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000 - Ostatní a ved..." sheetId="2" r:id="rId2"/>
    <sheet name="SO 201.1 - SO 201.1 - Bou..." sheetId="3" r:id="rId3"/>
    <sheet name="SO 201.2 - SO 201.2 - Nov..." sheetId="4" r:id="rId4"/>
  </sheets>
  <definedNames>
    <definedName name="_xlnm.Print_Area" localSheetId="0">'Rekapitulace stavby'!$D$4:$AO$76,'Rekapitulace stavby'!$C$82:$AQ$99</definedName>
    <definedName name="_xlnm._FilterDatabase" localSheetId="1" hidden="1">'000 - 000 - Ostatní a ved...'!$C$122:$K$181</definedName>
    <definedName name="_xlnm.Print_Area" localSheetId="1">'000 - 000 - Ostatní a ved...'!$C$4:$J$76,'000 - 000 - Ostatní a ved...'!$C$82:$J$104,'000 - 000 - Ostatní a ved...'!$C$110:$K$181</definedName>
    <definedName name="_xlnm._FilterDatabase" localSheetId="2" hidden="1">'SO 201.1 - SO 201.1 - Bou...'!$C$124:$K$237</definedName>
    <definedName name="_xlnm.Print_Area" localSheetId="2">'SO 201.1 - SO 201.1 - Bou...'!$C$4:$J$76,'SO 201.1 - SO 201.1 - Bou...'!$C$82:$J$104,'SO 201.1 - SO 201.1 - Bou...'!$C$110:$K$237</definedName>
    <definedName name="_xlnm._FilterDatabase" localSheetId="3" hidden="1">'SO 201.2 - SO 201.2 - Nov...'!$C$132:$K$401</definedName>
    <definedName name="_xlnm.Print_Area" localSheetId="3">'SO 201.2 - SO 201.2 - Nov...'!$C$4:$J$76,'SO 201.2 - SO 201.2 - Nov...'!$C$82:$J$112,'SO 201.2 - SO 201.2 - Nov...'!$C$118:$K$401</definedName>
    <definedName name="_xlnm.Print_Titles" localSheetId="0">'Rekapitulace stavby'!$92:$92</definedName>
    <definedName name="_xlnm.Print_Titles" localSheetId="1">'000 - 000 - Ostatní a ved...'!$122:$122</definedName>
    <definedName name="_xlnm.Print_Titles" localSheetId="2">'SO 201.1 - SO 201.1 - Bou...'!$124:$124</definedName>
    <definedName name="_xlnm.Print_Titles" localSheetId="3">'SO 201.2 - SO 201.2 - Nov...'!$132:$132</definedName>
  </definedNames>
  <calcPr fullCalcOnLoad="1"/>
</workbook>
</file>

<file path=xl/sharedStrings.xml><?xml version="1.0" encoding="utf-8"?>
<sst xmlns="http://schemas.openxmlformats.org/spreadsheetml/2006/main" count="4209" uniqueCount="787">
  <si>
    <t>Export Komplet</t>
  </si>
  <si>
    <t/>
  </si>
  <si>
    <t>2.0</t>
  </si>
  <si>
    <t>ZAMOK</t>
  </si>
  <si>
    <t>False</t>
  </si>
  <si>
    <t>{bafff671-fc97-4843-9f3c-a447fbbde846}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</si>
  <si>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</si>
  <si>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</si>
  <si>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</si>
  <si>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</si>
  <si>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</si>
  <si>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</si>
  <si>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</si>
  <si>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</si>
  <si>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BOH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</si>
  <si>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</si>
  <si>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</si>
  <si>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Lávka ev.č. 06-06-02L přes Bohumínskou stružku (ul. Větrná)</t>
  </si>
  <si>
    <t>KSO:</t>
  </si>
  <si>
    <t>CC-CZ:</t>
  </si>
  <si>
    <t>Místo:</t>
  </si>
  <si>
    <t xml:space="preserve"> </t>
  </si>
  <si>
    <t>Datum:</t>
  </si>
  <si>
    <t>13. 4. 2020</t>
  </si>
  <si>
    <t>Zadavatel:</t>
  </si>
  <si>
    <t>IČ:</t>
  </si>
  <si>
    <t>00297569</t>
  </si>
  <si>
    <t>Město Bohumín</t>
  </si>
  <si>
    <t>DIČ:</t>
  </si>
  <si>
    <t>CZ00297569</t>
  </si>
  <si>
    <t>Uchazeč:</t>
  </si>
  <si>
    <t>Vyplň údaj</t>
  </si>
  <si>
    <t>Projektant:</t>
  </si>
  <si>
    <t>27764613</t>
  </si>
  <si>
    <t>Ing. Pavel Kurečka MOSTY s.r.o.</t>
  </si>
  <si>
    <t>CZ27764613</t>
  </si>
  <si>
    <t>True</t>
  </si>
  <si>
    <t>Zpracovatel:</t>
  </si>
  <si>
    <t>Kurečková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</si>
  <si>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</si>
  <si>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</si>
  <si>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</si>
  <si>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</si>
  <si>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</si>
  <si>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</si>
  <si>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</si>
  <si>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</si>
  <si>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</si>
  <si>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</si>
  <si>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</si>
  <si>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</si>
  <si>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</si>
  <si>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</si>
  <si>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</si>
  <si>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</si>
  <si>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</si>
  <si>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</si>
  <si>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</si>
  <si>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</si>
  <si>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</si>
  <si>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</si>
  <si>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</si>
  <si>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</si>
  <si>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</si>
  <si>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</si>
  <si>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</si>
  <si>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</si>
  <si>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</si>
  <si>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</si>
  <si>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</si>
  <si>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</si>
  <si>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</si>
  <si>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</si>
  <si>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</si>
  <si>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</si>
  <si>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</si>
  <si>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</si>
  <si>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</si>
  <si>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</si>
  <si>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</si>
  <si>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</si>
  <si>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</si>
  <si>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</si>
  <si>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</si>
  <si>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</si>
  <si>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</si>
  <si>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000 - Ostatní a vedlejší náklady</t>
  </si>
  <si>
    <t>VON</t>
  </si>
  <si>
    <t>1</t>
  </si>
  <si>
    <t>{f2b24420-85f0-4608-8b1d-1f46821466b2}</t>
  </si>
  <si>
    <t>2</t>
  </si>
  <si>
    <t>SO 201</t>
  </si>
  <si>
    <t>SO 201 - Lávka ev.č. 06-06-02L</t>
  </si>
  <si>
    <t>STA</t>
  </si>
  <si>
    <t>{da3246cf-e830-4180-8c04-c100986fdd13}</t>
  </si>
  <si>
    <t>SO 201.1</t>
  </si>
  <si>
    <t>SO 201.1 - Bourání konstrukcí, výkopy</t>
  </si>
  <si>
    <t>Soupis</t>
  </si>
  <si>
    <t>{40c3c5a3-2ff9-484e-88ec-1498f5f14fe9}</t>
  </si>
  <si>
    <t>SO 201.2</t>
  </si>
  <si>
    <t>SO 201.2 - Nové konstrukce</t>
  </si>
  <si>
    <t>{c347fb0d-1c20-4899-8645-a6bc544a9a5d}</t>
  </si>
  <si>
    <t>KRYCÍ LIST SOUPISU PRACÍ</t>
  </si>
  <si>
    <t>Objekt:</t>
  </si>
  <si>
    <t>000 - 000 -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</si>
  <si>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</si>
  <si>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</si>
  <si>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</si>
  <si>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</si>
  <si>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</si>
  <si>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</si>
  <si>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</si>
  <si>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</si>
  <si>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</si>
  <si>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</si>
  <si>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</si>
  <si>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</si>
  <si>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</si>
  <si>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</si>
  <si>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</si>
  <si>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</si>
  <si>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</si>
  <si>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</si>
  <si>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</si>
  <si>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</si>
  <si>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</si>
  <si>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</si>
  <si>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</si>
  <si>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</si>
  <si>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</si>
  <si>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</si>
  <si>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</si>
  <si>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</si>
  <si>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</si>
  <si>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</si>
  <si>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</si>
  <si>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</si>
  <si>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</si>
  <si>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Geodetické práce při provádění stavby</t>
  </si>
  <si>
    <t>Kč</t>
  </si>
  <si>
    <t>CS ÚRS 2020 01</t>
  </si>
  <si>
    <t>1024</t>
  </si>
  <si>
    <t>-604390791</t>
  </si>
  <si>
    <t>PP</t>
  </si>
  <si>
    <t>P</t>
  </si>
  <si>
    <t>Poznámka k položce:
Vytyčení inženýrských sítí
Vytyčení a zaměření konstrukcí</t>
  </si>
  <si>
    <t>012303000</t>
  </si>
  <si>
    <t>Geodetické práce po výstavbě</t>
  </si>
  <si>
    <t>1202472183</t>
  </si>
  <si>
    <t>Poznámka k položce:
Geometrický plán skutečného provedení stavby</t>
  </si>
  <si>
    <t>3</t>
  </si>
  <si>
    <t>013244000</t>
  </si>
  <si>
    <t>Dokumentace pro provádění stavby</t>
  </si>
  <si>
    <t>-320812486</t>
  </si>
  <si>
    <t>Poznámka k položce:
Realizační a dílenská dokumentace</t>
  </si>
  <si>
    <t>4</t>
  </si>
  <si>
    <t>013254000</t>
  </si>
  <si>
    <t>Dokumentace skutečného provedení stavby</t>
  </si>
  <si>
    <t>-431616089</t>
  </si>
  <si>
    <t>Poznámka k položce:
tištěná a digitální</t>
  </si>
  <si>
    <t>VRN2</t>
  </si>
  <si>
    <t>Příprava staveniště</t>
  </si>
  <si>
    <t>021002000</t>
  </si>
  <si>
    <t>Záchranné práce</t>
  </si>
  <si>
    <t>-129446774</t>
  </si>
  <si>
    <t xml:space="preserve">Poznámka k položce:
Ochrana toku - plachta pro zachycení odpadu a norná stěna
</t>
  </si>
  <si>
    <t>VRN3</t>
  </si>
  <si>
    <t>Zařízení staveniště</t>
  </si>
  <si>
    <t>6</t>
  </si>
  <si>
    <t>030001000</t>
  </si>
  <si>
    <t>-1355567382</t>
  </si>
  <si>
    <t xml:space="preserve">Poznámka k položce:
zřízení, provoz a odstranění zařízení staveniště včetně připojení na media   </t>
  </si>
  <si>
    <t>7</t>
  </si>
  <si>
    <t>034103000</t>
  </si>
  <si>
    <t>Oplocení staveniště</t>
  </si>
  <si>
    <t>m</t>
  </si>
  <si>
    <t>1196512855</t>
  </si>
  <si>
    <t>Poznámka k položce:
Zřízení, údržba, pronájem, odstranění</t>
  </si>
  <si>
    <t>8</t>
  </si>
  <si>
    <t>034403000</t>
  </si>
  <si>
    <t>Osvětlení staveniště</t>
  </si>
  <si>
    <t>-1143726535</t>
  </si>
  <si>
    <t>Poznámka k položce:
Osvětlení staveniště a provizorního dopravního značení během stavby</t>
  </si>
  <si>
    <t>9</t>
  </si>
  <si>
    <t>034503000</t>
  </si>
  <si>
    <t>Informační tabule na staveništi</t>
  </si>
  <si>
    <t>-1140010585</t>
  </si>
  <si>
    <t xml:space="preserve">Poznámka k položce:
označení stavby cedulí (název stavby, délka realizace, jméno stavbyvedoucího, tel. kontakt)   </t>
  </si>
  <si>
    <t>VRN4</t>
  </si>
  <si>
    <t>Inženýrská činnost</t>
  </si>
  <si>
    <t>10</t>
  </si>
  <si>
    <t>041103000</t>
  </si>
  <si>
    <t>Autorský dozor projektanta</t>
  </si>
  <si>
    <t>hod</t>
  </si>
  <si>
    <t>-1022530784</t>
  </si>
  <si>
    <t xml:space="preserve">Poznámka k položce:
Autorský dozor včetně cestovného   </t>
  </si>
  <si>
    <t>11</t>
  </si>
  <si>
    <t>04290302R</t>
  </si>
  <si>
    <t>První hlavní prohlídka</t>
  </si>
  <si>
    <t>ks</t>
  </si>
  <si>
    <t>vlastní</t>
  </si>
  <si>
    <t>-1028811010</t>
  </si>
  <si>
    <t>Poznámka k položce:
Provedení 1. hlavní prohlídky lávky včetně zpracování protokolu</t>
  </si>
  <si>
    <t>12</t>
  </si>
  <si>
    <t>0429031R</t>
  </si>
  <si>
    <t xml:space="preserve">Mostní list   </t>
  </si>
  <si>
    <t>-1996361446</t>
  </si>
  <si>
    <t xml:space="preserve">Poznámka k položce:
Zpracování mostního listu dle ČSN 73 6220 </t>
  </si>
  <si>
    <t>13</t>
  </si>
  <si>
    <t>04290343R</t>
  </si>
  <si>
    <t>Havarijní a povodňový plán</t>
  </si>
  <si>
    <t>1947918725</t>
  </si>
  <si>
    <t>Poznámka k položce:
- zpracování havarijního a povodňového plánu
- projednání plánu s Povodím Odry</t>
  </si>
  <si>
    <t>14</t>
  </si>
  <si>
    <t>043103000</t>
  </si>
  <si>
    <t>Zkoušky bez rozlišení</t>
  </si>
  <si>
    <t>700769016</t>
  </si>
  <si>
    <t>Poznámka k položce:
zkoušky materiálů a konstrukcí - beton, zhutnění, nátěry</t>
  </si>
  <si>
    <t>VRN7</t>
  </si>
  <si>
    <t>Provozní vlivy</t>
  </si>
  <si>
    <t>072002000</t>
  </si>
  <si>
    <t>Silniční provoz</t>
  </si>
  <si>
    <t>-498393324</t>
  </si>
  <si>
    <t>Poznámka k položce:
Provizorní dopravní značení - projednání, montáž, pronájem, údržba, demontáž</t>
  </si>
  <si>
    <t>16</t>
  </si>
  <si>
    <t>075603000</t>
  </si>
  <si>
    <t>Jiná ochranná pásma</t>
  </si>
  <si>
    <t>117175935</t>
  </si>
  <si>
    <t>Poznámka k položce:
Průzkum inženýrských sítí</t>
  </si>
  <si>
    <t>VRN9</t>
  </si>
  <si>
    <t>Ostatní náklady</t>
  </si>
  <si>
    <t>17</t>
  </si>
  <si>
    <t>09100301R</t>
  </si>
  <si>
    <t>Ostatní náklady bez rozlišení - vysprávky místní komunikace</t>
  </si>
  <si>
    <t>-37502045</t>
  </si>
  <si>
    <t>Ostatní náklady bez rozlišení</t>
  </si>
  <si>
    <t xml:space="preserve">Poznámka k položce:
Vysprávky místních komunikací - odstranění škod vzniklých staveništní dopravou </t>
  </si>
  <si>
    <t>SO 201 - SO 201 - Lávka ev.č. 06-06-02L</t>
  </si>
  <si>
    <t>Soupis:</t>
  </si>
  <si>
    <t>SO 201.1 - SO 201.1 - Bourání konstrukcí, výkopy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</si>
  <si>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</si>
  <si>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</si>
  <si>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</si>
  <si>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</si>
  <si>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</si>
  <si>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</si>
  <si>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</si>
  <si>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</si>
  <si>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113107141</t>
  </si>
  <si>
    <t>Odstranění podkladu živičného tl 50 mm ručně</t>
  </si>
  <si>
    <t>m2</t>
  </si>
  <si>
    <t>1120800742</t>
  </si>
  <si>
    <t>Odstranění podkladů nebo krytů ručně s přemístěním hmot na skládku na vzdálenost do 3 m nebo s naložením na dopravní prostředek živičných, o tl. vrstvy do 50 mm</t>
  </si>
  <si>
    <t>Poznámka k položce:
Odstranění povrchu chodníku ručně
Litý asfalt, předpokládána tloušťka 40 mm</t>
  </si>
  <si>
    <t>VV</t>
  </si>
  <si>
    <t>Na nosné konstrukci</t>
  </si>
  <si>
    <t>14,51*1,12</t>
  </si>
  <si>
    <t>Mimo NK</t>
  </si>
  <si>
    <t>1,65*1,3+5,69</t>
  </si>
  <si>
    <t>Součet</t>
  </si>
  <si>
    <t>122111101</t>
  </si>
  <si>
    <t>Odkopávky a prokopávky v hornině třídy těžitelnosti I, skupiny 1 a 2 ručně</t>
  </si>
  <si>
    <t>m3</t>
  </si>
  <si>
    <t>1822368444</t>
  </si>
  <si>
    <t>Odkopávky a prokopávky ručně zapažené i nezapažené v hornině třídy těžitelnosti I skupiny 1 a 2</t>
  </si>
  <si>
    <t>Poznámka k položce:
Skrývka humózní vrstvy v tl. 0,25m</t>
  </si>
  <si>
    <t>(7,9*2,95-1,51*1,4 +3,2*3,52+1,5*0,98+2*3,3+1,5*2,5 + 2,7*1,52+ 1,5*1,2 + 1*1,4)*0,25</t>
  </si>
  <si>
    <t>131213101</t>
  </si>
  <si>
    <t>Hloubení jam v soudržných horninách třídy těžitelnosti I, skupiny 3 ručně</t>
  </si>
  <si>
    <t>907071817</t>
  </si>
  <si>
    <t>Hloubení jam ručně zapažených i nezapažených s urovnáním dna do předepsaného profilu a spádu v hornině třídy těžitelnosti I skupiny 3 soudržných</t>
  </si>
  <si>
    <t>Poznámka k položce:
Výkopy pro opěry v zemním tělese ochranné hráze
Vykopávky v jílové vrstvě včetně pažení</t>
  </si>
  <si>
    <t>(7,3+7,5)*1,4+2,7*0,9+0,5*1,42*1,42*3+0,5*0,9*0,9*6,7+0,5*4*1,2*1,2+0,5*3,9*1,2*1,2</t>
  </si>
  <si>
    <t>0,5*0,9*0,9*6,2+3,3*1,3*1,3+0,5*6,5*1,4*1,4</t>
  </si>
  <si>
    <t>151201201</t>
  </si>
  <si>
    <t>Zřízení zátažného pažení stěn výkopu hl do 4 m</t>
  </si>
  <si>
    <t>-396552310</t>
  </si>
  <si>
    <t>Zřízení pažení stěn výkopu bez rozepření nebo vzepření zátažné, hloubky do 4 m</t>
  </si>
  <si>
    <t>Poznámka k položce:
Zajištění výkopové stěny u OP1; a stability schodiště
Dřevěné pažení se zajištěním stěny</t>
  </si>
  <si>
    <t xml:space="preserve">8*1,3  </t>
  </si>
  <si>
    <t>151201211</t>
  </si>
  <si>
    <t>Odstranění pažení stěn zátažného hl do 4 m</t>
  </si>
  <si>
    <t>1358971866</t>
  </si>
  <si>
    <t>Odstranění pažení stěn výkopu bez rozepření nebo vzepření s uložením pažin na vzdálenost do 3 m od okraje výkopu zátažné, hloubky do 4 m</t>
  </si>
  <si>
    <t>162706111</t>
  </si>
  <si>
    <t>Vodorovné přemístění do 6000 m bez naložení výkopku ze zemin schopných zúrodnění</t>
  </si>
  <si>
    <t>884400358</t>
  </si>
  <si>
    <t>Vodorovné přemístění výkopku bez naložení, avšak se složením  zemin schopných zúrodnění, na vzdálenost přes 5000 do 6000 m</t>
  </si>
  <si>
    <t>Poznámka k položce:
odvoz materiálu z výkopů na skládku</t>
  </si>
  <si>
    <t xml:space="preserve">12,90+49,03 </t>
  </si>
  <si>
    <t>162706119</t>
  </si>
  <si>
    <t>Příplatek pro vodorovné přemístění bez naložení výkopku ze zemin schopných zúrodnění ZKD 1000 m</t>
  </si>
  <si>
    <t>-1037118698</t>
  </si>
  <si>
    <t>Vodorovné přemístění výkopku bez naložení, avšak se složením  zemin schopných zúrodnění, na vzdálenost Příplatek k ceně za každých dalších i započatých 1000 m</t>
  </si>
  <si>
    <t>Poznámka k položce:
odvoz na vzdálenost do 10 km</t>
  </si>
  <si>
    <t>61,93*4 'Přepočtené koeficientem množství</t>
  </si>
  <si>
    <t>171201231</t>
  </si>
  <si>
    <t>Poplatek za uložení zeminy a kamení na recyklační skládce (skládkovné) kód odpadu 17 05 04</t>
  </si>
  <si>
    <t>t</t>
  </si>
  <si>
    <t>-840150028</t>
  </si>
  <si>
    <t>Poplatek za uložení stavebního odpadu na recyklační skládce (skládkovné) zeminy a kamení zatříděného do Katalogu odpadů pod kódem 17 05 04</t>
  </si>
  <si>
    <t>61,93*2 'Přepočtené koeficientem množství</t>
  </si>
  <si>
    <t>Ostatní konstrukce a práce, bourání</t>
  </si>
  <si>
    <t>938908411</t>
  </si>
  <si>
    <t>Čištění vozovek splachováním vodou</t>
  </si>
  <si>
    <t>589789454</t>
  </si>
  <si>
    <t>Čištění vozovek splachováním vodou povrchu podkladu nebo krytu živičného, betonového nebo dlážděného</t>
  </si>
  <si>
    <t xml:space="preserve">1*(3,5*50) </t>
  </si>
  <si>
    <t>938909311</t>
  </si>
  <si>
    <t>Čištění vozovek metením strojně podkladu nebo krytu betonového nebo živičného</t>
  </si>
  <si>
    <t>-2098436027</t>
  </si>
  <si>
    <t>Čištění vozovek metením bláta, prachu nebo hlinitého nánosu s odklizením na hromady na vzdálenost do 20 m nebo naložením na dopravní prostředek strojně povrchu podkladu nebo krytu betonového nebo živičného</t>
  </si>
  <si>
    <t>Poznámka k položce:
Čištění vozovky znečištěné při bouracích a výkopových pracích – 1x denně 3 dny
(3,5*30) = 105 m2* 3 dny = 315 m2</t>
  </si>
  <si>
    <t>3,5*30*3</t>
  </si>
  <si>
    <t>962041211</t>
  </si>
  <si>
    <t>Bourání mostních zdí a pilířů z betonu prostého</t>
  </si>
  <si>
    <t>-1431745735</t>
  </si>
  <si>
    <t>Bourání mostních konstrukcí zdiva a pilířů z prostého betonu</t>
  </si>
  <si>
    <t>Poznámka k položce:
Odstranění závěrných zídek - odhad</t>
  </si>
  <si>
    <t>Závěrné zídky - odhad</t>
  </si>
  <si>
    <t>0,72*0,35+0,9*0,5+0,52*0,90+0,6*0,2</t>
  </si>
  <si>
    <t>betonová čela kamenných schodišť</t>
  </si>
  <si>
    <t>0,4*0,2*2*2*1,3</t>
  </si>
  <si>
    <t>963022819</t>
  </si>
  <si>
    <t>Bourání kamenných schodišťových stupňů zhotovených na místě</t>
  </si>
  <si>
    <t>268752551</t>
  </si>
  <si>
    <t>Bourání kamenných schodišťových stupňů  oblých, rovných nebo kosých zhotovených na místě</t>
  </si>
  <si>
    <t>Poznámka k položce:
Demolice kamenných přístupových schodů na lávku - odhad</t>
  </si>
  <si>
    <t>7*1,51</t>
  </si>
  <si>
    <t>963051111</t>
  </si>
  <si>
    <t>Bourání mostní nosné konstrukce z ŽB</t>
  </si>
  <si>
    <t>-1942103732</t>
  </si>
  <si>
    <t>Bourání mostních konstrukcí nosných konstrukcí ze železového betonu</t>
  </si>
  <si>
    <t>Poznámka k položce:
Bourání ŽB mostovky lávky
průměrná tl. 80 mm</t>
  </si>
  <si>
    <t>1,12*14,51 *0,08</t>
  </si>
  <si>
    <t>963071112</t>
  </si>
  <si>
    <t>Demontáž ocelových prvků mostů šroubovaných nebo svařovaných přes 100 kg</t>
  </si>
  <si>
    <t>kg</t>
  </si>
  <si>
    <t>-548695125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</si>
  <si>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</si>
  <si>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Poznámka k položce:
Odstranění nosné konstrukce lávky
3 x 4 ks ocelových trub
Trouby jsou zkorodované, nevhodné do šrotu. Budou odvezeny na skládku.</t>
  </si>
  <si>
    <t>(4*14,51*0,004+14,51*2*0,01*0,125)*7850</t>
  </si>
  <si>
    <t>966005211</t>
  </si>
  <si>
    <t>Rozebrání a odstranění silničního zábradlí se sloupky osazenými do říms nebo krycích desek</t>
  </si>
  <si>
    <t>297842832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</si>
  <si>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</si>
  <si>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 xml:space="preserve">Poznámka k položce:
Odstranění třímadlového trubkového zábradlí na schodišti, výšky 1,1 m
Bude odprodáno zhotovitelem stavby do šrotu
</t>
  </si>
  <si>
    <t>2*2,2</t>
  </si>
  <si>
    <t>966075141</t>
  </si>
  <si>
    <t>Odstranění kovového zábradlí vcelku</t>
  </si>
  <si>
    <t>732429741</t>
  </si>
  <si>
    <t>Odstranění různých konstrukcí na mostech kovového zábradlí vcelku</t>
  </si>
  <si>
    <t>Poznámka k položce:
Odstranění ocelového mostního zábradlí se svislou výplní, výšky 1,0 m
Bude odprodáno zhotovitelem stavby do šrotu</t>
  </si>
  <si>
    <t xml:space="preserve">2*14,51 </t>
  </si>
  <si>
    <t>997</t>
  </si>
  <si>
    <t>Přesun sutě</t>
  </si>
  <si>
    <t>997013501</t>
  </si>
  <si>
    <t>Odvoz suti a vybouraných hmot na skládku nebo meziskládku do 1 km se složením</t>
  </si>
  <si>
    <t>518386717</t>
  </si>
  <si>
    <t>Odvoz suti a vybouraných hmot na skládku nebo meziskládku  se složením, na vzdálenost do 1 km</t>
  </si>
  <si>
    <t>Poznámka k položce:
viz výkaz výměr</t>
  </si>
  <si>
    <t>zábradlí na lávce a schodištích - odprodej do šrotu</t>
  </si>
  <si>
    <t>1,45+0,13</t>
  </si>
  <si>
    <t>LA kryt chodníku</t>
  </si>
  <si>
    <t>2,11</t>
  </si>
  <si>
    <t>Kamenné schody</t>
  </si>
  <si>
    <t>1,33</t>
  </si>
  <si>
    <t>Zkorodovaná NK - na skládku</t>
  </si>
  <si>
    <t>Prostý beton - závěrné zídky a čela schodišť</t>
  </si>
  <si>
    <t>3,93</t>
  </si>
  <si>
    <t>Železobetonová mostovka</t>
  </si>
  <si>
    <t>3,25</t>
  </si>
  <si>
    <t>18</t>
  </si>
  <si>
    <t>997013509</t>
  </si>
  <si>
    <t>Příplatek k odvozu suti a vybouraných hmot na skládku ZKD 1 km přes 1 km</t>
  </si>
  <si>
    <t>-2037629991</t>
  </si>
  <si>
    <t>Odvoz suti a vybouraných hmot na skládku nebo meziskládku  se složením, na vzdálenost Příplatek k ceně za každý další i započatý 1 km přes 1 km</t>
  </si>
  <si>
    <t>Poznámka k položce:
skládka ve vzdálenosti 10 km</t>
  </si>
  <si>
    <t>14,31*9 'Přepočtené koeficientem množství</t>
  </si>
  <si>
    <t>19</t>
  </si>
  <si>
    <t>997013871</t>
  </si>
  <si>
    <t>Poplatek za uložení stavebního odpadu na recyklační skládce (skládkovné) směsného stavebního a demoličního kód odpadu  17 09 04</t>
  </si>
  <si>
    <t>1676886941</t>
  </si>
  <si>
    <t>Poplatek za uložení stavebního odpadu na recyklační skládce (skládkovné) směsného stavebního a demoličního zatříděného do Katalogu odpadů pod kódem 17 09 04</t>
  </si>
  <si>
    <t>Poznámka k položce:
zkorodovaná ocelová nosná konstrukce</t>
  </si>
  <si>
    <t>20</t>
  </si>
  <si>
    <t>997221861</t>
  </si>
  <si>
    <t>Poplatek za uložení stavebního odpadu na recyklační skládce (skládkovné) z prostého betonu pod kódem 17 01 01</t>
  </si>
  <si>
    <t>-307891254</t>
  </si>
  <si>
    <t>Poplatek za uložení stavebního odpadu na recyklační skládce (skládkovné) z prostého betonu zatříděného do Katalogu odpadů pod kódem 17 01 01</t>
  </si>
  <si>
    <t>Poznámka k položce:
závěrné zídky a čela schodišť</t>
  </si>
  <si>
    <t>997221862</t>
  </si>
  <si>
    <t>Poplatek za uložení stavebního odpadu na recyklační skládce (skládkovné) z armovaného betonu pod kódem 17 01 01</t>
  </si>
  <si>
    <t>54201911</t>
  </si>
  <si>
    <t>Poplatek za uložení stavebního odpadu na recyklační skládce (skládkovné) z armovaného betonu zatříděného do Katalogu odpadů pod kódem 17 01 01</t>
  </si>
  <si>
    <t>Poznámka k položce:
mostovka</t>
  </si>
  <si>
    <t>22</t>
  </si>
  <si>
    <t>997221873</t>
  </si>
  <si>
    <t>-290700722</t>
  </si>
  <si>
    <t>Poznámka k položce:
kamenné schody</t>
  </si>
  <si>
    <t>23</t>
  </si>
  <si>
    <t>997221875</t>
  </si>
  <si>
    <t>Poplatek za uložení stavebního odpadu na recyklační skládce (skládkovné) asfaltového bez obsahu dehtu zatříděného do Katalogu odpadů pod kódem 17 03 02</t>
  </si>
  <si>
    <t>417050963</t>
  </si>
  <si>
    <t>Poznámka k položce:
LA chodníku</t>
  </si>
  <si>
    <t>998</t>
  </si>
  <si>
    <t>Přesun hmot</t>
  </si>
  <si>
    <t>24</t>
  </si>
  <si>
    <t>998001123</t>
  </si>
  <si>
    <t>Přesun hmot pro demolice objektů v do 21 m</t>
  </si>
  <si>
    <t>-1447531041</t>
  </si>
  <si>
    <t>Přesun hmot pro demolice objektů  výšky do 21 m</t>
  </si>
  <si>
    <t>SO 201.2 - SO 201.2 - Nové konstrukce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</si>
  <si>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</si>
  <si>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</si>
  <si>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</si>
  <si>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</si>
  <si>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</si>
  <si>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</si>
  <si>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</si>
  <si>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</si>
  <si>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</si>
  <si>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174101101</t>
  </si>
  <si>
    <t>Zásyp jam, šachet rýh nebo kolem objektů sypaninou se zhutněním</t>
  </si>
  <si>
    <t>-1118956803</t>
  </si>
  <si>
    <t>Zásyp sypaninou z jakékoliv horniny  s uložením výkopku ve vrstvách se zhutněním jam, šachet, rýh nebo kolem objektů v těchto vykopávkách</t>
  </si>
  <si>
    <t>Zásyp na líci opěr a křídel a násypy kolem spodní stavby – svahové kužely</t>
  </si>
  <si>
    <t>2*2*(2,2*1,2*1,0 + 1/12*0,6*3,14*1,0*1,0)</t>
  </si>
  <si>
    <t>Dosypání terénu na rampách - odhad</t>
  </si>
  <si>
    <t>M</t>
  </si>
  <si>
    <t>R584</t>
  </si>
  <si>
    <t>zemina vhodná do násypu a zásypu včetně dovozu</t>
  </si>
  <si>
    <t>-9604537</t>
  </si>
  <si>
    <t>181111113</t>
  </si>
  <si>
    <t>Plošná úprava terénu do 500 m2 zemina tř 1 až 4 nerovnosti do 100 mm ve svahu do 1:1</t>
  </si>
  <si>
    <t>1834675599</t>
  </si>
  <si>
    <t>Plošná úprava terénu v zemině tř. 1 až 4 s urovnáním povrchu bez doplnění ornice souvislé plochy do 500 m2 při nerovnostech terénu přes 50 do 100 mm na svahu přes 1:2 do 1:1</t>
  </si>
  <si>
    <t>Poznámka k položce:
Srovnání stavbou dotčených ploch</t>
  </si>
  <si>
    <t>1,2*8*5+2,8*(2+2,5)+8*4+2*6*2</t>
  </si>
  <si>
    <t>181311103</t>
  </si>
  <si>
    <t>Rozprostření ornice tl vrstvy do 200 mm v rovině nebo ve svahu do 1:5 ručně</t>
  </si>
  <si>
    <t>1580498457</t>
  </si>
  <si>
    <t>Rozprostření a urovnání ornice v rovině nebo ve svahu sklonu do 1:5 ručně při souvislé ploše, tl. vrstvy do 200 mm</t>
  </si>
  <si>
    <t>Poznámka k položce:
Ohumusování v tl. 0,1 m, v místě výkopů, svahy ramp, terén před křídly</t>
  </si>
  <si>
    <t>1,2*8*5+2,8*(2+2,5)+8*4</t>
  </si>
  <si>
    <t>R585</t>
  </si>
  <si>
    <t>ornice včetně dovozu</t>
  </si>
  <si>
    <t>-498067919</t>
  </si>
  <si>
    <t>ornice do násypu a zásypu včetně dovozu</t>
  </si>
  <si>
    <t xml:space="preserve">92,6 * 0,1 </t>
  </si>
  <si>
    <t>181411133</t>
  </si>
  <si>
    <t>Založení parkového trávníku výsevem plochy do 1000 m2 ve svahu do 1:1</t>
  </si>
  <si>
    <t>1229340620</t>
  </si>
  <si>
    <t>Založení trávníku na půdě předem připravené plochy do 1000 m2 výsevem včetně utažení parkového na svahu přes 1:2 do 1:1</t>
  </si>
  <si>
    <t>Poznámka k položce:
Osetí stavbou dotčených ploch</t>
  </si>
  <si>
    <t>00572410</t>
  </si>
  <si>
    <t>osivo směs travní parková</t>
  </si>
  <si>
    <t>-26460869</t>
  </si>
  <si>
    <t>116,6*0,025 'Přepočtené koeficientem množství</t>
  </si>
  <si>
    <t>Svislé a kompletní konstrukce</t>
  </si>
  <si>
    <t>334313115</t>
  </si>
  <si>
    <t>Mostní opěry z betonu prostého C 16/20</t>
  </si>
  <si>
    <t>254598993</t>
  </si>
  <si>
    <t>Mostní opěry z prostého betonu  C 16/20</t>
  </si>
  <si>
    <t>Poznámka k položce:
Nadbetonování stávajících opěr</t>
  </si>
  <si>
    <t>0,46*0,25*1,51*2</t>
  </si>
  <si>
    <t>334323118</t>
  </si>
  <si>
    <t>Mostní opěry a úložné prahy ze ŽB C 30/37</t>
  </si>
  <si>
    <t>-500931183</t>
  </si>
  <si>
    <t>Mostní opěry a úložné prahy z betonu železového C 30/37</t>
  </si>
  <si>
    <t>Opěry</t>
  </si>
  <si>
    <t>(0,7*1,36+0,3*0,36+0,7*1,31+0,3*0,33)*1,83+ 0,3*(0,68*0,79+0,7*0,92+0,65*0,83+0,69*0,87)</t>
  </si>
  <si>
    <t>0,3*(0,83*1,28+1,31*0,8+0,11*1,4+0,9*1,35+ 0,84*1,2)</t>
  </si>
  <si>
    <t>Zesílení pilířů obetonováním</t>
  </si>
  <si>
    <t>0,45*1,4*1,52+0,5*0,23*0,45*1,4*2/3 +0,45*1,42*1,55 +0,5*0,2*0,45*1,55*2/3 +0,3*0,2*0,62</t>
  </si>
  <si>
    <t>-0,038*4*1,0</t>
  </si>
  <si>
    <t>Nadvýšení ŽB opěrné zdi a schodišťové rampy</t>
  </si>
  <si>
    <t>(3,05*0,5+0,54*0,7)*0,25 + 0,3*0,3*0,15*2</t>
  </si>
  <si>
    <t>334351112</t>
  </si>
  <si>
    <t>Bednění systémové mostních opěr a úložných prahů z překližek pro ŽB - zřízení</t>
  </si>
  <si>
    <t>819726365</t>
  </si>
  <si>
    <t>Bednění mostních opěr a úložných prahů ze systémového bednění  zřízení z překližek, pro železobeton</t>
  </si>
  <si>
    <t>bednění opěr</t>
  </si>
  <si>
    <t>0,25*(0,94+0,67+0,65+0,91)+0,3*(0,7+0,68+0,69+0,65+0,79+0,85+0,93+0,83)</t>
  </si>
  <si>
    <t>2*0,4*1,35+1,99*1,7+1,88*1,64+1,83*(0,55+0,5)+1,83*(0,34+0,33)+0,3*(1,15+1,12+1,15+1,29)</t>
  </si>
  <si>
    <t>(0,85+0,8)*1,28+2*0,8*1,31+(0,93+0,85)*1,2+2*0,85*1,35</t>
  </si>
  <si>
    <t>bednění nadbetonávek opěr</t>
  </si>
  <si>
    <t xml:space="preserve">4*0,46*0,25+2*1,51*0,25 </t>
  </si>
  <si>
    <t>bednění zesílení pilířů</t>
  </si>
  <si>
    <t>1,42*(1,55*4+0,45*2)+4*0,31*0,16+0,3*0,62+0,2*2*0,3 + 4*0,42*0,16</t>
  </si>
  <si>
    <t>bednění nadvýšení ŽB opěrné zdi a schodišťové rampy</t>
  </si>
  <si>
    <t>0,25* (3,05+0,5+0,7+0,51+0,16+2,8+0,48) + 8*0,15*0,3</t>
  </si>
  <si>
    <t>334351211</t>
  </si>
  <si>
    <t>Bednění systémové mostních opěr a úložných prahů z překližek - odstranění</t>
  </si>
  <si>
    <t>-732255940</t>
  </si>
  <si>
    <t>Bednění mostních opěr a úložných prahů ze systémového bednění  odstranění z překližek</t>
  </si>
  <si>
    <t>334361216</t>
  </si>
  <si>
    <t>Výztuž dříků opěr z betonářské oceli 10 505</t>
  </si>
  <si>
    <t>2116637330</t>
  </si>
  <si>
    <t>Výztuž betonářská mostních konstrukcí  opěr, úložných prahů, křídel, závěrných zídek, bloků ložisek, pilířů a sloupů z oceli 10 505 (R) nebo BSt 500 dříků opěr</t>
  </si>
  <si>
    <t>Poznámka k položce:
odhad</t>
  </si>
  <si>
    <t>opěry</t>
  </si>
  <si>
    <t>1,8</t>
  </si>
  <si>
    <t>zesílení pilířů</t>
  </si>
  <si>
    <t>0,85</t>
  </si>
  <si>
    <t>nadvýšení ŽB opěrné zdi a schodišťové rampy</t>
  </si>
  <si>
    <t>0,15</t>
  </si>
  <si>
    <t>339921132</t>
  </si>
  <si>
    <t>Osazování betonových palisád do betonového základu v řadě výšky prvku přes 0,5 do 1 m</t>
  </si>
  <si>
    <t>204201940</t>
  </si>
  <si>
    <t>Osazování palisád  betonových v řadě se zabetonováním výšky palisády přes 500 do 1000 mm</t>
  </si>
  <si>
    <t>Betonová palisáda, včetně betonového lože z betonu C20/25n XF3</t>
  </si>
  <si>
    <t xml:space="preserve">Prodloužení křídla K4P, výšky 0,8 m; 0,16x0,16 </t>
  </si>
  <si>
    <t>2,0</t>
  </si>
  <si>
    <t>Schodišťové stupně, výšky 0,6 m; 0,16x0,16</t>
  </si>
  <si>
    <t>1,15*2 + 0,45*2+0,45*2+1,1</t>
  </si>
  <si>
    <t>59228409</t>
  </si>
  <si>
    <t>palisáda betonová vzhled dobové dlažební kameny přírodní 160x160x600mm</t>
  </si>
  <si>
    <t>kus</t>
  </si>
  <si>
    <t>1279448267</t>
  </si>
  <si>
    <t>Vodorovné konstrukce</t>
  </si>
  <si>
    <t>423174131</t>
  </si>
  <si>
    <t>Montáž OK s 2 nosníky š do 2,4m, v do 3,0m most o více polích rozpětí do 13 m</t>
  </si>
  <si>
    <t>-548902366</t>
  </si>
  <si>
    <t>Montáž ocelové konstrukce se dvěma hlavními nosníky s ortotropní mostovkou šířky do 2,4 m, výšky do 3 m mostu o více polích, rozpětí pole do 13 m</t>
  </si>
  <si>
    <t xml:space="preserve">Poznámka k položce:
Osazení a montáž nosné konstrukce - 3 montážní díly
Ocelové stativo - osazení, spoje, vyvrtání otvorů - 2 ks
Hmotnost jednoho stativa je 223,2 kg. Stativo je nutné od pozemní komunikace dopravit k pilířům a následně jej zvednout do výšky cca 1,6 m.  Vzhledem k omezeným prostorovým podmínkám a vzdálenosti pilířů od přístupové komunikace nelze použit běžné vozidlové jeřáby. Zhotovitel si zvolí a ocení způsob umístění stativa na pilíře dle svých možností. </t>
  </si>
  <si>
    <t>ocelová nosná konstrukce</t>
  </si>
  <si>
    <t>1,99</t>
  </si>
  <si>
    <t>ocelové stativo</t>
  </si>
  <si>
    <t>0,446</t>
  </si>
  <si>
    <t>R134</t>
  </si>
  <si>
    <t>svařovaná ocelová konstrukce</t>
  </si>
  <si>
    <t>-1625438335</t>
  </si>
  <si>
    <t xml:space="preserve">Poznámka k položce:
dodávka, doprava, spojovací materiál   
</t>
  </si>
  <si>
    <t>451315114</t>
  </si>
  <si>
    <t>Podkladní nebo výplňová vrstva z betonu C 12/15 tl do 100 mm</t>
  </si>
  <si>
    <t>-1519207490</t>
  </si>
  <si>
    <t>Podkladní a výplňové vrstvy z betonu prostého  tloušťky do 100 mm, z betonu C 12/15</t>
  </si>
  <si>
    <t>Poznámka k položce:
Podkladní beton C8/10, tl. 100 mm</t>
  </si>
  <si>
    <t>Opěra 1</t>
  </si>
  <si>
    <t>0,6*(0,94+0,7+0,9+1,83+0,85+0,68+0,67+2*0,25+4*0,6)</t>
  </si>
  <si>
    <t>Opěra 2</t>
  </si>
  <si>
    <t>0,6*(0,65*2+0,93+1,88+0,83+0,69+0,91+2*0,25+4*0,6)</t>
  </si>
  <si>
    <t>451476121</t>
  </si>
  <si>
    <t>Podkladní vrstva plastbetonová tixotropní první vrstva tl 10 mm</t>
  </si>
  <si>
    <t>-48966983</t>
  </si>
  <si>
    <t>Podkladní vrstva plastbetonová  tixotropní, tloušťky do 10 mm první vrstva</t>
  </si>
  <si>
    <t>Poznámka k položce:
Podlití ložisek plastmaltou v tl. 20 mm + zalití kotevních trnů</t>
  </si>
  <si>
    <t>4*0,2*0,2</t>
  </si>
  <si>
    <t>451476122</t>
  </si>
  <si>
    <t>Podkladní vrstva plastbetonová tixotropní každá další vrstva tl 10 mm</t>
  </si>
  <si>
    <t>-6270053</t>
  </si>
  <si>
    <t>Podkladní vrstva plastbetonová  tixotropní, tloušťky do 10 mm každá další vrstva</t>
  </si>
  <si>
    <t>451577877</t>
  </si>
  <si>
    <t>Podklad nebo lože pod dlažbu vodorovný nebo do sklonu 1:5 ze štěrkopísku tl do 100 mm</t>
  </si>
  <si>
    <t>-221999220</t>
  </si>
  <si>
    <t>Podklad nebo lože pod dlažbu (přídlažbu)  v ploše vodorovné nebo ve sklonu do 1:5, tloušťky od 30 do 100 mm ze štěrkopísku</t>
  </si>
  <si>
    <t>Poznámka k položce:
Podklad pod zámkovou dlažbu - drcené kamenivo fr. 4-8, tl. 40 mm</t>
  </si>
  <si>
    <t>1,5*0,93 + 5,4 + 1,15*0,15+0,3*1,1</t>
  </si>
  <si>
    <t>452471101</t>
  </si>
  <si>
    <t>Podkladní vrstva z modifikované malty cementové tl do 10 mm</t>
  </si>
  <si>
    <t>1504279283</t>
  </si>
  <si>
    <t>Podkladní a výplňová vrstva z modifikované malty cementové  podkladní, tloušťky do 10 mm první vrstva</t>
  </si>
  <si>
    <t>Poznámka k položce:
Podlití kotevních desek zábradlí plastmaltou tl. 10mm</t>
  </si>
  <si>
    <t xml:space="preserve">9*0,2*0,2 </t>
  </si>
  <si>
    <t>10*0,2*0,2</t>
  </si>
  <si>
    <t>458591111</t>
  </si>
  <si>
    <t>Zřízení výplně těsnící vrstvy za opěrou z jílu</t>
  </si>
  <si>
    <t>312675172</t>
  </si>
  <si>
    <t>Zřízení výplně těsnící vrstvy za opěrou  z jílu</t>
  </si>
  <si>
    <t>Poznámka k položce:
Výplň výkopu za ruby opěr  v tělese hráze jílem
Jíl (dle ČSN 73 2310) - hutnit na 95 % PS po vrstvách 200 mm</t>
  </si>
  <si>
    <t>52,99-5,84</t>
  </si>
  <si>
    <t>5812511R</t>
  </si>
  <si>
    <t>jíl dle ČSN 73 2310</t>
  </si>
  <si>
    <t>1479568334</t>
  </si>
  <si>
    <t>47,15*2 'Přepočtené koeficientem množství</t>
  </si>
  <si>
    <t>Komunikace pozemní</t>
  </si>
  <si>
    <t>564851111</t>
  </si>
  <si>
    <t>Podklad ze štěrkodrtě ŠD tl 150 mm</t>
  </si>
  <si>
    <t>1171846544</t>
  </si>
  <si>
    <t>Podklad ze štěrkodrti ŠD  s rozprostřením a zhutněním, po zhutnění tl. 150 mm</t>
  </si>
  <si>
    <t>Poznámka k položce:
Podklad pod zámkovou dlažbu - ŠDb, tl. 150 mm</t>
  </si>
  <si>
    <t>25</t>
  </si>
  <si>
    <t>596211110</t>
  </si>
  <si>
    <t>Kladení zámkové dlažby komunikací pro pěší tl 60 mm skupiny A pl do 50 m2</t>
  </si>
  <si>
    <t>-1467236210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</si>
  <si>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</si>
  <si>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 xml:space="preserve">1,5*0,93 + 5,4 + 1,15*0,15+0,3*1,1 </t>
  </si>
  <si>
    <t>26</t>
  </si>
  <si>
    <t>59245015</t>
  </si>
  <si>
    <t>dlažba zámková tvaru I 200x165x60mm přírodní</t>
  </si>
  <si>
    <t>-1416153597</t>
  </si>
  <si>
    <t>Úpravy povrchů, podlahy a osazování výplní</t>
  </si>
  <si>
    <t>27</t>
  </si>
  <si>
    <t>628611131</t>
  </si>
  <si>
    <t>Nátěr betonu mostu akrylátový 2x ochranný pružný OS-C</t>
  </si>
  <si>
    <t>-430613531</t>
  </si>
  <si>
    <t>Nátěr mostních betonových konstrukcí  akrylátový na siloxanové a plasticko-elastické bázi 2x ochranný pružný OS-C (OS 4)</t>
  </si>
  <si>
    <t>Nátěr typu OS-B (S2)</t>
  </si>
  <si>
    <t>Hydrofobní sjednocující protikarbonatační nátěr</t>
  </si>
  <si>
    <t xml:space="preserve">Opěry </t>
  </si>
  <si>
    <t>0,3*(2+0,9+0,85+1,88+1,03+0,9+4*0,3)+0,34*1,85*2+0,5*0,81+0,44*0,8+0,47*0,85+0,65*0,85</t>
  </si>
  <si>
    <t>Pilíře</t>
  </si>
  <si>
    <t>1,4*(2*1,52+2*1,55+2*0,45)+0,45*(1,52+1,55)+4*0,32*1,5 + 0,62*0,2*4+1,4*0,5+1,72*0,5</t>
  </si>
  <si>
    <t>28</t>
  </si>
  <si>
    <t>628613511</t>
  </si>
  <si>
    <t>Ochranný nátěr OK mostů - základní a podkladní epoxidový, vrchní PU, tl. min 280 µm</t>
  </si>
  <si>
    <t>-321058827</t>
  </si>
  <si>
    <t>Ochranný nátěrový systém ocelových konstrukcí mostů základní a podkladní epoxidový, vrchní polyuretanový tl. min 280 µm</t>
  </si>
  <si>
    <t xml:space="preserve">Poznámka k položce:
PKO ocelové nosné konstrukce lávky dle přílohy 19.B.P5 TKP 19B - tl. 350 µm   </t>
  </si>
  <si>
    <t>49,74</t>
  </si>
  <si>
    <t>Horní nezabetonovaná část stativa</t>
  </si>
  <si>
    <t>2*(2*0,21+0,11*2)*1,57</t>
  </si>
  <si>
    <t>29</t>
  </si>
  <si>
    <t>911121111</t>
  </si>
  <si>
    <t>Montáž zábradlí ocelového přichyceného vruty do betonového podkladu</t>
  </si>
  <si>
    <t>31711155</t>
  </si>
  <si>
    <t>Montáž zábradlí ocelového  přichyceného vruty do betonového podkladu</t>
  </si>
  <si>
    <t>Poznámka k položce:
- Montáž třímadlového zábradlí kotveného ke křídlům a k opěrné zdi 
- Montáž třímadlového zábradlí schodišť
- Včetně kotvení a včetně základových patek sloupků kotvených do země
- Montáž ocelového mostního zábradlí k nosné konstrukci</t>
  </si>
  <si>
    <t>Třímadlové zábradlí</t>
  </si>
  <si>
    <t xml:space="preserve">1,2+1,4+1,25+2,1 +2,7 </t>
  </si>
  <si>
    <t xml:space="preserve">2*2,8+2,2 </t>
  </si>
  <si>
    <t>Zábradlí se svislou výplní na mostě</t>
  </si>
  <si>
    <t xml:space="preserve">2*16,03 </t>
  </si>
  <si>
    <t>30</t>
  </si>
  <si>
    <t>5539155R</t>
  </si>
  <si>
    <t xml:space="preserve">silniční třímadlové zábradlí včetně povrchové úpravy  </t>
  </si>
  <si>
    <t>-1129472283</t>
  </si>
  <si>
    <t xml:space="preserve">silniční dvoumadlové zábradlí včetně povrchové úpravy  </t>
  </si>
  <si>
    <t xml:space="preserve">Poznámka k položce:
Ocelové třímadlové zábradlí silniční včetně povrchové úpravy (zinkování ponorem s nátěrem)   </t>
  </si>
  <si>
    <t>na křídlech a opěrné zdi</t>
  </si>
  <si>
    <t>na schodištích</t>
  </si>
  <si>
    <t>2*2,8+2,2</t>
  </si>
  <si>
    <t>31</t>
  </si>
  <si>
    <t>5539153R</t>
  </si>
  <si>
    <t xml:space="preserve">mostní zábradlí včetně povrchové úpravy  </t>
  </si>
  <si>
    <t>-1195017469</t>
  </si>
  <si>
    <t xml:space="preserve">Poznámka k položce:
mostní zábradlí se svislou výplní, v. 1,10 m včetně povrchové úpravy (zinkování ponorem s nátěrem)   </t>
  </si>
  <si>
    <t>32</t>
  </si>
  <si>
    <t>914112111</t>
  </si>
  <si>
    <t>Tabulka s označením evidenčního čísla mostu</t>
  </si>
  <si>
    <t>-340866297</t>
  </si>
  <si>
    <t>Tabulka s označením evidenčního čísla mostu  na sloupek</t>
  </si>
  <si>
    <t>Poznámka k položce:
Tabulka s evidenčním číslem lávky včetně sloupku</t>
  </si>
  <si>
    <t>33</t>
  </si>
  <si>
    <t>916331112</t>
  </si>
  <si>
    <t>Osazení zahradního obrubníku betonového do lože z betonu s boční opěrou</t>
  </si>
  <si>
    <t>-1355025902</t>
  </si>
  <si>
    <t>Osazení zahradního obrubníku betonového s ložem tl. od 50 do 100 mm z betonu prostého tř. C 12/15 s boční opěrou z betonu prostého tř. C 12/15</t>
  </si>
  <si>
    <t>0,75+0,85+1,5+0,96</t>
  </si>
  <si>
    <t>34</t>
  </si>
  <si>
    <t>59217001</t>
  </si>
  <si>
    <t>obrubník betonový zahradní 1000x50x250mm</t>
  </si>
  <si>
    <t>1566161265</t>
  </si>
  <si>
    <t>35</t>
  </si>
  <si>
    <t>919726124</t>
  </si>
  <si>
    <t>Geotextilie pro ochranu, separaci a filtraci netkaná měrná hmotnost do 800 g/m2</t>
  </si>
  <si>
    <t>-1103588656</t>
  </si>
  <si>
    <t>Geotextilie netkaná pro ochranu, separaci nebo filtraci měrná hmotnost přes 500 do 800 g/m2</t>
  </si>
  <si>
    <t>Poznámka k položce:
Ochranná drenážní geotextilie 600g/m2 – ochrana nátěru proti zemní vlhkosti</t>
  </si>
  <si>
    <t>Opěry a pilíře</t>
  </si>
  <si>
    <t>1,7*2+1,64*1,88+0,3*(0,68+0,7+0,65+0,68)+ 0,25*(0,67+0,94+0,65+0,91)</t>
  </si>
  <si>
    <t>0,38*0,74+0,4*0,93+0,35*0,75+0,88*0,39+0,3*(1,15*2+1,12+1,29)+ 1,6*0,79+1,56*0,85+1,5*0,93+1,6*0,83</t>
  </si>
  <si>
    <t>0,8*0,92+0,85*0,8+0,73*0,85+0,9*0,85 +4*0,46*0,1 +0,62*0,4</t>
  </si>
  <si>
    <t>36</t>
  </si>
  <si>
    <t>931994141</t>
  </si>
  <si>
    <t>Těsnění pracovní spáry betonové konstrukce polyuretanovým tmelem do pl 1,5 cm2</t>
  </si>
  <si>
    <t>-899099837</t>
  </si>
  <si>
    <t>Těsnění spáry betonové konstrukce pásy, profily, tmely  tmelem polyuretanovým spáry pracovní do 1,5 cm2</t>
  </si>
  <si>
    <t>Poznámka k položce:
Těsnění spár mezi původní a novou opěrou</t>
  </si>
  <si>
    <t>37</t>
  </si>
  <si>
    <t>931994172</t>
  </si>
  <si>
    <t>Těsnění dilatační spáry betonové konstrukce bitumenovým a asfaltovým izolačním pásem š do 500 mm</t>
  </si>
  <si>
    <t>1405683786</t>
  </si>
  <si>
    <t>Těsnění spáry betonové konstrukce pásy, profily, tmely  pásem izolačním bitumenovým a asfaltovaným šířky do 500 mm spáry dilatační</t>
  </si>
  <si>
    <t>Poznámka k položce:
Izolace pracovních spár z rubu
Izolace NAIP – asfaltové pásy na penetrační nátěr</t>
  </si>
  <si>
    <t>2*(3,65+3,75)+4*0,3</t>
  </si>
  <si>
    <t>38</t>
  </si>
  <si>
    <t>938905311</t>
  </si>
  <si>
    <t>Údržba OK mostů - očistění, nátěr, namazání ložisek</t>
  </si>
  <si>
    <t>1425960291</t>
  </si>
  <si>
    <t>Údržba ocelových konstrukcí údržba ložisek očistění, nátěr, namazání</t>
  </si>
  <si>
    <t>Poznámka k položce:
Kluzná vrstva ložisek z grafitové vazelíny</t>
  </si>
  <si>
    <t>39</t>
  </si>
  <si>
    <t>985121223</t>
  </si>
  <si>
    <t>Tryskání degradovaného betonu líce kleneb vodou pod tlakem do 2500 barů</t>
  </si>
  <si>
    <t>-1641399973</t>
  </si>
  <si>
    <t>Tryskání degradovaného betonu líce kleneb a podhledů vodou pod tlakem přes 1 250 do 2 500 barů</t>
  </si>
  <si>
    <t>Poznámka k položce:
Otryskání betonového povrchu základu pilíře</t>
  </si>
  <si>
    <t>40</t>
  </si>
  <si>
    <t>985311112</t>
  </si>
  <si>
    <t>Reprofilace stěn cementovými sanačními maltami tl 20 mm</t>
  </si>
  <si>
    <t>334271299</t>
  </si>
  <si>
    <t>Reprofilace betonu sanačními maltami na cementové bázi ručně stěn, tloušťky přes 10 do 20 mm</t>
  </si>
  <si>
    <t>Poznámka k položce:
Reprofilace povrchu základu pilíře – mimo nadbetonávku
sanační malta R2 tl. 20 mm</t>
  </si>
  <si>
    <t>41</t>
  </si>
  <si>
    <t>985321111</t>
  </si>
  <si>
    <t>Ochranný nátěr výztuže na cementové bázi stěn, líce kleneb a podhledů 1 vrstva tl 1 mm</t>
  </si>
  <si>
    <t>-1744131407</t>
  </si>
  <si>
    <t>Ochranný nátěr betonářské výztuže 1 vrstva tloušťky 1 mm na cementové bázi stěn, líce kleneb a podhledů</t>
  </si>
  <si>
    <t>Poznámka k položce:
Antikorozní nátěr na cementové bázi
Stávající ocelové trouby pilířů a stativa I200</t>
  </si>
  <si>
    <t>0,695*4*1+0,709*1,31</t>
  </si>
  <si>
    <t>42</t>
  </si>
  <si>
    <t>985331113</t>
  </si>
  <si>
    <t>Dodatečné vlepování betonářské výztuže D 12 mm do cementové aktivované malty včetně vyvrtání otvoru</t>
  </si>
  <si>
    <t>-421699348</t>
  </si>
  <si>
    <t>Dodatečné vlepování betonářské výztuže včetně vyvrtání a vyčištění otvoru cementovou aktivovanou maltou průměr výztuže 12 mm</t>
  </si>
  <si>
    <t>Poznámka k položce:
Osazení a vlepení spřahující výztuže 
kotevní výztuž je zahrnuta do výztuže betonu kotvených prvků</t>
  </si>
  <si>
    <t>kotvení obetonávky do stávajícího základu</t>
  </si>
  <si>
    <t>30*0,2</t>
  </si>
  <si>
    <t>Kotvení výztuže ke stávajícím pilířům</t>
  </si>
  <si>
    <t>0,23*5*4</t>
  </si>
  <si>
    <t>Kotvení nadvýšení k ŽB opěrné zdi</t>
  </si>
  <si>
    <t xml:space="preserve">28*0,2 </t>
  </si>
  <si>
    <t>43</t>
  </si>
  <si>
    <t>R9361112</t>
  </si>
  <si>
    <t xml:space="preserve">Drobné doplňkové konstrukce kovové   </t>
  </si>
  <si>
    <t>-2125697943</t>
  </si>
  <si>
    <t>Poznámka k položce:
zámečnické výrobky ocel S235 včetně PKO</t>
  </si>
  <si>
    <t>Ocelová ložiska</t>
  </si>
  <si>
    <t>60,11*1,15</t>
  </si>
  <si>
    <t>Ocelový úhelník L100x100x6 na hraně závěrné zídky včetně kotvení</t>
  </si>
  <si>
    <t>(2*1,83*10,5)*1,1</t>
  </si>
  <si>
    <t>Ocelový úhelník L65x65x5 na hraně břitu pilíře</t>
  </si>
  <si>
    <t>(2*1,1*5,91)*1,1</t>
  </si>
  <si>
    <t>44</t>
  </si>
  <si>
    <t>998212111</t>
  </si>
  <si>
    <t>Přesun hmot pro mosty zděné, monolitické betonové nebo ocelové v do 20 m</t>
  </si>
  <si>
    <t>-820566535</t>
  </si>
  <si>
    <t>Přesun hmot pro mosty zděné, betonové monolitické, spřažené ocelobetonové nebo kovové  vodorovná dopravní vzdálenost do 100 m výška mostu do 20 m</t>
  </si>
  <si>
    <t>PSV</t>
  </si>
  <si>
    <t>Práce a dodávky PSV</t>
  </si>
  <si>
    <t>711</t>
  </si>
  <si>
    <t>Izolace proti vodě, vlhkosti a plynům</t>
  </si>
  <si>
    <t>45</t>
  </si>
  <si>
    <t>711112002</t>
  </si>
  <si>
    <t>Provedení izolace proti zemní vlhkosti svislé za studena lakem asfaltovým</t>
  </si>
  <si>
    <t>179995902</t>
  </si>
  <si>
    <t>Provedení izolace proti zemní vlhkosti natěradly a tmely za studena  na ploše svislé S nátěrem lakem asfaltovým</t>
  </si>
  <si>
    <t>3 vrstvy nátěrů: 1x ALp + 2xALn</t>
  </si>
  <si>
    <t>19,308*3 'Přepočtené koeficientem množství</t>
  </si>
  <si>
    <t>46</t>
  </si>
  <si>
    <t>R1116</t>
  </si>
  <si>
    <t xml:space="preserve">1 x Alp + 2x Aln   </t>
  </si>
  <si>
    <t>-865044842</t>
  </si>
  <si>
    <t xml:space="preserve">2 x Alp + 2x Aln   </t>
  </si>
  <si>
    <t>767</t>
  </si>
  <si>
    <t>Konstrukce zámečnické</t>
  </si>
  <si>
    <t>47</t>
  </si>
  <si>
    <t>767591002</t>
  </si>
  <si>
    <t>Montáž podlah nebo podest z kompozitních pochůzných litých roštů o hmotnosti do 30 kg/m2</t>
  </si>
  <si>
    <t>-2114468654</t>
  </si>
  <si>
    <t>Montáž výrobků z kompozitů podlah nebo podest z pochůzných litých roštů hmotnosti přes 15 do 30 kg/m2</t>
  </si>
  <si>
    <t>14,67*1,25</t>
  </si>
  <si>
    <t>48</t>
  </si>
  <si>
    <t>6312600R</t>
  </si>
  <si>
    <t>rošt kompozitní pochůzný 30x10/50 mm</t>
  </si>
  <si>
    <t>-629959096</t>
  </si>
  <si>
    <t>Poznámka k položce:
kompozitní rošt včetně kotvení k nosné konstrukci</t>
  </si>
  <si>
    <t>783</t>
  </si>
  <si>
    <t>Dokončovací práce - nátěry</t>
  </si>
  <si>
    <t>49</t>
  </si>
  <si>
    <t>783334201</t>
  </si>
  <si>
    <t>Základní antikorozní jednonásobný epoxidový nátěr zámečnických konstrukcí</t>
  </si>
  <si>
    <t>-1345375733</t>
  </si>
  <si>
    <t>Základní antikorozní nátěr zámečnických konstrukcí jednonásobný epoxidový</t>
  </si>
  <si>
    <t>Poznámka k položce:
Nátěr spodní zabetonované části stativa</t>
  </si>
  <si>
    <t>2*2*1,57*0,15</t>
  </si>
  <si>
    <t>50</t>
  </si>
  <si>
    <t>783901551</t>
  </si>
  <si>
    <t>Omytí tlakovou vodou betonových podlah před provedením nátěru</t>
  </si>
  <si>
    <t>-1035735832</t>
  </si>
  <si>
    <t>Příprava podkladu betonových podlah před provedením nátěru omytím tlakovou vodou</t>
  </si>
  <si>
    <t>Poznámka k položce:
Opláchnutí betonu před provedením nátěrů</t>
  </si>
  <si>
    <t>5,6+15,21</t>
  </si>
  <si>
    <t>789</t>
  </si>
  <si>
    <t>Povrchové úpravy ocelových konstrukcí a technologických zařízení</t>
  </si>
  <si>
    <t>51</t>
  </si>
  <si>
    <t>789221142</t>
  </si>
  <si>
    <t>Provedení otryskání ocelových konstrukcí třídy I stupeň zarezavění D stupeň přípravy Sa 2 1/2</t>
  </si>
  <si>
    <t>264660391</t>
  </si>
  <si>
    <t>Provedení otryskání povrchů ocelových konstrukcí suché abrazivní tryskání třídy I stupeň zrezivění D, stupeň přípravy Sa 2½</t>
  </si>
  <si>
    <t>Poznámka k položce:
Očistění ocelových trub pilířů a stativa I200 na stupeň Sa 21/2</t>
  </si>
  <si>
    <t>52</t>
  </si>
  <si>
    <t>42118101</t>
  </si>
  <si>
    <t>materiál tryskací (ostrohranný tvrdý písek)</t>
  </si>
  <si>
    <t>1636341004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</si>
</sst>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33" width="2.28125" style="1" customWidth="1"/>
    <col min="34" max="34" width="2.8515625" style="1" customWidth="1"/>
    <col min="35" max="35" width="27.140625" style="1" customWidth="1"/>
    <col min="36" max="37" width="2.140625" style="1" customWidth="1"/>
    <col min="38" max="38" width="7.140625" style="1" customWidth="1"/>
    <col min="39" max="39" width="2.8515625" style="1" customWidth="1"/>
    <col min="40" max="40" width="11.421875" style="1" customWidth="1"/>
    <col min="41" max="41" width="6.421875" style="1" customWidth="1"/>
    <col min="42" max="42" width="3.57421875" style="1" customWidth="1"/>
    <col min="43" max="43" width="13.421875" style="1" hidden="1" customWidth="1"/>
    <col min="44" max="44" width="11.7109375" style="1" customWidth="1"/>
    <col min="45" max="47" width="22.140625" style="1" hidden="1" customWidth="1"/>
    <col min="48" max="49" width="18.57421875" style="1" hidden="1" customWidth="1"/>
    <col min="50" max="51" width="21.421875" style="1" hidden="1" customWidth="1"/>
    <col min="52" max="52" width="18.57421875" style="1" hidden="1" customWidth="1"/>
    <col min="53" max="53" width="16.421875" style="1" hidden="1" customWidth="1"/>
    <col min="54" max="54" width="21.421875" style="1" hidden="1" customWidth="1"/>
    <col min="55" max="55" width="18.57421875" style="1" hidden="1" customWidth="1"/>
    <col min="56" max="56" width="16.421875" style="1" hidden="1" customWidth="1"/>
    <col min="57" max="57" width="57.0039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4.4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BOH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Lávka ev.č. 06-06-02L přes Bohumínskou stružku (ul. Větrná)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13. 4. 2020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6.4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Bohumín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Pavel Kurečka MOSTY s.r.o.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6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Kurečková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ROUND(AS95+AS96,2)</f>
        <v>0</v>
      </c>
      <c r="AT94" s="114">
        <f>ROUND(SUM(AV94:AW94),2)</f>
        <v>0</v>
      </c>
      <c r="AU94" s="115">
        <f>ROUND(AU95+AU96,5)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ROUND(AZ95+AZ96,2)</f>
        <v>0</v>
      </c>
      <c r="BA94" s="114">
        <f>ROUND(BA95+BA96,2)</f>
        <v>0</v>
      </c>
      <c r="BB94" s="114">
        <f>ROUND(BB95+BB96,2)</f>
        <v>0</v>
      </c>
      <c r="BC94" s="114">
        <f>ROUND(BC95+BC96,2)</f>
        <v>0</v>
      </c>
      <c r="BD94" s="116">
        <f>ROUND(BD95+BD96,2)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24.6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'000 - 000 - Ostatní a ved...'!J30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'000 - 000 - Ostatní a ved...'!P123</f>
        <v>0</v>
      </c>
      <c r="AV95" s="128">
        <f>'000 - 000 - Ostatní a ved...'!J33</f>
        <v>0</v>
      </c>
      <c r="AW95" s="128">
        <f>'000 - 000 - Ostatní a ved...'!J34</f>
        <v>0</v>
      </c>
      <c r="AX95" s="128">
        <f>'000 - 000 - Ostatní a ved...'!J35</f>
        <v>0</v>
      </c>
      <c r="AY95" s="128">
        <f>'000 - 000 - Ostatní a ved...'!J36</f>
        <v>0</v>
      </c>
      <c r="AZ95" s="128">
        <f>'000 - 000 - Ostatní a ved...'!F33</f>
        <v>0</v>
      </c>
      <c r="BA95" s="128">
        <f>'000 - 000 - Ostatní a ved...'!F34</f>
        <v>0</v>
      </c>
      <c r="BB95" s="128">
        <f>'000 - 000 - Ostatní a ved...'!F35</f>
        <v>0</v>
      </c>
      <c r="BC95" s="128">
        <f>'000 - 000 - Ostatní a ved...'!F36</f>
        <v>0</v>
      </c>
      <c r="BD95" s="130">
        <f>'000 - 000 - Ostatní a ved...'!F37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24.6" customHeight="1">
      <c r="A96" s="7"/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ROUND(SUM(AG97:AG98),2)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93</v>
      </c>
      <c r="AR96" s="126"/>
      <c r="AS96" s="127">
        <f>ROUND(SUM(AS97:AS98),2)</f>
        <v>0</v>
      </c>
      <c r="AT96" s="128">
        <f>ROUND(SUM(AV96:AW96),2)</f>
        <v>0</v>
      </c>
      <c r="AU96" s="129">
        <f>ROUND(SUM(AU97:AU98),5)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ROUND(SUM(AZ97:AZ98),2)</f>
        <v>0</v>
      </c>
      <c r="BA96" s="128">
        <f>ROUND(SUM(BA97:BA98),2)</f>
        <v>0</v>
      </c>
      <c r="BB96" s="128">
        <f>ROUND(SUM(BB97:BB98),2)</f>
        <v>0</v>
      </c>
      <c r="BC96" s="128">
        <f>ROUND(SUM(BC97:BC98),2)</f>
        <v>0</v>
      </c>
      <c r="BD96" s="130">
        <f>ROUND(SUM(BD97:BD98),2)</f>
        <v>0</v>
      </c>
      <c r="BE96" s="7"/>
      <c r="BS96" s="131" t="s">
        <v>79</v>
      </c>
      <c r="BT96" s="131" t="s">
        <v>88</v>
      </c>
      <c r="BU96" s="131" t="s">
        <v>81</v>
      </c>
      <c r="BV96" s="131" t="s">
        <v>82</v>
      </c>
      <c r="BW96" s="131" t="s">
        <v>94</v>
      </c>
      <c r="BX96" s="131" t="s">
        <v>5</v>
      </c>
      <c r="CL96" s="131" t="s">
        <v>1</v>
      </c>
      <c r="CM96" s="131" t="s">
        <v>90</v>
      </c>
    </row>
    <row r="97" spans="1:90" s="4" customFormat="1" ht="24" customHeight="1">
      <c r="A97" s="119" t="s">
        <v>84</v>
      </c>
      <c r="B97" s="70"/>
      <c r="C97" s="133"/>
      <c r="D97" s="133"/>
      <c r="E97" s="134" t="s">
        <v>95</v>
      </c>
      <c r="F97" s="134"/>
      <c r="G97" s="134"/>
      <c r="H97" s="134"/>
      <c r="I97" s="134"/>
      <c r="J97" s="133"/>
      <c r="K97" s="134" t="s">
        <v>96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201.1 - SO 201.1 - Bou...'!J32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97</v>
      </c>
      <c r="AR97" s="72"/>
      <c r="AS97" s="137">
        <v>0</v>
      </c>
      <c r="AT97" s="138">
        <f>ROUND(SUM(AV97:AW97),2)</f>
        <v>0</v>
      </c>
      <c r="AU97" s="139">
        <f>'SO 201.1 - SO 201.1 - Bou...'!P125</f>
        <v>0</v>
      </c>
      <c r="AV97" s="138">
        <f>'SO 201.1 - SO 201.1 - Bou...'!J35</f>
        <v>0</v>
      </c>
      <c r="AW97" s="138">
        <f>'SO 201.1 - SO 201.1 - Bou...'!J36</f>
        <v>0</v>
      </c>
      <c r="AX97" s="138">
        <f>'SO 201.1 - SO 201.1 - Bou...'!J37</f>
        <v>0</v>
      </c>
      <c r="AY97" s="138">
        <f>'SO 201.1 - SO 201.1 - Bou...'!J38</f>
        <v>0</v>
      </c>
      <c r="AZ97" s="138">
        <f>'SO 201.1 - SO 201.1 - Bou...'!F35</f>
        <v>0</v>
      </c>
      <c r="BA97" s="138">
        <f>'SO 201.1 - SO 201.1 - Bou...'!F36</f>
        <v>0</v>
      </c>
      <c r="BB97" s="138">
        <f>'SO 201.1 - SO 201.1 - Bou...'!F37</f>
        <v>0</v>
      </c>
      <c r="BC97" s="138">
        <f>'SO 201.1 - SO 201.1 - Bou...'!F38</f>
        <v>0</v>
      </c>
      <c r="BD97" s="140">
        <f>'SO 201.1 - SO 201.1 - Bou...'!F39</f>
        <v>0</v>
      </c>
      <c r="BE97" s="4"/>
      <c r="BT97" s="141" t="s">
        <v>90</v>
      </c>
      <c r="BV97" s="141" t="s">
        <v>82</v>
      </c>
      <c r="BW97" s="141" t="s">
        <v>98</v>
      </c>
      <c r="BX97" s="141" t="s">
        <v>94</v>
      </c>
      <c r="CL97" s="141" t="s">
        <v>1</v>
      </c>
    </row>
    <row r="98" spans="1:90" s="4" customFormat="1" ht="24" customHeight="1">
      <c r="A98" s="119" t="s">
        <v>84</v>
      </c>
      <c r="B98" s="70"/>
      <c r="C98" s="133"/>
      <c r="D98" s="133"/>
      <c r="E98" s="134" t="s">
        <v>99</v>
      </c>
      <c r="F98" s="134"/>
      <c r="G98" s="134"/>
      <c r="H98" s="134"/>
      <c r="I98" s="134"/>
      <c r="J98" s="133"/>
      <c r="K98" s="134" t="s">
        <v>100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201.2 - SO 201.2 - Nov...'!J32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97</v>
      </c>
      <c r="AR98" s="72"/>
      <c r="AS98" s="142">
        <v>0</v>
      </c>
      <c r="AT98" s="143">
        <f>ROUND(SUM(AV98:AW98),2)</f>
        <v>0</v>
      </c>
      <c r="AU98" s="144">
        <f>'SO 201.2 - SO 201.2 - Nov...'!P133</f>
        <v>0</v>
      </c>
      <c r="AV98" s="143">
        <f>'SO 201.2 - SO 201.2 - Nov...'!J35</f>
        <v>0</v>
      </c>
      <c r="AW98" s="143">
        <f>'SO 201.2 - SO 201.2 - Nov...'!J36</f>
        <v>0</v>
      </c>
      <c r="AX98" s="143">
        <f>'SO 201.2 - SO 201.2 - Nov...'!J37</f>
        <v>0</v>
      </c>
      <c r="AY98" s="143">
        <f>'SO 201.2 - SO 201.2 - Nov...'!J38</f>
        <v>0</v>
      </c>
      <c r="AZ98" s="143">
        <f>'SO 201.2 - SO 201.2 - Nov...'!F35</f>
        <v>0</v>
      </c>
      <c r="BA98" s="143">
        <f>'SO 201.2 - SO 201.2 - Nov...'!F36</f>
        <v>0</v>
      </c>
      <c r="BB98" s="143">
        <f>'SO 201.2 - SO 201.2 - Nov...'!F37</f>
        <v>0</v>
      </c>
      <c r="BC98" s="143">
        <f>'SO 201.2 - SO 201.2 - Nov...'!F38</f>
        <v>0</v>
      </c>
      <c r="BD98" s="145">
        <f>'SO 201.2 - SO 201.2 - Nov...'!F39</f>
        <v>0</v>
      </c>
      <c r="BE98" s="4"/>
      <c r="BT98" s="141" t="s">
        <v>90</v>
      </c>
      <c r="BV98" s="141" t="s">
        <v>82</v>
      </c>
      <c r="BW98" s="141" t="s">
        <v>101</v>
      </c>
      <c r="BX98" s="141" t="s">
        <v>94</v>
      </c>
      <c r="CL98" s="141" t="s">
        <v>1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000 - 000 - Ostatní a ved...'!C2" display="/"/>
    <hyperlink ref="A97" location="'SO 201.1 - SO 201.1 - Bou...'!C2" display="/"/>
    <hyperlink ref="A98" location="'SO 201.2 - SO 201.2 - N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90</v>
      </c>
    </row>
    <row r="4" spans="2:46" s="1" customFormat="1" ht="24.95" customHeight="1">
      <c r="B4" s="20"/>
      <c r="D4" s="150" t="s">
        <v>102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24" customHeight="1">
      <c r="B7" s="20"/>
      <c r="E7" s="153" t="str">
        <f>'Rekapitulace stavby'!K6</f>
        <v>Lávka ev.č. 06-06-02L přes Bohumínskou stružku (ul. Větrná)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103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4.4" customHeight="1">
      <c r="A9" s="38"/>
      <c r="B9" s="44"/>
      <c r="C9" s="38"/>
      <c r="D9" s="38"/>
      <c r="E9" s="155" t="s">
        <v>104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13. 4. 2020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27</v>
      </c>
      <c r="F15" s="38"/>
      <c r="G15" s="38"/>
      <c r="H15" s="38"/>
      <c r="I15" s="156" t="s">
        <v>28</v>
      </c>
      <c r="J15" s="141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30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32</v>
      </c>
      <c r="E20" s="38"/>
      <c r="F20" s="38"/>
      <c r="G20" s="38"/>
      <c r="H20" s="38"/>
      <c r="I20" s="156" t="s">
        <v>25</v>
      </c>
      <c r="J20" s="141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34</v>
      </c>
      <c r="F21" s="38"/>
      <c r="G21" s="38"/>
      <c r="H21" s="38"/>
      <c r="I21" s="156" t="s">
        <v>28</v>
      </c>
      <c r="J21" s="141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37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38</v>
      </c>
      <c r="F24" s="38"/>
      <c r="G24" s="38"/>
      <c r="H24" s="38"/>
      <c r="I24" s="156" t="s">
        <v>28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39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40</v>
      </c>
      <c r="E30" s="38"/>
      <c r="F30" s="38"/>
      <c r="G30" s="38"/>
      <c r="H30" s="38"/>
      <c r="I30" s="154"/>
      <c r="J30" s="166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42</v>
      </c>
      <c r="G32" s="38"/>
      <c r="H32" s="38"/>
      <c r="I32" s="168" t="s">
        <v>41</v>
      </c>
      <c r="J32" s="167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44</v>
      </c>
      <c r="E33" s="152" t="s">
        <v>45</v>
      </c>
      <c r="F33" s="170">
        <f>ROUND((SUM(BE123:BE181)),2)</f>
        <v>0</v>
      </c>
      <c r="G33" s="38"/>
      <c r="H33" s="38"/>
      <c r="I33" s="171">
        <v>0.21</v>
      </c>
      <c r="J33" s="170">
        <f>ROUND(((SUM(BE123:BE181))*I33),2)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46</v>
      </c>
      <c r="F34" s="170">
        <f>ROUND((SUM(BF123:BF181)),2)</f>
        <v>0</v>
      </c>
      <c r="G34" s="38"/>
      <c r="H34" s="38"/>
      <c r="I34" s="171">
        <v>0.15</v>
      </c>
      <c r="J34" s="170">
        <f>ROUND(((SUM(BF123:BF181))*I34),2)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47</v>
      </c>
      <c r="F35" s="170">
        <f>ROUND((SUM(BG123:BG181)),2)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48</v>
      </c>
      <c r="F36" s="170">
        <f>ROUND((SUM(BH123:BH181)),2)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49</v>
      </c>
      <c r="F37" s="170">
        <f>ROUND((SUM(BI123:BI181)),2)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50</v>
      </c>
      <c r="E39" s="174"/>
      <c r="F39" s="174"/>
      <c r="G39" s="175" t="s">
        <v>51</v>
      </c>
      <c r="H39" s="176" t="s">
        <v>52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53</v>
      </c>
      <c r="E50" s="181"/>
      <c r="F50" s="181"/>
      <c r="G50" s="180" t="s">
        <v>54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55</v>
      </c>
      <c r="E61" s="184"/>
      <c r="F61" s="185" t="s">
        <v>56</v>
      </c>
      <c r="G61" s="183" t="s">
        <v>55</v>
      </c>
      <c r="H61" s="184"/>
      <c r="I61" s="186"/>
      <c r="J61" s="187" t="s">
        <v>56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57</v>
      </c>
      <c r="E65" s="188"/>
      <c r="F65" s="188"/>
      <c r="G65" s="180" t="s">
        <v>58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55</v>
      </c>
      <c r="E76" s="184"/>
      <c r="F76" s="185" t="s">
        <v>56</v>
      </c>
      <c r="G76" s="183" t="s">
        <v>55</v>
      </c>
      <c r="H76" s="184"/>
      <c r="I76" s="186"/>
      <c r="J76" s="187" t="s">
        <v>56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" customHeight="1">
      <c r="A85" s="38"/>
      <c r="B85" s="39"/>
      <c r="C85" s="40"/>
      <c r="D85" s="40"/>
      <c r="E85" s="196" t="str">
        <f>E7</f>
        <v>Lávka ev.č. 06-06-02L přes Bohumínskou stružku (ul. Větrná)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4.4" customHeight="1">
      <c r="A87" s="38"/>
      <c r="B87" s="39"/>
      <c r="C87" s="40"/>
      <c r="D87" s="40"/>
      <c r="E87" s="76" t="str">
        <f>E9</f>
        <v>000 - 000 - Ostatní a vedlejší náklady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56" t="s">
        <v>22</v>
      </c>
      <c r="J89" s="79" t="str">
        <f>IF(J12="","",J12)</f>
        <v>13. 4. 2020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8" customHeight="1">
      <c r="A91" s="38"/>
      <c r="B91" s="39"/>
      <c r="C91" s="32" t="s">
        <v>24</v>
      </c>
      <c r="D91" s="40"/>
      <c r="E91" s="40"/>
      <c r="F91" s="27" t="str">
        <f>E15</f>
        <v>Město Bohumín</v>
      </c>
      <c r="G91" s="40"/>
      <c r="H91" s="40"/>
      <c r="I91" s="156" t="s">
        <v>32</v>
      </c>
      <c r="J91" s="36" t="str">
        <f>E21</f>
        <v>Ing. Pavel Kurečka MOSTY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6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56" t="s">
        <v>37</v>
      </c>
      <c r="J92" s="36" t="str">
        <f>E24</f>
        <v>Kurečková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106</v>
      </c>
      <c r="D94" s="198"/>
      <c r="E94" s="198"/>
      <c r="F94" s="198"/>
      <c r="G94" s="198"/>
      <c r="H94" s="198"/>
      <c r="I94" s="199"/>
      <c r="J94" s="200" t="s">
        <v>107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108</v>
      </c>
      <c r="D96" s="40"/>
      <c r="E96" s="40"/>
      <c r="F96" s="40"/>
      <c r="G96" s="40"/>
      <c r="H96" s="40"/>
      <c r="I96" s="15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202"/>
      <c r="C97" s="203"/>
      <c r="D97" s="204" t="s">
        <v>110</v>
      </c>
      <c r="E97" s="205"/>
      <c r="F97" s="205"/>
      <c r="G97" s="205"/>
      <c r="H97" s="205"/>
      <c r="I97" s="206"/>
      <c r="J97" s="207">
        <f>J124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111</v>
      </c>
      <c r="E98" s="211"/>
      <c r="F98" s="211"/>
      <c r="G98" s="211"/>
      <c r="H98" s="211"/>
      <c r="I98" s="212"/>
      <c r="J98" s="213">
        <f>J125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112</v>
      </c>
      <c r="E99" s="211"/>
      <c r="F99" s="211"/>
      <c r="G99" s="211"/>
      <c r="H99" s="211"/>
      <c r="I99" s="212"/>
      <c r="J99" s="213">
        <f>J138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113</v>
      </c>
      <c r="E100" s="211"/>
      <c r="F100" s="211"/>
      <c r="G100" s="211"/>
      <c r="H100" s="211"/>
      <c r="I100" s="212"/>
      <c r="J100" s="213">
        <f>J142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114</v>
      </c>
      <c r="E101" s="211"/>
      <c r="F101" s="211"/>
      <c r="G101" s="211"/>
      <c r="H101" s="211"/>
      <c r="I101" s="212"/>
      <c r="J101" s="213">
        <f>J155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115</v>
      </c>
      <c r="E102" s="211"/>
      <c r="F102" s="211"/>
      <c r="G102" s="211"/>
      <c r="H102" s="211"/>
      <c r="I102" s="212"/>
      <c r="J102" s="213">
        <f>J171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116</v>
      </c>
      <c r="E103" s="211"/>
      <c r="F103" s="211"/>
      <c r="G103" s="211"/>
      <c r="H103" s="211"/>
      <c r="I103" s="212"/>
      <c r="J103" s="213">
        <f>J178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117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" customHeight="1">
      <c r="A113" s="38"/>
      <c r="B113" s="39"/>
      <c r="C113" s="40"/>
      <c r="D113" s="40"/>
      <c r="E113" s="196" t="str">
        <f>E7</f>
        <v>Lávka ev.č. 06-06-02L přes Bohumínskou stružku (ul. Větrná)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103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4.4" customHeight="1">
      <c r="A115" s="38"/>
      <c r="B115" s="39"/>
      <c r="C115" s="40"/>
      <c r="D115" s="40"/>
      <c r="E115" s="76" t="str">
        <f>E9</f>
        <v>000 - 000 - Ostatní a vedlejší náklady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156" t="s">
        <v>22</v>
      </c>
      <c r="J117" s="79" t="str">
        <f>IF(J12="","",J12)</f>
        <v>13. 4. 2020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8" customHeight="1">
      <c r="A119" s="38"/>
      <c r="B119" s="39"/>
      <c r="C119" s="32" t="s">
        <v>24</v>
      </c>
      <c r="D119" s="40"/>
      <c r="E119" s="40"/>
      <c r="F119" s="27" t="str">
        <f>E15</f>
        <v>Město Bohumín</v>
      </c>
      <c r="G119" s="40"/>
      <c r="H119" s="40"/>
      <c r="I119" s="156" t="s">
        <v>32</v>
      </c>
      <c r="J119" s="36" t="str">
        <f>E21</f>
        <v>Ing. Pavel Kurečka MOSTY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6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156" t="s">
        <v>37</v>
      </c>
      <c r="J120" s="36" t="str">
        <f>E24</f>
        <v>Kurečková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15"/>
      <c r="B122" s="216"/>
      <c r="C122" s="217" t="s">
        <v>118</v>
      </c>
      <c r="D122" s="218" t="s">
        <v>65</v>
      </c>
      <c r="E122" s="218" t="s">
        <v>61</v>
      </c>
      <c r="F122" s="218" t="s">
        <v>62</v>
      </c>
      <c r="G122" s="218" t="s">
        <v>119</v>
      </c>
      <c r="H122" s="218" t="s">
        <v>120</v>
      </c>
      <c r="I122" s="219" t="s">
        <v>121</v>
      </c>
      <c r="J122" s="218" t="s">
        <v>107</v>
      </c>
      <c r="K122" s="220" t="s">
        <v>122</v>
      </c>
      <c r="L122" s="221"/>
      <c r="M122" s="100" t="s">
        <v>1</v>
      </c>
      <c r="N122" s="101" t="s">
        <v>44</v>
      </c>
      <c r="O122" s="101" t="s">
        <v>123</v>
      </c>
      <c r="P122" s="101" t="s">
        <v>124</v>
      </c>
      <c r="Q122" s="101" t="s">
        <v>125</v>
      </c>
      <c r="R122" s="101" t="s">
        <v>126</v>
      </c>
      <c r="S122" s="101" t="s">
        <v>127</v>
      </c>
      <c r="T122" s="102" t="s">
        <v>128</v>
      </c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pans="1:63" s="2" customFormat="1" ht="22.8" customHeight="1">
      <c r="A123" s="38"/>
      <c r="B123" s="39"/>
      <c r="C123" s="107" t="s">
        <v>129</v>
      </c>
      <c r="D123" s="40"/>
      <c r="E123" s="40"/>
      <c r="F123" s="40"/>
      <c r="G123" s="40"/>
      <c r="H123" s="40"/>
      <c r="I123" s="154"/>
      <c r="J123" s="222">
        <f>BK123</f>
        <v>0</v>
      </c>
      <c r="K123" s="40"/>
      <c r="L123" s="44"/>
      <c r="M123" s="103"/>
      <c r="N123" s="223"/>
      <c r="O123" s="104"/>
      <c r="P123" s="224">
        <f>P124</f>
        <v>0</v>
      </c>
      <c r="Q123" s="104"/>
      <c r="R123" s="224">
        <f>R124</f>
        <v>0</v>
      </c>
      <c r="S123" s="104"/>
      <c r="T123" s="225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79</v>
      </c>
      <c r="AU123" s="17" t="s">
        <v>109</v>
      </c>
      <c r="BK123" s="226">
        <f>BK124</f>
        <v>0</v>
      </c>
    </row>
    <row r="124" spans="1:63" s="12" customFormat="1" ht="25.9" customHeight="1">
      <c r="A124" s="12"/>
      <c r="B124" s="227"/>
      <c r="C124" s="228"/>
      <c r="D124" s="229" t="s">
        <v>79</v>
      </c>
      <c r="E124" s="230" t="s">
        <v>130</v>
      </c>
      <c r="F124" s="230" t="s">
        <v>131</v>
      </c>
      <c r="G124" s="228"/>
      <c r="H124" s="228"/>
      <c r="I124" s="231"/>
      <c r="J124" s="232">
        <f>BK124</f>
        <v>0</v>
      </c>
      <c r="K124" s="228"/>
      <c r="L124" s="233"/>
      <c r="M124" s="234"/>
      <c r="N124" s="235"/>
      <c r="O124" s="235"/>
      <c r="P124" s="236">
        <f>P125+P138+P142+P155+P171+P178</f>
        <v>0</v>
      </c>
      <c r="Q124" s="235"/>
      <c r="R124" s="236">
        <f>R125+R138+R142+R155+R171+R178</f>
        <v>0</v>
      </c>
      <c r="S124" s="235"/>
      <c r="T124" s="237">
        <f>T125+T138+T142+T155+T171+T178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132</v>
      </c>
      <c r="AT124" s="239" t="s">
        <v>79</v>
      </c>
      <c r="AU124" s="239" t="s">
        <v>80</v>
      </c>
      <c r="AY124" s="238" t="s">
        <v>133</v>
      </c>
      <c r="BK124" s="240">
        <f>BK125+BK138+BK142+BK155+BK171+BK178</f>
        <v>0</v>
      </c>
    </row>
    <row r="125" spans="1:63" s="12" customFormat="1" ht="22.8" customHeight="1">
      <c r="A125" s="12"/>
      <c r="B125" s="227"/>
      <c r="C125" s="228"/>
      <c r="D125" s="229" t="s">
        <v>79</v>
      </c>
      <c r="E125" s="241" t="s">
        <v>134</v>
      </c>
      <c r="F125" s="241" t="s">
        <v>135</v>
      </c>
      <c r="G125" s="228"/>
      <c r="H125" s="228"/>
      <c r="I125" s="231"/>
      <c r="J125" s="242">
        <f>BK125</f>
        <v>0</v>
      </c>
      <c r="K125" s="228"/>
      <c r="L125" s="233"/>
      <c r="M125" s="234"/>
      <c r="N125" s="235"/>
      <c r="O125" s="235"/>
      <c r="P125" s="236">
        <f>SUM(P126:P137)</f>
        <v>0</v>
      </c>
      <c r="Q125" s="235"/>
      <c r="R125" s="236">
        <f>SUM(R126:R137)</f>
        <v>0</v>
      </c>
      <c r="S125" s="235"/>
      <c r="T125" s="237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132</v>
      </c>
      <c r="AT125" s="239" t="s">
        <v>79</v>
      </c>
      <c r="AU125" s="239" t="s">
        <v>88</v>
      </c>
      <c r="AY125" s="238" t="s">
        <v>133</v>
      </c>
      <c r="BK125" s="240">
        <f>SUM(BK126:BK137)</f>
        <v>0</v>
      </c>
    </row>
    <row r="126" spans="1:65" s="2" customFormat="1" ht="14.4" customHeight="1">
      <c r="A126" s="38"/>
      <c r="B126" s="39"/>
      <c r="C126" s="243" t="s">
        <v>88</v>
      </c>
      <c r="D126" s="243" t="s">
        <v>136</v>
      </c>
      <c r="E126" s="244" t="s">
        <v>137</v>
      </c>
      <c r="F126" s="245" t="s">
        <v>138</v>
      </c>
      <c r="G126" s="246" t="s">
        <v>139</v>
      </c>
      <c r="H126" s="247">
        <v>1</v>
      </c>
      <c r="I126" s="248"/>
      <c r="J126" s="249">
        <f>ROUND(I126*H126,2)</f>
        <v>0</v>
      </c>
      <c r="K126" s="245" t="s">
        <v>140</v>
      </c>
      <c r="L126" s="44"/>
      <c r="M126" s="250" t="s">
        <v>1</v>
      </c>
      <c r="N126" s="251" t="s">
        <v>45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141</v>
      </c>
      <c r="AT126" s="254" t="s">
        <v>136</v>
      </c>
      <c r="AU126" s="254" t="s">
        <v>90</v>
      </c>
      <c r="AY126" s="17" t="s">
        <v>133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88</v>
      </c>
      <c r="BK126" s="255">
        <f>ROUND(I126*H126,2)</f>
        <v>0</v>
      </c>
      <c r="BL126" s="17" t="s">
        <v>141</v>
      </c>
      <c r="BM126" s="254" t="s">
        <v>142</v>
      </c>
    </row>
    <row r="127" spans="1:47" s="2" customFormat="1" ht="12">
      <c r="A127" s="38"/>
      <c r="B127" s="39"/>
      <c r="C127" s="40"/>
      <c r="D127" s="256" t="s">
        <v>143</v>
      </c>
      <c r="E127" s="40"/>
      <c r="F127" s="257" t="s">
        <v>138</v>
      </c>
      <c r="G127" s="40"/>
      <c r="H127" s="40"/>
      <c r="I127" s="154"/>
      <c r="J127" s="40"/>
      <c r="K127" s="40"/>
      <c r="L127" s="44"/>
      <c r="M127" s="258"/>
      <c r="N127" s="259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143</v>
      </c>
      <c r="AU127" s="17" t="s">
        <v>90</v>
      </c>
    </row>
    <row r="128" spans="1:47" s="2" customFormat="1" ht="12">
      <c r="A128" s="38"/>
      <c r="B128" s="39"/>
      <c r="C128" s="40"/>
      <c r="D128" s="256" t="s">
        <v>144</v>
      </c>
      <c r="E128" s="40"/>
      <c r="F128" s="260" t="s">
        <v>145</v>
      </c>
      <c r="G128" s="40"/>
      <c r="H128" s="40"/>
      <c r="I128" s="154"/>
      <c r="J128" s="40"/>
      <c r="K128" s="40"/>
      <c r="L128" s="44"/>
      <c r="M128" s="258"/>
      <c r="N128" s="259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144</v>
      </c>
      <c r="AU128" s="17" t="s">
        <v>90</v>
      </c>
    </row>
    <row r="129" spans="1:65" s="2" customFormat="1" ht="14.4" customHeight="1">
      <c r="A129" s="38"/>
      <c r="B129" s="39"/>
      <c r="C129" s="243" t="s">
        <v>90</v>
      </c>
      <c r="D129" s="243" t="s">
        <v>136</v>
      </c>
      <c r="E129" s="244" t="s">
        <v>146</v>
      </c>
      <c r="F129" s="245" t="s">
        <v>147</v>
      </c>
      <c r="G129" s="246" t="s">
        <v>139</v>
      </c>
      <c r="H129" s="247">
        <v>1</v>
      </c>
      <c r="I129" s="248"/>
      <c r="J129" s="249">
        <f>ROUND(I129*H129,2)</f>
        <v>0</v>
      </c>
      <c r="K129" s="245" t="s">
        <v>140</v>
      </c>
      <c r="L129" s="44"/>
      <c r="M129" s="250" t="s">
        <v>1</v>
      </c>
      <c r="N129" s="251" t="s">
        <v>45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141</v>
      </c>
      <c r="AT129" s="254" t="s">
        <v>136</v>
      </c>
      <c r="AU129" s="254" t="s">
        <v>90</v>
      </c>
      <c r="AY129" s="17" t="s">
        <v>133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88</v>
      </c>
      <c r="BK129" s="255">
        <f>ROUND(I129*H129,2)</f>
        <v>0</v>
      </c>
      <c r="BL129" s="17" t="s">
        <v>141</v>
      </c>
      <c r="BM129" s="254" t="s">
        <v>148</v>
      </c>
    </row>
    <row r="130" spans="1:47" s="2" customFormat="1" ht="12">
      <c r="A130" s="38"/>
      <c r="B130" s="39"/>
      <c r="C130" s="40"/>
      <c r="D130" s="256" t="s">
        <v>143</v>
      </c>
      <c r="E130" s="40"/>
      <c r="F130" s="257" t="s">
        <v>147</v>
      </c>
      <c r="G130" s="40"/>
      <c r="H130" s="40"/>
      <c r="I130" s="154"/>
      <c r="J130" s="40"/>
      <c r="K130" s="40"/>
      <c r="L130" s="44"/>
      <c r="M130" s="258"/>
      <c r="N130" s="259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143</v>
      </c>
      <c r="AU130" s="17" t="s">
        <v>90</v>
      </c>
    </row>
    <row r="131" spans="1:47" s="2" customFormat="1" ht="12">
      <c r="A131" s="38"/>
      <c r="B131" s="39"/>
      <c r="C131" s="40"/>
      <c r="D131" s="256" t="s">
        <v>144</v>
      </c>
      <c r="E131" s="40"/>
      <c r="F131" s="260" t="s">
        <v>149</v>
      </c>
      <c r="G131" s="40"/>
      <c r="H131" s="40"/>
      <c r="I131" s="154"/>
      <c r="J131" s="40"/>
      <c r="K131" s="40"/>
      <c r="L131" s="44"/>
      <c r="M131" s="258"/>
      <c r="N131" s="259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144</v>
      </c>
      <c r="AU131" s="17" t="s">
        <v>90</v>
      </c>
    </row>
    <row r="132" spans="1:65" s="2" customFormat="1" ht="14.4" customHeight="1">
      <c r="A132" s="38"/>
      <c r="B132" s="39"/>
      <c r="C132" s="243" t="s">
        <v>150</v>
      </c>
      <c r="D132" s="243" t="s">
        <v>136</v>
      </c>
      <c r="E132" s="244" t="s">
        <v>151</v>
      </c>
      <c r="F132" s="245" t="s">
        <v>152</v>
      </c>
      <c r="G132" s="246" t="s">
        <v>139</v>
      </c>
      <c r="H132" s="247">
        <v>1</v>
      </c>
      <c r="I132" s="248"/>
      <c r="J132" s="249">
        <f>ROUND(I132*H132,2)</f>
        <v>0</v>
      </c>
      <c r="K132" s="245" t="s">
        <v>140</v>
      </c>
      <c r="L132" s="44"/>
      <c r="M132" s="250" t="s">
        <v>1</v>
      </c>
      <c r="N132" s="251" t="s">
        <v>45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141</v>
      </c>
      <c r="AT132" s="254" t="s">
        <v>136</v>
      </c>
      <c r="AU132" s="254" t="s">
        <v>90</v>
      </c>
      <c r="AY132" s="17" t="s">
        <v>133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88</v>
      </c>
      <c r="BK132" s="255">
        <f>ROUND(I132*H132,2)</f>
        <v>0</v>
      </c>
      <c r="BL132" s="17" t="s">
        <v>141</v>
      </c>
      <c r="BM132" s="254" t="s">
        <v>153</v>
      </c>
    </row>
    <row r="133" spans="1:47" s="2" customFormat="1" ht="12">
      <c r="A133" s="38"/>
      <c r="B133" s="39"/>
      <c r="C133" s="40"/>
      <c r="D133" s="256" t="s">
        <v>143</v>
      </c>
      <c r="E133" s="40"/>
      <c r="F133" s="257" t="s">
        <v>152</v>
      </c>
      <c r="G133" s="40"/>
      <c r="H133" s="40"/>
      <c r="I133" s="154"/>
      <c r="J133" s="40"/>
      <c r="K133" s="40"/>
      <c r="L133" s="44"/>
      <c r="M133" s="258"/>
      <c r="N133" s="259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143</v>
      </c>
      <c r="AU133" s="17" t="s">
        <v>90</v>
      </c>
    </row>
    <row r="134" spans="1:47" s="2" customFormat="1" ht="12">
      <c r="A134" s="38"/>
      <c r="B134" s="39"/>
      <c r="C134" s="40"/>
      <c r="D134" s="256" t="s">
        <v>144</v>
      </c>
      <c r="E134" s="40"/>
      <c r="F134" s="260" t="s">
        <v>154</v>
      </c>
      <c r="G134" s="40"/>
      <c r="H134" s="40"/>
      <c r="I134" s="154"/>
      <c r="J134" s="40"/>
      <c r="K134" s="40"/>
      <c r="L134" s="44"/>
      <c r="M134" s="258"/>
      <c r="N134" s="259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144</v>
      </c>
      <c r="AU134" s="17" t="s">
        <v>90</v>
      </c>
    </row>
    <row r="135" spans="1:65" s="2" customFormat="1" ht="14.4" customHeight="1">
      <c r="A135" s="38"/>
      <c r="B135" s="39"/>
      <c r="C135" s="243" t="s">
        <v>155</v>
      </c>
      <c r="D135" s="243" t="s">
        <v>136</v>
      </c>
      <c r="E135" s="244" t="s">
        <v>156</v>
      </c>
      <c r="F135" s="245" t="s">
        <v>157</v>
      </c>
      <c r="G135" s="246" t="s">
        <v>139</v>
      </c>
      <c r="H135" s="247">
        <v>1</v>
      </c>
      <c r="I135" s="248"/>
      <c r="J135" s="249">
        <f>ROUND(I135*H135,2)</f>
        <v>0</v>
      </c>
      <c r="K135" s="245" t="s">
        <v>140</v>
      </c>
      <c r="L135" s="44"/>
      <c r="M135" s="250" t="s">
        <v>1</v>
      </c>
      <c r="N135" s="251" t="s">
        <v>45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141</v>
      </c>
      <c r="AT135" s="254" t="s">
        <v>136</v>
      </c>
      <c r="AU135" s="254" t="s">
        <v>90</v>
      </c>
      <c r="AY135" s="17" t="s">
        <v>133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88</v>
      </c>
      <c r="BK135" s="255">
        <f>ROUND(I135*H135,2)</f>
        <v>0</v>
      </c>
      <c r="BL135" s="17" t="s">
        <v>141</v>
      </c>
      <c r="BM135" s="254" t="s">
        <v>158</v>
      </c>
    </row>
    <row r="136" spans="1:47" s="2" customFormat="1" ht="12">
      <c r="A136" s="38"/>
      <c r="B136" s="39"/>
      <c r="C136" s="40"/>
      <c r="D136" s="256" t="s">
        <v>143</v>
      </c>
      <c r="E136" s="40"/>
      <c r="F136" s="257" t="s">
        <v>157</v>
      </c>
      <c r="G136" s="40"/>
      <c r="H136" s="40"/>
      <c r="I136" s="154"/>
      <c r="J136" s="40"/>
      <c r="K136" s="40"/>
      <c r="L136" s="44"/>
      <c r="M136" s="258"/>
      <c r="N136" s="259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143</v>
      </c>
      <c r="AU136" s="17" t="s">
        <v>90</v>
      </c>
    </row>
    <row r="137" spans="1:47" s="2" customFormat="1" ht="12">
      <c r="A137" s="38"/>
      <c r="B137" s="39"/>
      <c r="C137" s="40"/>
      <c r="D137" s="256" t="s">
        <v>144</v>
      </c>
      <c r="E137" s="40"/>
      <c r="F137" s="260" t="s">
        <v>159</v>
      </c>
      <c r="G137" s="40"/>
      <c r="H137" s="40"/>
      <c r="I137" s="154"/>
      <c r="J137" s="40"/>
      <c r="K137" s="40"/>
      <c r="L137" s="44"/>
      <c r="M137" s="258"/>
      <c r="N137" s="259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144</v>
      </c>
      <c r="AU137" s="17" t="s">
        <v>90</v>
      </c>
    </row>
    <row r="138" spans="1:63" s="12" customFormat="1" ht="22.8" customHeight="1">
      <c r="A138" s="12"/>
      <c r="B138" s="227"/>
      <c r="C138" s="228"/>
      <c r="D138" s="229" t="s">
        <v>79</v>
      </c>
      <c r="E138" s="241" t="s">
        <v>160</v>
      </c>
      <c r="F138" s="241" t="s">
        <v>161</v>
      </c>
      <c r="G138" s="228"/>
      <c r="H138" s="228"/>
      <c r="I138" s="231"/>
      <c r="J138" s="242">
        <f>BK138</f>
        <v>0</v>
      </c>
      <c r="K138" s="228"/>
      <c r="L138" s="233"/>
      <c r="M138" s="234"/>
      <c r="N138" s="235"/>
      <c r="O138" s="235"/>
      <c r="P138" s="236">
        <f>SUM(P139:P141)</f>
        <v>0</v>
      </c>
      <c r="Q138" s="235"/>
      <c r="R138" s="236">
        <f>SUM(R139:R141)</f>
        <v>0</v>
      </c>
      <c r="S138" s="235"/>
      <c r="T138" s="237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132</v>
      </c>
      <c r="AT138" s="239" t="s">
        <v>79</v>
      </c>
      <c r="AU138" s="239" t="s">
        <v>88</v>
      </c>
      <c r="AY138" s="238" t="s">
        <v>133</v>
      </c>
      <c r="BK138" s="240">
        <f>SUM(BK139:BK141)</f>
        <v>0</v>
      </c>
    </row>
    <row r="139" spans="1:65" s="2" customFormat="1" ht="14.4" customHeight="1">
      <c r="A139" s="38"/>
      <c r="B139" s="39"/>
      <c r="C139" s="243" t="s">
        <v>132</v>
      </c>
      <c r="D139" s="243" t="s">
        <v>136</v>
      </c>
      <c r="E139" s="244" t="s">
        <v>162</v>
      </c>
      <c r="F139" s="245" t="s">
        <v>163</v>
      </c>
      <c r="G139" s="246" t="s">
        <v>139</v>
      </c>
      <c r="H139" s="247">
        <v>1</v>
      </c>
      <c r="I139" s="248"/>
      <c r="J139" s="249">
        <f>ROUND(I139*H139,2)</f>
        <v>0</v>
      </c>
      <c r="K139" s="245" t="s">
        <v>140</v>
      </c>
      <c r="L139" s="44"/>
      <c r="M139" s="250" t="s">
        <v>1</v>
      </c>
      <c r="N139" s="251" t="s">
        <v>45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141</v>
      </c>
      <c r="AT139" s="254" t="s">
        <v>136</v>
      </c>
      <c r="AU139" s="254" t="s">
        <v>90</v>
      </c>
      <c r="AY139" s="17" t="s">
        <v>133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88</v>
      </c>
      <c r="BK139" s="255">
        <f>ROUND(I139*H139,2)</f>
        <v>0</v>
      </c>
      <c r="BL139" s="17" t="s">
        <v>141</v>
      </c>
      <c r="BM139" s="254" t="s">
        <v>164</v>
      </c>
    </row>
    <row r="140" spans="1:47" s="2" customFormat="1" ht="12">
      <c r="A140" s="38"/>
      <c r="B140" s="39"/>
      <c r="C140" s="40"/>
      <c r="D140" s="256" t="s">
        <v>143</v>
      </c>
      <c r="E140" s="40"/>
      <c r="F140" s="257" t="s">
        <v>163</v>
      </c>
      <c r="G140" s="40"/>
      <c r="H140" s="40"/>
      <c r="I140" s="154"/>
      <c r="J140" s="40"/>
      <c r="K140" s="40"/>
      <c r="L140" s="44"/>
      <c r="M140" s="258"/>
      <c r="N140" s="259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143</v>
      </c>
      <c r="AU140" s="17" t="s">
        <v>90</v>
      </c>
    </row>
    <row r="141" spans="1:47" s="2" customFormat="1" ht="12">
      <c r="A141" s="38"/>
      <c r="B141" s="39"/>
      <c r="C141" s="40"/>
      <c r="D141" s="256" t="s">
        <v>144</v>
      </c>
      <c r="E141" s="40"/>
      <c r="F141" s="260" t="s">
        <v>165</v>
      </c>
      <c r="G141" s="40"/>
      <c r="H141" s="40"/>
      <c r="I141" s="154"/>
      <c r="J141" s="40"/>
      <c r="K141" s="40"/>
      <c r="L141" s="44"/>
      <c r="M141" s="258"/>
      <c r="N141" s="259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144</v>
      </c>
      <c r="AU141" s="17" t="s">
        <v>90</v>
      </c>
    </row>
    <row r="142" spans="1:63" s="12" customFormat="1" ht="22.8" customHeight="1">
      <c r="A142" s="12"/>
      <c r="B142" s="227"/>
      <c r="C142" s="228"/>
      <c r="D142" s="229" t="s">
        <v>79</v>
      </c>
      <c r="E142" s="241" t="s">
        <v>166</v>
      </c>
      <c r="F142" s="241" t="s">
        <v>167</v>
      </c>
      <c r="G142" s="228"/>
      <c r="H142" s="228"/>
      <c r="I142" s="231"/>
      <c r="J142" s="242">
        <f>BK142</f>
        <v>0</v>
      </c>
      <c r="K142" s="228"/>
      <c r="L142" s="233"/>
      <c r="M142" s="234"/>
      <c r="N142" s="235"/>
      <c r="O142" s="235"/>
      <c r="P142" s="236">
        <f>SUM(P143:P154)</f>
        <v>0</v>
      </c>
      <c r="Q142" s="235"/>
      <c r="R142" s="236">
        <f>SUM(R143:R154)</f>
        <v>0</v>
      </c>
      <c r="S142" s="235"/>
      <c r="T142" s="237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8" t="s">
        <v>132</v>
      </c>
      <c r="AT142" s="239" t="s">
        <v>79</v>
      </c>
      <c r="AU142" s="239" t="s">
        <v>88</v>
      </c>
      <c r="AY142" s="238" t="s">
        <v>133</v>
      </c>
      <c r="BK142" s="240">
        <f>SUM(BK143:BK154)</f>
        <v>0</v>
      </c>
    </row>
    <row r="143" spans="1:65" s="2" customFormat="1" ht="14.4" customHeight="1">
      <c r="A143" s="38"/>
      <c r="B143" s="39"/>
      <c r="C143" s="243" t="s">
        <v>168</v>
      </c>
      <c r="D143" s="243" t="s">
        <v>136</v>
      </c>
      <c r="E143" s="244" t="s">
        <v>169</v>
      </c>
      <c r="F143" s="245" t="s">
        <v>167</v>
      </c>
      <c r="G143" s="246" t="s">
        <v>139</v>
      </c>
      <c r="H143" s="247">
        <v>1</v>
      </c>
      <c r="I143" s="248"/>
      <c r="J143" s="249">
        <f>ROUND(I143*H143,2)</f>
        <v>0</v>
      </c>
      <c r="K143" s="245" t="s">
        <v>140</v>
      </c>
      <c r="L143" s="44"/>
      <c r="M143" s="250" t="s">
        <v>1</v>
      </c>
      <c r="N143" s="251" t="s">
        <v>45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141</v>
      </c>
      <c r="AT143" s="254" t="s">
        <v>136</v>
      </c>
      <c r="AU143" s="254" t="s">
        <v>90</v>
      </c>
      <c r="AY143" s="17" t="s">
        <v>133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88</v>
      </c>
      <c r="BK143" s="255">
        <f>ROUND(I143*H143,2)</f>
        <v>0</v>
      </c>
      <c r="BL143" s="17" t="s">
        <v>141</v>
      </c>
      <c r="BM143" s="254" t="s">
        <v>170</v>
      </c>
    </row>
    <row r="144" spans="1:47" s="2" customFormat="1" ht="12">
      <c r="A144" s="38"/>
      <c r="B144" s="39"/>
      <c r="C144" s="40"/>
      <c r="D144" s="256" t="s">
        <v>143</v>
      </c>
      <c r="E144" s="40"/>
      <c r="F144" s="257" t="s">
        <v>167</v>
      </c>
      <c r="G144" s="40"/>
      <c r="H144" s="40"/>
      <c r="I144" s="154"/>
      <c r="J144" s="40"/>
      <c r="K144" s="40"/>
      <c r="L144" s="44"/>
      <c r="M144" s="258"/>
      <c r="N144" s="259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143</v>
      </c>
      <c r="AU144" s="17" t="s">
        <v>90</v>
      </c>
    </row>
    <row r="145" spans="1:47" s="2" customFormat="1" ht="12">
      <c r="A145" s="38"/>
      <c r="B145" s="39"/>
      <c r="C145" s="40"/>
      <c r="D145" s="256" t="s">
        <v>144</v>
      </c>
      <c r="E145" s="40"/>
      <c r="F145" s="260" t="s">
        <v>171</v>
      </c>
      <c r="G145" s="40"/>
      <c r="H145" s="40"/>
      <c r="I145" s="154"/>
      <c r="J145" s="40"/>
      <c r="K145" s="40"/>
      <c r="L145" s="44"/>
      <c r="M145" s="258"/>
      <c r="N145" s="259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144</v>
      </c>
      <c r="AU145" s="17" t="s">
        <v>90</v>
      </c>
    </row>
    <row r="146" spans="1:65" s="2" customFormat="1" ht="14.4" customHeight="1">
      <c r="A146" s="38"/>
      <c r="B146" s="39"/>
      <c r="C146" s="243" t="s">
        <v>172</v>
      </c>
      <c r="D146" s="243" t="s">
        <v>136</v>
      </c>
      <c r="E146" s="244" t="s">
        <v>173</v>
      </c>
      <c r="F146" s="245" t="s">
        <v>174</v>
      </c>
      <c r="G146" s="246" t="s">
        <v>175</v>
      </c>
      <c r="H146" s="247">
        <v>40</v>
      </c>
      <c r="I146" s="248"/>
      <c r="J146" s="249">
        <f>ROUND(I146*H146,2)</f>
        <v>0</v>
      </c>
      <c r="K146" s="245" t="s">
        <v>140</v>
      </c>
      <c r="L146" s="44"/>
      <c r="M146" s="250" t="s">
        <v>1</v>
      </c>
      <c r="N146" s="251" t="s">
        <v>45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141</v>
      </c>
      <c r="AT146" s="254" t="s">
        <v>136</v>
      </c>
      <c r="AU146" s="254" t="s">
        <v>90</v>
      </c>
      <c r="AY146" s="17" t="s">
        <v>133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88</v>
      </c>
      <c r="BK146" s="255">
        <f>ROUND(I146*H146,2)</f>
        <v>0</v>
      </c>
      <c r="BL146" s="17" t="s">
        <v>141</v>
      </c>
      <c r="BM146" s="254" t="s">
        <v>176</v>
      </c>
    </row>
    <row r="147" spans="1:47" s="2" customFormat="1" ht="12">
      <c r="A147" s="38"/>
      <c r="B147" s="39"/>
      <c r="C147" s="40"/>
      <c r="D147" s="256" t="s">
        <v>143</v>
      </c>
      <c r="E147" s="40"/>
      <c r="F147" s="257" t="s">
        <v>174</v>
      </c>
      <c r="G147" s="40"/>
      <c r="H147" s="40"/>
      <c r="I147" s="154"/>
      <c r="J147" s="40"/>
      <c r="K147" s="40"/>
      <c r="L147" s="44"/>
      <c r="M147" s="258"/>
      <c r="N147" s="259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143</v>
      </c>
      <c r="AU147" s="17" t="s">
        <v>90</v>
      </c>
    </row>
    <row r="148" spans="1:47" s="2" customFormat="1" ht="12">
      <c r="A148" s="38"/>
      <c r="B148" s="39"/>
      <c r="C148" s="40"/>
      <c r="D148" s="256" t="s">
        <v>144</v>
      </c>
      <c r="E148" s="40"/>
      <c r="F148" s="260" t="s">
        <v>177</v>
      </c>
      <c r="G148" s="40"/>
      <c r="H148" s="40"/>
      <c r="I148" s="154"/>
      <c r="J148" s="40"/>
      <c r="K148" s="40"/>
      <c r="L148" s="44"/>
      <c r="M148" s="258"/>
      <c r="N148" s="259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144</v>
      </c>
      <c r="AU148" s="17" t="s">
        <v>90</v>
      </c>
    </row>
    <row r="149" spans="1:65" s="2" customFormat="1" ht="14.4" customHeight="1">
      <c r="A149" s="38"/>
      <c r="B149" s="39"/>
      <c r="C149" s="243" t="s">
        <v>178</v>
      </c>
      <c r="D149" s="243" t="s">
        <v>136</v>
      </c>
      <c r="E149" s="244" t="s">
        <v>179</v>
      </c>
      <c r="F149" s="245" t="s">
        <v>180</v>
      </c>
      <c r="G149" s="246" t="s">
        <v>139</v>
      </c>
      <c r="H149" s="247">
        <v>1</v>
      </c>
      <c r="I149" s="248"/>
      <c r="J149" s="249">
        <f>ROUND(I149*H149,2)</f>
        <v>0</v>
      </c>
      <c r="K149" s="245" t="s">
        <v>140</v>
      </c>
      <c r="L149" s="44"/>
      <c r="M149" s="250" t="s">
        <v>1</v>
      </c>
      <c r="N149" s="251" t="s">
        <v>45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141</v>
      </c>
      <c r="AT149" s="254" t="s">
        <v>136</v>
      </c>
      <c r="AU149" s="254" t="s">
        <v>90</v>
      </c>
      <c r="AY149" s="17" t="s">
        <v>133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88</v>
      </c>
      <c r="BK149" s="255">
        <f>ROUND(I149*H149,2)</f>
        <v>0</v>
      </c>
      <c r="BL149" s="17" t="s">
        <v>141</v>
      </c>
      <c r="BM149" s="254" t="s">
        <v>181</v>
      </c>
    </row>
    <row r="150" spans="1:47" s="2" customFormat="1" ht="12">
      <c r="A150" s="38"/>
      <c r="B150" s="39"/>
      <c r="C150" s="40"/>
      <c r="D150" s="256" t="s">
        <v>143</v>
      </c>
      <c r="E150" s="40"/>
      <c r="F150" s="257" t="s">
        <v>180</v>
      </c>
      <c r="G150" s="40"/>
      <c r="H150" s="40"/>
      <c r="I150" s="154"/>
      <c r="J150" s="40"/>
      <c r="K150" s="40"/>
      <c r="L150" s="44"/>
      <c r="M150" s="258"/>
      <c r="N150" s="259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143</v>
      </c>
      <c r="AU150" s="17" t="s">
        <v>90</v>
      </c>
    </row>
    <row r="151" spans="1:47" s="2" customFormat="1" ht="12">
      <c r="A151" s="38"/>
      <c r="B151" s="39"/>
      <c r="C151" s="40"/>
      <c r="D151" s="256" t="s">
        <v>144</v>
      </c>
      <c r="E151" s="40"/>
      <c r="F151" s="260" t="s">
        <v>182</v>
      </c>
      <c r="G151" s="40"/>
      <c r="H151" s="40"/>
      <c r="I151" s="154"/>
      <c r="J151" s="40"/>
      <c r="K151" s="40"/>
      <c r="L151" s="44"/>
      <c r="M151" s="258"/>
      <c r="N151" s="259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144</v>
      </c>
      <c r="AU151" s="17" t="s">
        <v>90</v>
      </c>
    </row>
    <row r="152" spans="1:65" s="2" customFormat="1" ht="14.4" customHeight="1">
      <c r="A152" s="38"/>
      <c r="B152" s="39"/>
      <c r="C152" s="243" t="s">
        <v>183</v>
      </c>
      <c r="D152" s="243" t="s">
        <v>136</v>
      </c>
      <c r="E152" s="244" t="s">
        <v>184</v>
      </c>
      <c r="F152" s="245" t="s">
        <v>185</v>
      </c>
      <c r="G152" s="246" t="s">
        <v>139</v>
      </c>
      <c r="H152" s="247">
        <v>1</v>
      </c>
      <c r="I152" s="248"/>
      <c r="J152" s="249">
        <f>ROUND(I152*H152,2)</f>
        <v>0</v>
      </c>
      <c r="K152" s="245" t="s">
        <v>140</v>
      </c>
      <c r="L152" s="44"/>
      <c r="M152" s="250" t="s">
        <v>1</v>
      </c>
      <c r="N152" s="251" t="s">
        <v>45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141</v>
      </c>
      <c r="AT152" s="254" t="s">
        <v>136</v>
      </c>
      <c r="AU152" s="254" t="s">
        <v>90</v>
      </c>
      <c r="AY152" s="17" t="s">
        <v>133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88</v>
      </c>
      <c r="BK152" s="255">
        <f>ROUND(I152*H152,2)</f>
        <v>0</v>
      </c>
      <c r="BL152" s="17" t="s">
        <v>141</v>
      </c>
      <c r="BM152" s="254" t="s">
        <v>186</v>
      </c>
    </row>
    <row r="153" spans="1:47" s="2" customFormat="1" ht="12">
      <c r="A153" s="38"/>
      <c r="B153" s="39"/>
      <c r="C153" s="40"/>
      <c r="D153" s="256" t="s">
        <v>143</v>
      </c>
      <c r="E153" s="40"/>
      <c r="F153" s="257" t="s">
        <v>185</v>
      </c>
      <c r="G153" s="40"/>
      <c r="H153" s="40"/>
      <c r="I153" s="154"/>
      <c r="J153" s="40"/>
      <c r="K153" s="40"/>
      <c r="L153" s="44"/>
      <c r="M153" s="258"/>
      <c r="N153" s="259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143</v>
      </c>
      <c r="AU153" s="17" t="s">
        <v>90</v>
      </c>
    </row>
    <row r="154" spans="1:47" s="2" customFormat="1" ht="12">
      <c r="A154" s="38"/>
      <c r="B154" s="39"/>
      <c r="C154" s="40"/>
      <c r="D154" s="256" t="s">
        <v>144</v>
      </c>
      <c r="E154" s="40"/>
      <c r="F154" s="260" t="s">
        <v>187</v>
      </c>
      <c r="G154" s="40"/>
      <c r="H154" s="40"/>
      <c r="I154" s="154"/>
      <c r="J154" s="40"/>
      <c r="K154" s="40"/>
      <c r="L154" s="44"/>
      <c r="M154" s="258"/>
      <c r="N154" s="259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144</v>
      </c>
      <c r="AU154" s="17" t="s">
        <v>90</v>
      </c>
    </row>
    <row r="155" spans="1:63" s="12" customFormat="1" ht="22.8" customHeight="1">
      <c r="A155" s="12"/>
      <c r="B155" s="227"/>
      <c r="C155" s="228"/>
      <c r="D155" s="229" t="s">
        <v>79</v>
      </c>
      <c r="E155" s="241" t="s">
        <v>188</v>
      </c>
      <c r="F155" s="241" t="s">
        <v>189</v>
      </c>
      <c r="G155" s="228"/>
      <c r="H155" s="228"/>
      <c r="I155" s="231"/>
      <c r="J155" s="242">
        <f>BK155</f>
        <v>0</v>
      </c>
      <c r="K155" s="228"/>
      <c r="L155" s="233"/>
      <c r="M155" s="234"/>
      <c r="N155" s="235"/>
      <c r="O155" s="235"/>
      <c r="P155" s="236">
        <f>SUM(P156:P170)</f>
        <v>0</v>
      </c>
      <c r="Q155" s="235"/>
      <c r="R155" s="236">
        <f>SUM(R156:R170)</f>
        <v>0</v>
      </c>
      <c r="S155" s="235"/>
      <c r="T155" s="237">
        <f>SUM(T156:T170)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8" t="s">
        <v>132</v>
      </c>
      <c r="AT155" s="239" t="s">
        <v>79</v>
      </c>
      <c r="AU155" s="239" t="s">
        <v>88</v>
      </c>
      <c r="AY155" s="238" t="s">
        <v>133</v>
      </c>
      <c r="BK155" s="240">
        <f>SUM(BK156:BK170)</f>
        <v>0</v>
      </c>
    </row>
    <row r="156" spans="1:65" s="2" customFormat="1" ht="14.4" customHeight="1">
      <c r="A156" s="38"/>
      <c r="B156" s="39"/>
      <c r="C156" s="243" t="s">
        <v>190</v>
      </c>
      <c r="D156" s="243" t="s">
        <v>136</v>
      </c>
      <c r="E156" s="244" t="s">
        <v>191</v>
      </c>
      <c r="F156" s="245" t="s">
        <v>192</v>
      </c>
      <c r="G156" s="246" t="s">
        <v>193</v>
      </c>
      <c r="H156" s="247">
        <v>30</v>
      </c>
      <c r="I156" s="248"/>
      <c r="J156" s="249">
        <f>ROUND(I156*H156,2)</f>
        <v>0</v>
      </c>
      <c r="K156" s="245" t="s">
        <v>140</v>
      </c>
      <c r="L156" s="44"/>
      <c r="M156" s="250" t="s">
        <v>1</v>
      </c>
      <c r="N156" s="251" t="s">
        <v>45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141</v>
      </c>
      <c r="AT156" s="254" t="s">
        <v>136</v>
      </c>
      <c r="AU156" s="254" t="s">
        <v>90</v>
      </c>
      <c r="AY156" s="17" t="s">
        <v>133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88</v>
      </c>
      <c r="BK156" s="255">
        <f>ROUND(I156*H156,2)</f>
        <v>0</v>
      </c>
      <c r="BL156" s="17" t="s">
        <v>141</v>
      </c>
      <c r="BM156" s="254" t="s">
        <v>194</v>
      </c>
    </row>
    <row r="157" spans="1:47" s="2" customFormat="1" ht="12">
      <c r="A157" s="38"/>
      <c r="B157" s="39"/>
      <c r="C157" s="40"/>
      <c r="D157" s="256" t="s">
        <v>143</v>
      </c>
      <c r="E157" s="40"/>
      <c r="F157" s="257" t="s">
        <v>192</v>
      </c>
      <c r="G157" s="40"/>
      <c r="H157" s="40"/>
      <c r="I157" s="154"/>
      <c r="J157" s="40"/>
      <c r="K157" s="40"/>
      <c r="L157" s="44"/>
      <c r="M157" s="258"/>
      <c r="N157" s="259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143</v>
      </c>
      <c r="AU157" s="17" t="s">
        <v>90</v>
      </c>
    </row>
    <row r="158" spans="1:47" s="2" customFormat="1" ht="12">
      <c r="A158" s="38"/>
      <c r="B158" s="39"/>
      <c r="C158" s="40"/>
      <c r="D158" s="256" t="s">
        <v>144</v>
      </c>
      <c r="E158" s="40"/>
      <c r="F158" s="260" t="s">
        <v>195</v>
      </c>
      <c r="G158" s="40"/>
      <c r="H158" s="40"/>
      <c r="I158" s="154"/>
      <c r="J158" s="40"/>
      <c r="K158" s="40"/>
      <c r="L158" s="44"/>
      <c r="M158" s="258"/>
      <c r="N158" s="259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144</v>
      </c>
      <c r="AU158" s="17" t="s">
        <v>90</v>
      </c>
    </row>
    <row r="159" spans="1:65" s="2" customFormat="1" ht="14.4" customHeight="1">
      <c r="A159" s="38"/>
      <c r="B159" s="39"/>
      <c r="C159" s="243" t="s">
        <v>196</v>
      </c>
      <c r="D159" s="243" t="s">
        <v>136</v>
      </c>
      <c r="E159" s="244" t="s">
        <v>197</v>
      </c>
      <c r="F159" s="245" t="s">
        <v>198</v>
      </c>
      <c r="G159" s="246" t="s">
        <v>199</v>
      </c>
      <c r="H159" s="247">
        <v>1</v>
      </c>
      <c r="I159" s="248"/>
      <c r="J159" s="249">
        <f>ROUND(I159*H159,2)</f>
        <v>0</v>
      </c>
      <c r="K159" s="245" t="s">
        <v>200</v>
      </c>
      <c r="L159" s="44"/>
      <c r="M159" s="250" t="s">
        <v>1</v>
      </c>
      <c r="N159" s="251" t="s">
        <v>45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141</v>
      </c>
      <c r="AT159" s="254" t="s">
        <v>136</v>
      </c>
      <c r="AU159" s="254" t="s">
        <v>90</v>
      </c>
      <c r="AY159" s="17" t="s">
        <v>133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88</v>
      </c>
      <c r="BK159" s="255">
        <f>ROUND(I159*H159,2)</f>
        <v>0</v>
      </c>
      <c r="BL159" s="17" t="s">
        <v>141</v>
      </c>
      <c r="BM159" s="254" t="s">
        <v>201</v>
      </c>
    </row>
    <row r="160" spans="1:47" s="2" customFormat="1" ht="12">
      <c r="A160" s="38"/>
      <c r="B160" s="39"/>
      <c r="C160" s="40"/>
      <c r="D160" s="256" t="s">
        <v>143</v>
      </c>
      <c r="E160" s="40"/>
      <c r="F160" s="257" t="s">
        <v>198</v>
      </c>
      <c r="G160" s="40"/>
      <c r="H160" s="40"/>
      <c r="I160" s="154"/>
      <c r="J160" s="40"/>
      <c r="K160" s="40"/>
      <c r="L160" s="44"/>
      <c r="M160" s="258"/>
      <c r="N160" s="259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143</v>
      </c>
      <c r="AU160" s="17" t="s">
        <v>90</v>
      </c>
    </row>
    <row r="161" spans="1:47" s="2" customFormat="1" ht="12">
      <c r="A161" s="38"/>
      <c r="B161" s="39"/>
      <c r="C161" s="40"/>
      <c r="D161" s="256" t="s">
        <v>144</v>
      </c>
      <c r="E161" s="40"/>
      <c r="F161" s="260" t="s">
        <v>202</v>
      </c>
      <c r="G161" s="40"/>
      <c r="H161" s="40"/>
      <c r="I161" s="154"/>
      <c r="J161" s="40"/>
      <c r="K161" s="40"/>
      <c r="L161" s="44"/>
      <c r="M161" s="258"/>
      <c r="N161" s="259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144</v>
      </c>
      <c r="AU161" s="17" t="s">
        <v>90</v>
      </c>
    </row>
    <row r="162" spans="1:65" s="2" customFormat="1" ht="14.4" customHeight="1">
      <c r="A162" s="38"/>
      <c r="B162" s="39"/>
      <c r="C162" s="243" t="s">
        <v>203</v>
      </c>
      <c r="D162" s="243" t="s">
        <v>136</v>
      </c>
      <c r="E162" s="244" t="s">
        <v>204</v>
      </c>
      <c r="F162" s="245" t="s">
        <v>205</v>
      </c>
      <c r="G162" s="246" t="s">
        <v>139</v>
      </c>
      <c r="H162" s="247">
        <v>1</v>
      </c>
      <c r="I162" s="248"/>
      <c r="J162" s="249">
        <f>ROUND(I162*H162,2)</f>
        <v>0</v>
      </c>
      <c r="K162" s="245" t="s">
        <v>200</v>
      </c>
      <c r="L162" s="44"/>
      <c r="M162" s="250" t="s">
        <v>1</v>
      </c>
      <c r="N162" s="251" t="s">
        <v>45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141</v>
      </c>
      <c r="AT162" s="254" t="s">
        <v>136</v>
      </c>
      <c r="AU162" s="254" t="s">
        <v>90</v>
      </c>
      <c r="AY162" s="17" t="s">
        <v>133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88</v>
      </c>
      <c r="BK162" s="255">
        <f>ROUND(I162*H162,2)</f>
        <v>0</v>
      </c>
      <c r="BL162" s="17" t="s">
        <v>141</v>
      </c>
      <c r="BM162" s="254" t="s">
        <v>206</v>
      </c>
    </row>
    <row r="163" spans="1:47" s="2" customFormat="1" ht="12">
      <c r="A163" s="38"/>
      <c r="B163" s="39"/>
      <c r="C163" s="40"/>
      <c r="D163" s="256" t="s">
        <v>143</v>
      </c>
      <c r="E163" s="40"/>
      <c r="F163" s="257" t="s">
        <v>205</v>
      </c>
      <c r="G163" s="40"/>
      <c r="H163" s="40"/>
      <c r="I163" s="154"/>
      <c r="J163" s="40"/>
      <c r="K163" s="40"/>
      <c r="L163" s="44"/>
      <c r="M163" s="258"/>
      <c r="N163" s="259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143</v>
      </c>
      <c r="AU163" s="17" t="s">
        <v>90</v>
      </c>
    </row>
    <row r="164" spans="1:47" s="2" customFormat="1" ht="12">
      <c r="A164" s="38"/>
      <c r="B164" s="39"/>
      <c r="C164" s="40"/>
      <c r="D164" s="256" t="s">
        <v>144</v>
      </c>
      <c r="E164" s="40"/>
      <c r="F164" s="260" t="s">
        <v>207</v>
      </c>
      <c r="G164" s="40"/>
      <c r="H164" s="40"/>
      <c r="I164" s="154"/>
      <c r="J164" s="40"/>
      <c r="K164" s="40"/>
      <c r="L164" s="44"/>
      <c r="M164" s="258"/>
      <c r="N164" s="259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144</v>
      </c>
      <c r="AU164" s="17" t="s">
        <v>90</v>
      </c>
    </row>
    <row r="165" spans="1:65" s="2" customFormat="1" ht="14.4" customHeight="1">
      <c r="A165" s="38"/>
      <c r="B165" s="39"/>
      <c r="C165" s="243" t="s">
        <v>208</v>
      </c>
      <c r="D165" s="243" t="s">
        <v>136</v>
      </c>
      <c r="E165" s="244" t="s">
        <v>209</v>
      </c>
      <c r="F165" s="245" t="s">
        <v>210</v>
      </c>
      <c r="G165" s="246" t="s">
        <v>139</v>
      </c>
      <c r="H165" s="247">
        <v>1</v>
      </c>
      <c r="I165" s="248"/>
      <c r="J165" s="249">
        <f>ROUND(I165*H165,2)</f>
        <v>0</v>
      </c>
      <c r="K165" s="245" t="s">
        <v>200</v>
      </c>
      <c r="L165" s="44"/>
      <c r="M165" s="250" t="s">
        <v>1</v>
      </c>
      <c r="N165" s="251" t="s">
        <v>45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141</v>
      </c>
      <c r="AT165" s="254" t="s">
        <v>136</v>
      </c>
      <c r="AU165" s="254" t="s">
        <v>90</v>
      </c>
      <c r="AY165" s="17" t="s">
        <v>133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88</v>
      </c>
      <c r="BK165" s="255">
        <f>ROUND(I165*H165,2)</f>
        <v>0</v>
      </c>
      <c r="BL165" s="17" t="s">
        <v>141</v>
      </c>
      <c r="BM165" s="254" t="s">
        <v>211</v>
      </c>
    </row>
    <row r="166" spans="1:47" s="2" customFormat="1" ht="12">
      <c r="A166" s="38"/>
      <c r="B166" s="39"/>
      <c r="C166" s="40"/>
      <c r="D166" s="256" t="s">
        <v>143</v>
      </c>
      <c r="E166" s="40"/>
      <c r="F166" s="257" t="s">
        <v>210</v>
      </c>
      <c r="G166" s="40"/>
      <c r="H166" s="40"/>
      <c r="I166" s="154"/>
      <c r="J166" s="40"/>
      <c r="K166" s="40"/>
      <c r="L166" s="44"/>
      <c r="M166" s="258"/>
      <c r="N166" s="259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143</v>
      </c>
      <c r="AU166" s="17" t="s">
        <v>90</v>
      </c>
    </row>
    <row r="167" spans="1:47" s="2" customFormat="1" ht="12">
      <c r="A167" s="38"/>
      <c r="B167" s="39"/>
      <c r="C167" s="40"/>
      <c r="D167" s="256" t="s">
        <v>144</v>
      </c>
      <c r="E167" s="40"/>
      <c r="F167" s="260" t="s">
        <v>212</v>
      </c>
      <c r="G167" s="40"/>
      <c r="H167" s="40"/>
      <c r="I167" s="154"/>
      <c r="J167" s="40"/>
      <c r="K167" s="40"/>
      <c r="L167" s="44"/>
      <c r="M167" s="258"/>
      <c r="N167" s="259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144</v>
      </c>
      <c r="AU167" s="17" t="s">
        <v>90</v>
      </c>
    </row>
    <row r="168" spans="1:65" s="2" customFormat="1" ht="14.4" customHeight="1">
      <c r="A168" s="38"/>
      <c r="B168" s="39"/>
      <c r="C168" s="243" t="s">
        <v>213</v>
      </c>
      <c r="D168" s="243" t="s">
        <v>136</v>
      </c>
      <c r="E168" s="244" t="s">
        <v>214</v>
      </c>
      <c r="F168" s="245" t="s">
        <v>215</v>
      </c>
      <c r="G168" s="246" t="s">
        <v>139</v>
      </c>
      <c r="H168" s="247">
        <v>1</v>
      </c>
      <c r="I168" s="248"/>
      <c r="J168" s="249">
        <f>ROUND(I168*H168,2)</f>
        <v>0</v>
      </c>
      <c r="K168" s="245" t="s">
        <v>140</v>
      </c>
      <c r="L168" s="44"/>
      <c r="M168" s="250" t="s">
        <v>1</v>
      </c>
      <c r="N168" s="251" t="s">
        <v>45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141</v>
      </c>
      <c r="AT168" s="254" t="s">
        <v>136</v>
      </c>
      <c r="AU168" s="254" t="s">
        <v>90</v>
      </c>
      <c r="AY168" s="17" t="s">
        <v>133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88</v>
      </c>
      <c r="BK168" s="255">
        <f>ROUND(I168*H168,2)</f>
        <v>0</v>
      </c>
      <c r="BL168" s="17" t="s">
        <v>141</v>
      </c>
      <c r="BM168" s="254" t="s">
        <v>216</v>
      </c>
    </row>
    <row r="169" spans="1:47" s="2" customFormat="1" ht="12">
      <c r="A169" s="38"/>
      <c r="B169" s="39"/>
      <c r="C169" s="40"/>
      <c r="D169" s="256" t="s">
        <v>143</v>
      </c>
      <c r="E169" s="40"/>
      <c r="F169" s="257" t="s">
        <v>215</v>
      </c>
      <c r="G169" s="40"/>
      <c r="H169" s="40"/>
      <c r="I169" s="154"/>
      <c r="J169" s="40"/>
      <c r="K169" s="40"/>
      <c r="L169" s="44"/>
      <c r="M169" s="258"/>
      <c r="N169" s="259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143</v>
      </c>
      <c r="AU169" s="17" t="s">
        <v>90</v>
      </c>
    </row>
    <row r="170" spans="1:47" s="2" customFormat="1" ht="12">
      <c r="A170" s="38"/>
      <c r="B170" s="39"/>
      <c r="C170" s="40"/>
      <c r="D170" s="256" t="s">
        <v>144</v>
      </c>
      <c r="E170" s="40"/>
      <c r="F170" s="260" t="s">
        <v>217</v>
      </c>
      <c r="G170" s="40"/>
      <c r="H170" s="40"/>
      <c r="I170" s="154"/>
      <c r="J170" s="40"/>
      <c r="K170" s="40"/>
      <c r="L170" s="44"/>
      <c r="M170" s="258"/>
      <c r="N170" s="259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144</v>
      </c>
      <c r="AU170" s="17" t="s">
        <v>90</v>
      </c>
    </row>
    <row r="171" spans="1:63" s="12" customFormat="1" ht="22.8" customHeight="1">
      <c r="A171" s="12"/>
      <c r="B171" s="227"/>
      <c r="C171" s="228"/>
      <c r="D171" s="229" t="s">
        <v>79</v>
      </c>
      <c r="E171" s="241" t="s">
        <v>218</v>
      </c>
      <c r="F171" s="241" t="s">
        <v>219</v>
      </c>
      <c r="G171" s="228"/>
      <c r="H171" s="228"/>
      <c r="I171" s="231"/>
      <c r="J171" s="242">
        <f>BK171</f>
        <v>0</v>
      </c>
      <c r="K171" s="228"/>
      <c r="L171" s="233"/>
      <c r="M171" s="234"/>
      <c r="N171" s="235"/>
      <c r="O171" s="235"/>
      <c r="P171" s="236">
        <f>SUM(P172:P177)</f>
        <v>0</v>
      </c>
      <c r="Q171" s="235"/>
      <c r="R171" s="236">
        <f>SUM(R172:R177)</f>
        <v>0</v>
      </c>
      <c r="S171" s="235"/>
      <c r="T171" s="237">
        <f>SUM(T172:T177)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8" t="s">
        <v>132</v>
      </c>
      <c r="AT171" s="239" t="s">
        <v>79</v>
      </c>
      <c r="AU171" s="239" t="s">
        <v>88</v>
      </c>
      <c r="AY171" s="238" t="s">
        <v>133</v>
      </c>
      <c r="BK171" s="240">
        <f>SUM(BK172:BK177)</f>
        <v>0</v>
      </c>
    </row>
    <row r="172" spans="1:65" s="2" customFormat="1" ht="14.4" customHeight="1">
      <c r="A172" s="38"/>
      <c r="B172" s="39"/>
      <c r="C172" s="243" t="s">
        <v>8</v>
      </c>
      <c r="D172" s="243" t="s">
        <v>136</v>
      </c>
      <c r="E172" s="244" t="s">
        <v>220</v>
      </c>
      <c r="F172" s="245" t="s">
        <v>221</v>
      </c>
      <c r="G172" s="246" t="s">
        <v>139</v>
      </c>
      <c r="H172" s="247">
        <v>1</v>
      </c>
      <c r="I172" s="248"/>
      <c r="J172" s="249">
        <f>ROUND(I172*H172,2)</f>
        <v>0</v>
      </c>
      <c r="K172" s="245" t="s">
        <v>140</v>
      </c>
      <c r="L172" s="44"/>
      <c r="M172" s="250" t="s">
        <v>1</v>
      </c>
      <c r="N172" s="251" t="s">
        <v>45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141</v>
      </c>
      <c r="AT172" s="254" t="s">
        <v>136</v>
      </c>
      <c r="AU172" s="254" t="s">
        <v>90</v>
      </c>
      <c r="AY172" s="17" t="s">
        <v>133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88</v>
      </c>
      <c r="BK172" s="255">
        <f>ROUND(I172*H172,2)</f>
        <v>0</v>
      </c>
      <c r="BL172" s="17" t="s">
        <v>141</v>
      </c>
      <c r="BM172" s="254" t="s">
        <v>222</v>
      </c>
    </row>
    <row r="173" spans="1:47" s="2" customFormat="1" ht="12">
      <c r="A173" s="38"/>
      <c r="B173" s="39"/>
      <c r="C173" s="40"/>
      <c r="D173" s="256" t="s">
        <v>143</v>
      </c>
      <c r="E173" s="40"/>
      <c r="F173" s="257" t="s">
        <v>221</v>
      </c>
      <c r="G173" s="40"/>
      <c r="H173" s="40"/>
      <c r="I173" s="154"/>
      <c r="J173" s="40"/>
      <c r="K173" s="40"/>
      <c r="L173" s="44"/>
      <c r="M173" s="258"/>
      <c r="N173" s="259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143</v>
      </c>
      <c r="AU173" s="17" t="s">
        <v>90</v>
      </c>
    </row>
    <row r="174" spans="1:47" s="2" customFormat="1" ht="12">
      <c r="A174" s="38"/>
      <c r="B174" s="39"/>
      <c r="C174" s="40"/>
      <c r="D174" s="256" t="s">
        <v>144</v>
      </c>
      <c r="E174" s="40"/>
      <c r="F174" s="260" t="s">
        <v>223</v>
      </c>
      <c r="G174" s="40"/>
      <c r="H174" s="40"/>
      <c r="I174" s="154"/>
      <c r="J174" s="40"/>
      <c r="K174" s="40"/>
      <c r="L174" s="44"/>
      <c r="M174" s="258"/>
      <c r="N174" s="259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144</v>
      </c>
      <c r="AU174" s="17" t="s">
        <v>90</v>
      </c>
    </row>
    <row r="175" spans="1:65" s="2" customFormat="1" ht="14.4" customHeight="1">
      <c r="A175" s="38"/>
      <c r="B175" s="39"/>
      <c r="C175" s="243" t="s">
        <v>224</v>
      </c>
      <c r="D175" s="243" t="s">
        <v>136</v>
      </c>
      <c r="E175" s="244" t="s">
        <v>225</v>
      </c>
      <c r="F175" s="245" t="s">
        <v>226</v>
      </c>
      <c r="G175" s="246" t="s">
        <v>139</v>
      </c>
      <c r="H175" s="247">
        <v>1</v>
      </c>
      <c r="I175" s="248"/>
      <c r="J175" s="249">
        <f>ROUND(I175*H175,2)</f>
        <v>0</v>
      </c>
      <c r="K175" s="245" t="s">
        <v>140</v>
      </c>
      <c r="L175" s="44"/>
      <c r="M175" s="250" t="s">
        <v>1</v>
      </c>
      <c r="N175" s="251" t="s">
        <v>45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141</v>
      </c>
      <c r="AT175" s="254" t="s">
        <v>136</v>
      </c>
      <c r="AU175" s="254" t="s">
        <v>90</v>
      </c>
      <c r="AY175" s="17" t="s">
        <v>133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88</v>
      </c>
      <c r="BK175" s="255">
        <f>ROUND(I175*H175,2)</f>
        <v>0</v>
      </c>
      <c r="BL175" s="17" t="s">
        <v>141</v>
      </c>
      <c r="BM175" s="254" t="s">
        <v>227</v>
      </c>
    </row>
    <row r="176" spans="1:47" s="2" customFormat="1" ht="12">
      <c r="A176" s="38"/>
      <c r="B176" s="39"/>
      <c r="C176" s="40"/>
      <c r="D176" s="256" t="s">
        <v>143</v>
      </c>
      <c r="E176" s="40"/>
      <c r="F176" s="257" t="s">
        <v>226</v>
      </c>
      <c r="G176" s="40"/>
      <c r="H176" s="40"/>
      <c r="I176" s="154"/>
      <c r="J176" s="40"/>
      <c r="K176" s="40"/>
      <c r="L176" s="44"/>
      <c r="M176" s="258"/>
      <c r="N176" s="259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143</v>
      </c>
      <c r="AU176" s="17" t="s">
        <v>90</v>
      </c>
    </row>
    <row r="177" spans="1:47" s="2" customFormat="1" ht="12">
      <c r="A177" s="38"/>
      <c r="B177" s="39"/>
      <c r="C177" s="40"/>
      <c r="D177" s="256" t="s">
        <v>144</v>
      </c>
      <c r="E177" s="40"/>
      <c r="F177" s="260" t="s">
        <v>228</v>
      </c>
      <c r="G177" s="40"/>
      <c r="H177" s="40"/>
      <c r="I177" s="154"/>
      <c r="J177" s="40"/>
      <c r="K177" s="40"/>
      <c r="L177" s="44"/>
      <c r="M177" s="258"/>
      <c r="N177" s="259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144</v>
      </c>
      <c r="AU177" s="17" t="s">
        <v>90</v>
      </c>
    </row>
    <row r="178" spans="1:63" s="12" customFormat="1" ht="22.8" customHeight="1">
      <c r="A178" s="12"/>
      <c r="B178" s="227"/>
      <c r="C178" s="228"/>
      <c r="D178" s="229" t="s">
        <v>79</v>
      </c>
      <c r="E178" s="241" t="s">
        <v>229</v>
      </c>
      <c r="F178" s="241" t="s">
        <v>230</v>
      </c>
      <c r="G178" s="228"/>
      <c r="H178" s="228"/>
      <c r="I178" s="231"/>
      <c r="J178" s="242">
        <f>BK178</f>
        <v>0</v>
      </c>
      <c r="K178" s="228"/>
      <c r="L178" s="233"/>
      <c r="M178" s="234"/>
      <c r="N178" s="235"/>
      <c r="O178" s="235"/>
      <c r="P178" s="236">
        <f>SUM(P179:P181)</f>
        <v>0</v>
      </c>
      <c r="Q178" s="235"/>
      <c r="R178" s="236">
        <f>SUM(R179:R181)</f>
        <v>0</v>
      </c>
      <c r="S178" s="235"/>
      <c r="T178" s="237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132</v>
      </c>
      <c r="AT178" s="239" t="s">
        <v>79</v>
      </c>
      <c r="AU178" s="239" t="s">
        <v>88</v>
      </c>
      <c r="AY178" s="238" t="s">
        <v>133</v>
      </c>
      <c r="BK178" s="240">
        <f>SUM(BK179:BK181)</f>
        <v>0</v>
      </c>
    </row>
    <row r="179" spans="1:65" s="2" customFormat="1" ht="19.8" customHeight="1">
      <c r="A179" s="38"/>
      <c r="B179" s="39"/>
      <c r="C179" s="243" t="s">
        <v>231</v>
      </c>
      <c r="D179" s="243" t="s">
        <v>136</v>
      </c>
      <c r="E179" s="244" t="s">
        <v>232</v>
      </c>
      <c r="F179" s="245" t="s">
        <v>233</v>
      </c>
      <c r="G179" s="246" t="s">
        <v>139</v>
      </c>
      <c r="H179" s="247">
        <v>1</v>
      </c>
      <c r="I179" s="248"/>
      <c r="J179" s="249">
        <f>ROUND(I179*H179,2)</f>
        <v>0</v>
      </c>
      <c r="K179" s="245" t="s">
        <v>200</v>
      </c>
      <c r="L179" s="44"/>
      <c r="M179" s="250" t="s">
        <v>1</v>
      </c>
      <c r="N179" s="251" t="s">
        <v>45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141</v>
      </c>
      <c r="AT179" s="254" t="s">
        <v>136</v>
      </c>
      <c r="AU179" s="254" t="s">
        <v>90</v>
      </c>
      <c r="AY179" s="17" t="s">
        <v>133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88</v>
      </c>
      <c r="BK179" s="255">
        <f>ROUND(I179*H179,2)</f>
        <v>0</v>
      </c>
      <c r="BL179" s="17" t="s">
        <v>141</v>
      </c>
      <c r="BM179" s="254" t="s">
        <v>234</v>
      </c>
    </row>
    <row r="180" spans="1:47" s="2" customFormat="1" ht="12">
      <c r="A180" s="38"/>
      <c r="B180" s="39"/>
      <c r="C180" s="40"/>
      <c r="D180" s="256" t="s">
        <v>143</v>
      </c>
      <c r="E180" s="40"/>
      <c r="F180" s="257" t="s">
        <v>235</v>
      </c>
      <c r="G180" s="40"/>
      <c r="H180" s="40"/>
      <c r="I180" s="154"/>
      <c r="J180" s="40"/>
      <c r="K180" s="40"/>
      <c r="L180" s="44"/>
      <c r="M180" s="258"/>
      <c r="N180" s="259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90</v>
      </c>
    </row>
    <row r="181" spans="1:47" s="2" customFormat="1" ht="12">
      <c r="A181" s="38"/>
      <c r="B181" s="39"/>
      <c r="C181" s="40"/>
      <c r="D181" s="256" t="s">
        <v>144</v>
      </c>
      <c r="E181" s="40"/>
      <c r="F181" s="260" t="s">
        <v>236</v>
      </c>
      <c r="G181" s="40"/>
      <c r="H181" s="40"/>
      <c r="I181" s="154"/>
      <c r="J181" s="40"/>
      <c r="K181" s="40"/>
      <c r="L181" s="44"/>
      <c r="M181" s="261"/>
      <c r="N181" s="262"/>
      <c r="O181" s="263"/>
      <c r="P181" s="263"/>
      <c r="Q181" s="263"/>
      <c r="R181" s="263"/>
      <c r="S181" s="263"/>
      <c r="T181" s="264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144</v>
      </c>
      <c r="AU181" s="17" t="s">
        <v>90</v>
      </c>
    </row>
    <row r="182" spans="1:31" s="2" customFormat="1" ht="6.95" customHeight="1">
      <c r="A182" s="38"/>
      <c r="B182" s="66"/>
      <c r="C182" s="67"/>
      <c r="D182" s="67"/>
      <c r="E182" s="67"/>
      <c r="F182" s="67"/>
      <c r="G182" s="67"/>
      <c r="H182" s="67"/>
      <c r="I182" s="192"/>
      <c r="J182" s="67"/>
      <c r="K182" s="67"/>
      <c r="L182" s="44"/>
      <c r="M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</row>
  </sheetData>
  <sheetProtection password="CC35" sheet="1" objects="1" scenarios="1" formatColumns="0" formatRows="0" autoFilter="0"/>
  <autoFilter ref="C122:K18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90</v>
      </c>
    </row>
    <row r="4" spans="2:46" s="1" customFormat="1" ht="24.95" customHeight="1">
      <c r="B4" s="20"/>
      <c r="D4" s="150" t="s">
        <v>102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24" customHeight="1">
      <c r="B7" s="20"/>
      <c r="E7" s="153" t="str">
        <f>'Rekapitulace stavby'!K6</f>
        <v>Lávka ev.č. 06-06-02L přes Bohumínskou stružku (ul. Větrná)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103</v>
      </c>
      <c r="I8" s="146"/>
      <c r="L8" s="20"/>
    </row>
    <row r="9" spans="1:31" s="2" customFormat="1" ht="14.4" customHeight="1">
      <c r="A9" s="38"/>
      <c r="B9" s="44"/>
      <c r="C9" s="38"/>
      <c r="D9" s="38"/>
      <c r="E9" s="153" t="s">
        <v>237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238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4.4" customHeight="1">
      <c r="A11" s="38"/>
      <c r="B11" s="44"/>
      <c r="C11" s="38"/>
      <c r="D11" s="38"/>
      <c r="E11" s="155" t="s">
        <v>239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13. 4. 2020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6" t="s">
        <v>28</v>
      </c>
      <c r="J17" s="141" t="s">
        <v>29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30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32</v>
      </c>
      <c r="E22" s="38"/>
      <c r="F22" s="38"/>
      <c r="G22" s="38"/>
      <c r="H22" s="38"/>
      <c r="I22" s="156" t="s">
        <v>25</v>
      </c>
      <c r="J22" s="141" t="s">
        <v>33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6" t="s">
        <v>28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37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38</v>
      </c>
      <c r="F26" s="38"/>
      <c r="G26" s="38"/>
      <c r="H26" s="38"/>
      <c r="I26" s="156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39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40</v>
      </c>
      <c r="E32" s="38"/>
      <c r="F32" s="38"/>
      <c r="G32" s="38"/>
      <c r="H32" s="38"/>
      <c r="I32" s="154"/>
      <c r="J32" s="166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42</v>
      </c>
      <c r="G34" s="38"/>
      <c r="H34" s="38"/>
      <c r="I34" s="168" t="s">
        <v>41</v>
      </c>
      <c r="J34" s="167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44</v>
      </c>
      <c r="E35" s="152" t="s">
        <v>45</v>
      </c>
      <c r="F35" s="170">
        <f>ROUND((SUM(BE125:BE237)),2)</f>
        <v>0</v>
      </c>
      <c r="G35" s="38"/>
      <c r="H35" s="38"/>
      <c r="I35" s="171">
        <v>0.21</v>
      </c>
      <c r="J35" s="170">
        <f>ROUND(((SUM(BE125:BE237))*I35),2)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46</v>
      </c>
      <c r="F36" s="170">
        <f>ROUND((SUM(BF125:BF237)),2)</f>
        <v>0</v>
      </c>
      <c r="G36" s="38"/>
      <c r="H36" s="38"/>
      <c r="I36" s="171">
        <v>0.15</v>
      </c>
      <c r="J36" s="170">
        <f>ROUND(((SUM(BF125:BF237))*I36),2)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ROUND((SUM(BG125:BG237)),2)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48</v>
      </c>
      <c r="F38" s="170">
        <f>ROUND((SUM(BH125:BH237)),2)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49</v>
      </c>
      <c r="F39" s="170">
        <f>ROUND((SUM(BI125:BI237)),2)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50</v>
      </c>
      <c r="E41" s="174"/>
      <c r="F41" s="174"/>
      <c r="G41" s="175" t="s">
        <v>51</v>
      </c>
      <c r="H41" s="176" t="s">
        <v>52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53</v>
      </c>
      <c r="E50" s="181"/>
      <c r="F50" s="181"/>
      <c r="G50" s="180" t="s">
        <v>54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55</v>
      </c>
      <c r="E61" s="184"/>
      <c r="F61" s="185" t="s">
        <v>56</v>
      </c>
      <c r="G61" s="183" t="s">
        <v>55</v>
      </c>
      <c r="H61" s="184"/>
      <c r="I61" s="186"/>
      <c r="J61" s="187" t="s">
        <v>56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57</v>
      </c>
      <c r="E65" s="188"/>
      <c r="F65" s="188"/>
      <c r="G65" s="180" t="s">
        <v>58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55</v>
      </c>
      <c r="E76" s="184"/>
      <c r="F76" s="185" t="s">
        <v>56</v>
      </c>
      <c r="G76" s="183" t="s">
        <v>55</v>
      </c>
      <c r="H76" s="184"/>
      <c r="I76" s="186"/>
      <c r="J76" s="187" t="s">
        <v>56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" customHeight="1">
      <c r="A85" s="38"/>
      <c r="B85" s="39"/>
      <c r="C85" s="40"/>
      <c r="D85" s="40"/>
      <c r="E85" s="196" t="str">
        <f>E7</f>
        <v>Lávka ev.č. 06-06-02L přes Bohumínskou stružku (ul. Větrná)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96" t="s">
        <v>237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238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4.4" customHeight="1">
      <c r="A89" s="38"/>
      <c r="B89" s="39"/>
      <c r="C89" s="40"/>
      <c r="D89" s="40"/>
      <c r="E89" s="76" t="str">
        <f>E11</f>
        <v>SO 201.1 - SO 201.1 - Bourání konstrukcí, výkopy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6" t="s">
        <v>22</v>
      </c>
      <c r="J91" s="79" t="str">
        <f>IF(J14="","",J14)</f>
        <v>13. 4. 2020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8" customHeight="1">
      <c r="A93" s="38"/>
      <c r="B93" s="39"/>
      <c r="C93" s="32" t="s">
        <v>24</v>
      </c>
      <c r="D93" s="40"/>
      <c r="E93" s="40"/>
      <c r="F93" s="27" t="str">
        <f>E17</f>
        <v>Město Bohumín</v>
      </c>
      <c r="G93" s="40"/>
      <c r="H93" s="40"/>
      <c r="I93" s="156" t="s">
        <v>32</v>
      </c>
      <c r="J93" s="36" t="str">
        <f>E23</f>
        <v>Ing. Pavel Kurečka MOSTY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156" t="s">
        <v>37</v>
      </c>
      <c r="J94" s="36" t="str">
        <f>E26</f>
        <v>Kurečková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106</v>
      </c>
      <c r="D96" s="198"/>
      <c r="E96" s="198"/>
      <c r="F96" s="198"/>
      <c r="G96" s="198"/>
      <c r="H96" s="198"/>
      <c r="I96" s="199"/>
      <c r="J96" s="200" t="s">
        <v>107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108</v>
      </c>
      <c r="D98" s="40"/>
      <c r="E98" s="40"/>
      <c r="F98" s="40"/>
      <c r="G98" s="40"/>
      <c r="H98" s="40"/>
      <c r="I98" s="154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pans="1:31" s="9" customFormat="1" ht="24.95" customHeight="1">
      <c r="A99" s="9"/>
      <c r="B99" s="202"/>
      <c r="C99" s="203"/>
      <c r="D99" s="204" t="s">
        <v>240</v>
      </c>
      <c r="E99" s="205"/>
      <c r="F99" s="205"/>
      <c r="G99" s="205"/>
      <c r="H99" s="205"/>
      <c r="I99" s="206"/>
      <c r="J99" s="207">
        <f>J126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241</v>
      </c>
      <c r="E100" s="211"/>
      <c r="F100" s="211"/>
      <c r="G100" s="211"/>
      <c r="H100" s="211"/>
      <c r="I100" s="212"/>
      <c r="J100" s="213">
        <f>J127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242</v>
      </c>
      <c r="E101" s="211"/>
      <c r="F101" s="211"/>
      <c r="G101" s="211"/>
      <c r="H101" s="211"/>
      <c r="I101" s="212"/>
      <c r="J101" s="213">
        <f>J163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243</v>
      </c>
      <c r="E102" s="211"/>
      <c r="F102" s="211"/>
      <c r="G102" s="211"/>
      <c r="H102" s="211"/>
      <c r="I102" s="212"/>
      <c r="J102" s="213">
        <f>J199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244</v>
      </c>
      <c r="E103" s="211"/>
      <c r="F103" s="211"/>
      <c r="G103" s="211"/>
      <c r="H103" s="211"/>
      <c r="I103" s="212"/>
      <c r="J103" s="213">
        <f>J235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117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" customHeight="1">
      <c r="A113" s="38"/>
      <c r="B113" s="39"/>
      <c r="C113" s="40"/>
      <c r="D113" s="40"/>
      <c r="E113" s="196" t="str">
        <f>E7</f>
        <v>Lávka ev.č. 06-06-02L přes Bohumínskou stružku (ul. Větrná)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103</v>
      </c>
      <c r="D114" s="22"/>
      <c r="E114" s="22"/>
      <c r="F114" s="22"/>
      <c r="G114" s="22"/>
      <c r="H114" s="22"/>
      <c r="I114" s="146"/>
      <c r="J114" s="22"/>
      <c r="K114" s="22"/>
      <c r="L114" s="20"/>
    </row>
    <row r="115" spans="1:31" s="2" customFormat="1" ht="14.4" customHeight="1">
      <c r="A115" s="38"/>
      <c r="B115" s="39"/>
      <c r="C115" s="40"/>
      <c r="D115" s="40"/>
      <c r="E115" s="196" t="s">
        <v>237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238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4.4" customHeight="1">
      <c r="A117" s="38"/>
      <c r="B117" s="39"/>
      <c r="C117" s="40"/>
      <c r="D117" s="40"/>
      <c r="E117" s="76" t="str">
        <f>E11</f>
        <v>SO 201.1 - SO 201.1 - Bourání konstrukcí, výkopy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F14</f>
        <v xml:space="preserve"> </v>
      </c>
      <c r="G119" s="40"/>
      <c r="H119" s="40"/>
      <c r="I119" s="156" t="s">
        <v>22</v>
      </c>
      <c r="J119" s="79" t="str">
        <f>IF(J14="","",J14)</f>
        <v>13. 4. 2020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0.8" customHeight="1">
      <c r="A121" s="38"/>
      <c r="B121" s="39"/>
      <c r="C121" s="32" t="s">
        <v>24</v>
      </c>
      <c r="D121" s="40"/>
      <c r="E121" s="40"/>
      <c r="F121" s="27" t="str">
        <f>E17</f>
        <v>Město Bohumín</v>
      </c>
      <c r="G121" s="40"/>
      <c r="H121" s="40"/>
      <c r="I121" s="156" t="s">
        <v>32</v>
      </c>
      <c r="J121" s="36" t="str">
        <f>E23</f>
        <v>Ing. Pavel Kurečka MOSTY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6" customHeight="1">
      <c r="A122" s="38"/>
      <c r="B122" s="39"/>
      <c r="C122" s="32" t="s">
        <v>30</v>
      </c>
      <c r="D122" s="40"/>
      <c r="E122" s="40"/>
      <c r="F122" s="27" t="str">
        <f>IF(E20="","",E20)</f>
        <v>Vyplň údaj</v>
      </c>
      <c r="G122" s="40"/>
      <c r="H122" s="40"/>
      <c r="I122" s="156" t="s">
        <v>37</v>
      </c>
      <c r="J122" s="36" t="str">
        <f>E26</f>
        <v>Kurečková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15"/>
      <c r="B124" s="216"/>
      <c r="C124" s="217" t="s">
        <v>118</v>
      </c>
      <c r="D124" s="218" t="s">
        <v>65</v>
      </c>
      <c r="E124" s="218" t="s">
        <v>61</v>
      </c>
      <c r="F124" s="218" t="s">
        <v>62</v>
      </c>
      <c r="G124" s="218" t="s">
        <v>119</v>
      </c>
      <c r="H124" s="218" t="s">
        <v>120</v>
      </c>
      <c r="I124" s="219" t="s">
        <v>121</v>
      </c>
      <c r="J124" s="218" t="s">
        <v>107</v>
      </c>
      <c r="K124" s="220" t="s">
        <v>122</v>
      </c>
      <c r="L124" s="221"/>
      <c r="M124" s="100" t="s">
        <v>1</v>
      </c>
      <c r="N124" s="101" t="s">
        <v>44</v>
      </c>
      <c r="O124" s="101" t="s">
        <v>123</v>
      </c>
      <c r="P124" s="101" t="s">
        <v>124</v>
      </c>
      <c r="Q124" s="101" t="s">
        <v>125</v>
      </c>
      <c r="R124" s="101" t="s">
        <v>126</v>
      </c>
      <c r="S124" s="101" t="s">
        <v>127</v>
      </c>
      <c r="T124" s="102" t="s">
        <v>128</v>
      </c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spans="1:63" s="2" customFormat="1" ht="22.8" customHeight="1">
      <c r="A125" s="38"/>
      <c r="B125" s="39"/>
      <c r="C125" s="107" t="s">
        <v>129</v>
      </c>
      <c r="D125" s="40"/>
      <c r="E125" s="40"/>
      <c r="F125" s="40"/>
      <c r="G125" s="40"/>
      <c r="H125" s="40"/>
      <c r="I125" s="154"/>
      <c r="J125" s="222">
        <f>BK125</f>
        <v>0</v>
      </c>
      <c r="K125" s="40"/>
      <c r="L125" s="44"/>
      <c r="M125" s="103"/>
      <c r="N125" s="223"/>
      <c r="O125" s="104"/>
      <c r="P125" s="224">
        <f>P126</f>
        <v>0</v>
      </c>
      <c r="Q125" s="104"/>
      <c r="R125" s="224">
        <f>R126</f>
        <v>0.3807606</v>
      </c>
      <c r="S125" s="104"/>
      <c r="T125" s="225">
        <f>T126</f>
        <v>22.957043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79</v>
      </c>
      <c r="AU125" s="17" t="s">
        <v>109</v>
      </c>
      <c r="BK125" s="226">
        <f>BK126</f>
        <v>0</v>
      </c>
    </row>
    <row r="126" spans="1:63" s="12" customFormat="1" ht="25.9" customHeight="1">
      <c r="A126" s="12"/>
      <c r="B126" s="227"/>
      <c r="C126" s="228"/>
      <c r="D126" s="229" t="s">
        <v>79</v>
      </c>
      <c r="E126" s="230" t="s">
        <v>245</v>
      </c>
      <c r="F126" s="230" t="s">
        <v>246</v>
      </c>
      <c r="G126" s="228"/>
      <c r="H126" s="228"/>
      <c r="I126" s="231"/>
      <c r="J126" s="232">
        <f>BK126</f>
        <v>0</v>
      </c>
      <c r="K126" s="228"/>
      <c r="L126" s="233"/>
      <c r="M126" s="234"/>
      <c r="N126" s="235"/>
      <c r="O126" s="235"/>
      <c r="P126" s="236">
        <f>P127+P163+P199+P235</f>
        <v>0</v>
      </c>
      <c r="Q126" s="235"/>
      <c r="R126" s="236">
        <f>R127+R163+R199+R235</f>
        <v>0.3807606</v>
      </c>
      <c r="S126" s="235"/>
      <c r="T126" s="237">
        <f>T127+T163+T199+T235</f>
        <v>22.957043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88</v>
      </c>
      <c r="AT126" s="239" t="s">
        <v>79</v>
      </c>
      <c r="AU126" s="239" t="s">
        <v>80</v>
      </c>
      <c r="AY126" s="238" t="s">
        <v>133</v>
      </c>
      <c r="BK126" s="240">
        <f>BK127+BK163+BK199+BK235</f>
        <v>0</v>
      </c>
    </row>
    <row r="127" spans="1:63" s="12" customFormat="1" ht="22.8" customHeight="1">
      <c r="A127" s="12"/>
      <c r="B127" s="227"/>
      <c r="C127" s="228"/>
      <c r="D127" s="229" t="s">
        <v>79</v>
      </c>
      <c r="E127" s="241" t="s">
        <v>88</v>
      </c>
      <c r="F127" s="241" t="s">
        <v>247</v>
      </c>
      <c r="G127" s="228"/>
      <c r="H127" s="228"/>
      <c r="I127" s="231"/>
      <c r="J127" s="242">
        <f>BK127</f>
        <v>0</v>
      </c>
      <c r="K127" s="228"/>
      <c r="L127" s="233"/>
      <c r="M127" s="234"/>
      <c r="N127" s="235"/>
      <c r="O127" s="235"/>
      <c r="P127" s="236">
        <f>SUM(P128:P162)</f>
        <v>0</v>
      </c>
      <c r="Q127" s="235"/>
      <c r="R127" s="236">
        <f>SUM(R128:R162)</f>
        <v>0.015496000000000001</v>
      </c>
      <c r="S127" s="235"/>
      <c r="T127" s="237">
        <f>SUM(T128:T162)</f>
        <v>2.3604279999999997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88</v>
      </c>
      <c r="AT127" s="239" t="s">
        <v>79</v>
      </c>
      <c r="AU127" s="239" t="s">
        <v>88</v>
      </c>
      <c r="AY127" s="238" t="s">
        <v>133</v>
      </c>
      <c r="BK127" s="240">
        <f>SUM(BK128:BK162)</f>
        <v>0</v>
      </c>
    </row>
    <row r="128" spans="1:65" s="2" customFormat="1" ht="19.8" customHeight="1">
      <c r="A128" s="38"/>
      <c r="B128" s="39"/>
      <c r="C128" s="243" t="s">
        <v>88</v>
      </c>
      <c r="D128" s="243" t="s">
        <v>136</v>
      </c>
      <c r="E128" s="244" t="s">
        <v>248</v>
      </c>
      <c r="F128" s="245" t="s">
        <v>249</v>
      </c>
      <c r="G128" s="246" t="s">
        <v>250</v>
      </c>
      <c r="H128" s="247">
        <v>24.086</v>
      </c>
      <c r="I128" s="248"/>
      <c r="J128" s="249">
        <f>ROUND(I128*H128,2)</f>
        <v>0</v>
      </c>
      <c r="K128" s="245" t="s">
        <v>140</v>
      </c>
      <c r="L128" s="44"/>
      <c r="M128" s="250" t="s">
        <v>1</v>
      </c>
      <c r="N128" s="251" t="s">
        <v>45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0.098</v>
      </c>
      <c r="T128" s="253">
        <f>S128*H128</f>
        <v>2.3604279999999997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155</v>
      </c>
      <c r="AT128" s="254" t="s">
        <v>136</v>
      </c>
      <c r="AU128" s="254" t="s">
        <v>90</v>
      </c>
      <c r="AY128" s="17" t="s">
        <v>133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88</v>
      </c>
      <c r="BK128" s="255">
        <f>ROUND(I128*H128,2)</f>
        <v>0</v>
      </c>
      <c r="BL128" s="17" t="s">
        <v>155</v>
      </c>
      <c r="BM128" s="254" t="s">
        <v>251</v>
      </c>
    </row>
    <row r="129" spans="1:47" s="2" customFormat="1" ht="12">
      <c r="A129" s="38"/>
      <c r="B129" s="39"/>
      <c r="C129" s="40"/>
      <c r="D129" s="256" t="s">
        <v>143</v>
      </c>
      <c r="E129" s="40"/>
      <c r="F129" s="257" t="s">
        <v>252</v>
      </c>
      <c r="G129" s="40"/>
      <c r="H129" s="40"/>
      <c r="I129" s="154"/>
      <c r="J129" s="40"/>
      <c r="K129" s="40"/>
      <c r="L129" s="44"/>
      <c r="M129" s="258"/>
      <c r="N129" s="259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143</v>
      </c>
      <c r="AU129" s="17" t="s">
        <v>90</v>
      </c>
    </row>
    <row r="130" spans="1:47" s="2" customFormat="1" ht="12">
      <c r="A130" s="38"/>
      <c r="B130" s="39"/>
      <c r="C130" s="40"/>
      <c r="D130" s="256" t="s">
        <v>144</v>
      </c>
      <c r="E130" s="40"/>
      <c r="F130" s="260" t="s">
        <v>253</v>
      </c>
      <c r="G130" s="40"/>
      <c r="H130" s="40"/>
      <c r="I130" s="154"/>
      <c r="J130" s="40"/>
      <c r="K130" s="40"/>
      <c r="L130" s="44"/>
      <c r="M130" s="258"/>
      <c r="N130" s="259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144</v>
      </c>
      <c r="AU130" s="17" t="s">
        <v>90</v>
      </c>
    </row>
    <row r="131" spans="1:51" s="13" customFormat="1" ht="12">
      <c r="A131" s="13"/>
      <c r="B131" s="265"/>
      <c r="C131" s="266"/>
      <c r="D131" s="256" t="s">
        <v>254</v>
      </c>
      <c r="E131" s="267" t="s">
        <v>1</v>
      </c>
      <c r="F131" s="268" t="s">
        <v>255</v>
      </c>
      <c r="G131" s="266"/>
      <c r="H131" s="267" t="s">
        <v>1</v>
      </c>
      <c r="I131" s="269"/>
      <c r="J131" s="266"/>
      <c r="K131" s="266"/>
      <c r="L131" s="270"/>
      <c r="M131" s="271"/>
      <c r="N131" s="272"/>
      <c r="O131" s="272"/>
      <c r="P131" s="272"/>
      <c r="Q131" s="272"/>
      <c r="R131" s="272"/>
      <c r="S131" s="272"/>
      <c r="T131" s="27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74" t="s">
        <v>254</v>
      </c>
      <c r="AU131" s="274" t="s">
        <v>90</v>
      </c>
      <c r="AV131" s="13" t="s">
        <v>88</v>
      </c>
      <c r="AW131" s="13" t="s">
        <v>36</v>
      </c>
      <c r="AX131" s="13" t="s">
        <v>80</v>
      </c>
      <c r="AY131" s="274" t="s">
        <v>133</v>
      </c>
    </row>
    <row r="132" spans="1:51" s="14" customFormat="1" ht="12">
      <c r="A132" s="14"/>
      <c r="B132" s="275"/>
      <c r="C132" s="276"/>
      <c r="D132" s="256" t="s">
        <v>254</v>
      </c>
      <c r="E132" s="277" t="s">
        <v>1</v>
      </c>
      <c r="F132" s="278" t="s">
        <v>256</v>
      </c>
      <c r="G132" s="276"/>
      <c r="H132" s="279">
        <v>16.251</v>
      </c>
      <c r="I132" s="280"/>
      <c r="J132" s="276"/>
      <c r="K132" s="276"/>
      <c r="L132" s="281"/>
      <c r="M132" s="282"/>
      <c r="N132" s="283"/>
      <c r="O132" s="283"/>
      <c r="P132" s="283"/>
      <c r="Q132" s="283"/>
      <c r="R132" s="283"/>
      <c r="S132" s="283"/>
      <c r="T132" s="28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85" t="s">
        <v>254</v>
      </c>
      <c r="AU132" s="285" t="s">
        <v>90</v>
      </c>
      <c r="AV132" s="14" t="s">
        <v>90</v>
      </c>
      <c r="AW132" s="14" t="s">
        <v>36</v>
      </c>
      <c r="AX132" s="14" t="s">
        <v>80</v>
      </c>
      <c r="AY132" s="285" t="s">
        <v>133</v>
      </c>
    </row>
    <row r="133" spans="1:51" s="13" customFormat="1" ht="12">
      <c r="A133" s="13"/>
      <c r="B133" s="265"/>
      <c r="C133" s="266"/>
      <c r="D133" s="256" t="s">
        <v>254</v>
      </c>
      <c r="E133" s="267" t="s">
        <v>1</v>
      </c>
      <c r="F133" s="268" t="s">
        <v>257</v>
      </c>
      <c r="G133" s="266"/>
      <c r="H133" s="267" t="s">
        <v>1</v>
      </c>
      <c r="I133" s="269"/>
      <c r="J133" s="266"/>
      <c r="K133" s="266"/>
      <c r="L133" s="270"/>
      <c r="M133" s="271"/>
      <c r="N133" s="272"/>
      <c r="O133" s="272"/>
      <c r="P133" s="272"/>
      <c r="Q133" s="272"/>
      <c r="R133" s="272"/>
      <c r="S133" s="272"/>
      <c r="T133" s="27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74" t="s">
        <v>254</v>
      </c>
      <c r="AU133" s="274" t="s">
        <v>90</v>
      </c>
      <c r="AV133" s="13" t="s">
        <v>88</v>
      </c>
      <c r="AW133" s="13" t="s">
        <v>36</v>
      </c>
      <c r="AX133" s="13" t="s">
        <v>80</v>
      </c>
      <c r="AY133" s="274" t="s">
        <v>133</v>
      </c>
    </row>
    <row r="134" spans="1:51" s="14" customFormat="1" ht="12">
      <c r="A134" s="14"/>
      <c r="B134" s="275"/>
      <c r="C134" s="276"/>
      <c r="D134" s="256" t="s">
        <v>254</v>
      </c>
      <c r="E134" s="277" t="s">
        <v>1</v>
      </c>
      <c r="F134" s="278" t="s">
        <v>258</v>
      </c>
      <c r="G134" s="276"/>
      <c r="H134" s="279">
        <v>7.835</v>
      </c>
      <c r="I134" s="280"/>
      <c r="J134" s="276"/>
      <c r="K134" s="276"/>
      <c r="L134" s="281"/>
      <c r="M134" s="282"/>
      <c r="N134" s="283"/>
      <c r="O134" s="283"/>
      <c r="P134" s="283"/>
      <c r="Q134" s="283"/>
      <c r="R134" s="283"/>
      <c r="S134" s="283"/>
      <c r="T134" s="28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85" t="s">
        <v>254</v>
      </c>
      <c r="AU134" s="285" t="s">
        <v>90</v>
      </c>
      <c r="AV134" s="14" t="s">
        <v>90</v>
      </c>
      <c r="AW134" s="14" t="s">
        <v>36</v>
      </c>
      <c r="AX134" s="14" t="s">
        <v>80</v>
      </c>
      <c r="AY134" s="285" t="s">
        <v>133</v>
      </c>
    </row>
    <row r="135" spans="1:51" s="15" customFormat="1" ht="12">
      <c r="A135" s="15"/>
      <c r="B135" s="286"/>
      <c r="C135" s="287"/>
      <c r="D135" s="256" t="s">
        <v>254</v>
      </c>
      <c r="E135" s="288" t="s">
        <v>1</v>
      </c>
      <c r="F135" s="289" t="s">
        <v>259</v>
      </c>
      <c r="G135" s="287"/>
      <c r="H135" s="290">
        <v>24.086000000000002</v>
      </c>
      <c r="I135" s="291"/>
      <c r="J135" s="287"/>
      <c r="K135" s="287"/>
      <c r="L135" s="292"/>
      <c r="M135" s="293"/>
      <c r="N135" s="294"/>
      <c r="O135" s="294"/>
      <c r="P135" s="294"/>
      <c r="Q135" s="294"/>
      <c r="R135" s="294"/>
      <c r="S135" s="294"/>
      <c r="T135" s="29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6" t="s">
        <v>254</v>
      </c>
      <c r="AU135" s="296" t="s">
        <v>90</v>
      </c>
      <c r="AV135" s="15" t="s">
        <v>155</v>
      </c>
      <c r="AW135" s="15" t="s">
        <v>36</v>
      </c>
      <c r="AX135" s="15" t="s">
        <v>88</v>
      </c>
      <c r="AY135" s="296" t="s">
        <v>133</v>
      </c>
    </row>
    <row r="136" spans="1:65" s="2" customFormat="1" ht="19.8" customHeight="1">
      <c r="A136" s="38"/>
      <c r="B136" s="39"/>
      <c r="C136" s="243" t="s">
        <v>90</v>
      </c>
      <c r="D136" s="243" t="s">
        <v>136</v>
      </c>
      <c r="E136" s="244" t="s">
        <v>260</v>
      </c>
      <c r="F136" s="245" t="s">
        <v>261</v>
      </c>
      <c r="G136" s="246" t="s">
        <v>262</v>
      </c>
      <c r="H136" s="247">
        <v>12.895</v>
      </c>
      <c r="I136" s="248"/>
      <c r="J136" s="249">
        <f>ROUND(I136*H136,2)</f>
        <v>0</v>
      </c>
      <c r="K136" s="245" t="s">
        <v>140</v>
      </c>
      <c r="L136" s="44"/>
      <c r="M136" s="250" t="s">
        <v>1</v>
      </c>
      <c r="N136" s="251" t="s">
        <v>45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155</v>
      </c>
      <c r="AT136" s="254" t="s">
        <v>136</v>
      </c>
      <c r="AU136" s="254" t="s">
        <v>90</v>
      </c>
      <c r="AY136" s="17" t="s">
        <v>133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88</v>
      </c>
      <c r="BK136" s="255">
        <f>ROUND(I136*H136,2)</f>
        <v>0</v>
      </c>
      <c r="BL136" s="17" t="s">
        <v>155</v>
      </c>
      <c r="BM136" s="254" t="s">
        <v>263</v>
      </c>
    </row>
    <row r="137" spans="1:47" s="2" customFormat="1" ht="12">
      <c r="A137" s="38"/>
      <c r="B137" s="39"/>
      <c r="C137" s="40"/>
      <c r="D137" s="256" t="s">
        <v>143</v>
      </c>
      <c r="E137" s="40"/>
      <c r="F137" s="257" t="s">
        <v>264</v>
      </c>
      <c r="G137" s="40"/>
      <c r="H137" s="40"/>
      <c r="I137" s="154"/>
      <c r="J137" s="40"/>
      <c r="K137" s="40"/>
      <c r="L137" s="44"/>
      <c r="M137" s="258"/>
      <c r="N137" s="259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143</v>
      </c>
      <c r="AU137" s="17" t="s">
        <v>90</v>
      </c>
    </row>
    <row r="138" spans="1:47" s="2" customFormat="1" ht="12">
      <c r="A138" s="38"/>
      <c r="B138" s="39"/>
      <c r="C138" s="40"/>
      <c r="D138" s="256" t="s">
        <v>144</v>
      </c>
      <c r="E138" s="40"/>
      <c r="F138" s="260" t="s">
        <v>265</v>
      </c>
      <c r="G138" s="40"/>
      <c r="H138" s="40"/>
      <c r="I138" s="154"/>
      <c r="J138" s="40"/>
      <c r="K138" s="40"/>
      <c r="L138" s="44"/>
      <c r="M138" s="258"/>
      <c r="N138" s="259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144</v>
      </c>
      <c r="AU138" s="17" t="s">
        <v>90</v>
      </c>
    </row>
    <row r="139" spans="1:51" s="14" customFormat="1" ht="12">
      <c r="A139" s="14"/>
      <c r="B139" s="275"/>
      <c r="C139" s="276"/>
      <c r="D139" s="256" t="s">
        <v>254</v>
      </c>
      <c r="E139" s="277" t="s">
        <v>1</v>
      </c>
      <c r="F139" s="278" t="s">
        <v>266</v>
      </c>
      <c r="G139" s="276"/>
      <c r="H139" s="279">
        <v>12.895</v>
      </c>
      <c r="I139" s="280"/>
      <c r="J139" s="276"/>
      <c r="K139" s="276"/>
      <c r="L139" s="281"/>
      <c r="M139" s="282"/>
      <c r="N139" s="283"/>
      <c r="O139" s="283"/>
      <c r="P139" s="283"/>
      <c r="Q139" s="283"/>
      <c r="R139" s="283"/>
      <c r="S139" s="283"/>
      <c r="T139" s="28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5" t="s">
        <v>254</v>
      </c>
      <c r="AU139" s="285" t="s">
        <v>90</v>
      </c>
      <c r="AV139" s="14" t="s">
        <v>90</v>
      </c>
      <c r="AW139" s="14" t="s">
        <v>36</v>
      </c>
      <c r="AX139" s="14" t="s">
        <v>88</v>
      </c>
      <c r="AY139" s="285" t="s">
        <v>133</v>
      </c>
    </row>
    <row r="140" spans="1:65" s="2" customFormat="1" ht="19.8" customHeight="1">
      <c r="A140" s="38"/>
      <c r="B140" s="39"/>
      <c r="C140" s="243" t="s">
        <v>150</v>
      </c>
      <c r="D140" s="243" t="s">
        <v>136</v>
      </c>
      <c r="E140" s="244" t="s">
        <v>267</v>
      </c>
      <c r="F140" s="245" t="s">
        <v>268</v>
      </c>
      <c r="G140" s="246" t="s">
        <v>262</v>
      </c>
      <c r="H140" s="247">
        <v>49.034</v>
      </c>
      <c r="I140" s="248"/>
      <c r="J140" s="249">
        <f>ROUND(I140*H140,2)</f>
        <v>0</v>
      </c>
      <c r="K140" s="245" t="s">
        <v>140</v>
      </c>
      <c r="L140" s="44"/>
      <c r="M140" s="250" t="s">
        <v>1</v>
      </c>
      <c r="N140" s="251" t="s">
        <v>45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155</v>
      </c>
      <c r="AT140" s="254" t="s">
        <v>136</v>
      </c>
      <c r="AU140" s="254" t="s">
        <v>90</v>
      </c>
      <c r="AY140" s="17" t="s">
        <v>133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88</v>
      </c>
      <c r="BK140" s="255">
        <f>ROUND(I140*H140,2)</f>
        <v>0</v>
      </c>
      <c r="BL140" s="17" t="s">
        <v>155</v>
      </c>
      <c r="BM140" s="254" t="s">
        <v>269</v>
      </c>
    </row>
    <row r="141" spans="1:47" s="2" customFormat="1" ht="12">
      <c r="A141" s="38"/>
      <c r="B141" s="39"/>
      <c r="C141" s="40"/>
      <c r="D141" s="256" t="s">
        <v>143</v>
      </c>
      <c r="E141" s="40"/>
      <c r="F141" s="257" t="s">
        <v>270</v>
      </c>
      <c r="G141" s="40"/>
      <c r="H141" s="40"/>
      <c r="I141" s="154"/>
      <c r="J141" s="40"/>
      <c r="K141" s="40"/>
      <c r="L141" s="44"/>
      <c r="M141" s="258"/>
      <c r="N141" s="259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143</v>
      </c>
      <c r="AU141" s="17" t="s">
        <v>90</v>
      </c>
    </row>
    <row r="142" spans="1:47" s="2" customFormat="1" ht="12">
      <c r="A142" s="38"/>
      <c r="B142" s="39"/>
      <c r="C142" s="40"/>
      <c r="D142" s="256" t="s">
        <v>144</v>
      </c>
      <c r="E142" s="40"/>
      <c r="F142" s="260" t="s">
        <v>271</v>
      </c>
      <c r="G142" s="40"/>
      <c r="H142" s="40"/>
      <c r="I142" s="154"/>
      <c r="J142" s="40"/>
      <c r="K142" s="40"/>
      <c r="L142" s="44"/>
      <c r="M142" s="258"/>
      <c r="N142" s="259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144</v>
      </c>
      <c r="AU142" s="17" t="s">
        <v>90</v>
      </c>
    </row>
    <row r="143" spans="1:51" s="14" customFormat="1" ht="12">
      <c r="A143" s="14"/>
      <c r="B143" s="275"/>
      <c r="C143" s="276"/>
      <c r="D143" s="256" t="s">
        <v>254</v>
      </c>
      <c r="E143" s="277" t="s">
        <v>1</v>
      </c>
      <c r="F143" s="278" t="s">
        <v>272</v>
      </c>
      <c r="G143" s="276"/>
      <c r="H143" s="279">
        <v>34.576</v>
      </c>
      <c r="I143" s="280"/>
      <c r="J143" s="276"/>
      <c r="K143" s="276"/>
      <c r="L143" s="281"/>
      <c r="M143" s="282"/>
      <c r="N143" s="283"/>
      <c r="O143" s="283"/>
      <c r="P143" s="283"/>
      <c r="Q143" s="283"/>
      <c r="R143" s="283"/>
      <c r="S143" s="283"/>
      <c r="T143" s="28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85" t="s">
        <v>254</v>
      </c>
      <c r="AU143" s="285" t="s">
        <v>90</v>
      </c>
      <c r="AV143" s="14" t="s">
        <v>90</v>
      </c>
      <c r="AW143" s="14" t="s">
        <v>36</v>
      </c>
      <c r="AX143" s="14" t="s">
        <v>80</v>
      </c>
      <c r="AY143" s="285" t="s">
        <v>133</v>
      </c>
    </row>
    <row r="144" spans="1:51" s="14" customFormat="1" ht="12">
      <c r="A144" s="14"/>
      <c r="B144" s="275"/>
      <c r="C144" s="276"/>
      <c r="D144" s="256" t="s">
        <v>254</v>
      </c>
      <c r="E144" s="277" t="s">
        <v>1</v>
      </c>
      <c r="F144" s="278" t="s">
        <v>273</v>
      </c>
      <c r="G144" s="276"/>
      <c r="H144" s="279">
        <v>14.458</v>
      </c>
      <c r="I144" s="280"/>
      <c r="J144" s="276"/>
      <c r="K144" s="276"/>
      <c r="L144" s="281"/>
      <c r="M144" s="282"/>
      <c r="N144" s="283"/>
      <c r="O144" s="283"/>
      <c r="P144" s="283"/>
      <c r="Q144" s="283"/>
      <c r="R144" s="283"/>
      <c r="S144" s="283"/>
      <c r="T144" s="28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5" t="s">
        <v>254</v>
      </c>
      <c r="AU144" s="285" t="s">
        <v>90</v>
      </c>
      <c r="AV144" s="14" t="s">
        <v>90</v>
      </c>
      <c r="AW144" s="14" t="s">
        <v>36</v>
      </c>
      <c r="AX144" s="14" t="s">
        <v>80</v>
      </c>
      <c r="AY144" s="285" t="s">
        <v>133</v>
      </c>
    </row>
    <row r="145" spans="1:51" s="15" customFormat="1" ht="12">
      <c r="A145" s="15"/>
      <c r="B145" s="286"/>
      <c r="C145" s="287"/>
      <c r="D145" s="256" t="s">
        <v>254</v>
      </c>
      <c r="E145" s="288" t="s">
        <v>1</v>
      </c>
      <c r="F145" s="289" t="s">
        <v>259</v>
      </c>
      <c r="G145" s="287"/>
      <c r="H145" s="290">
        <v>49.034</v>
      </c>
      <c r="I145" s="291"/>
      <c r="J145" s="287"/>
      <c r="K145" s="287"/>
      <c r="L145" s="292"/>
      <c r="M145" s="293"/>
      <c r="N145" s="294"/>
      <c r="O145" s="294"/>
      <c r="P145" s="294"/>
      <c r="Q145" s="294"/>
      <c r="R145" s="294"/>
      <c r="S145" s="294"/>
      <c r="T145" s="29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6" t="s">
        <v>254</v>
      </c>
      <c r="AU145" s="296" t="s">
        <v>90</v>
      </c>
      <c r="AV145" s="15" t="s">
        <v>155</v>
      </c>
      <c r="AW145" s="15" t="s">
        <v>36</v>
      </c>
      <c r="AX145" s="15" t="s">
        <v>88</v>
      </c>
      <c r="AY145" s="296" t="s">
        <v>133</v>
      </c>
    </row>
    <row r="146" spans="1:65" s="2" customFormat="1" ht="19.8" customHeight="1">
      <c r="A146" s="38"/>
      <c r="B146" s="39"/>
      <c r="C146" s="243" t="s">
        <v>155</v>
      </c>
      <c r="D146" s="243" t="s">
        <v>136</v>
      </c>
      <c r="E146" s="244" t="s">
        <v>274</v>
      </c>
      <c r="F146" s="245" t="s">
        <v>275</v>
      </c>
      <c r="G146" s="246" t="s">
        <v>250</v>
      </c>
      <c r="H146" s="247">
        <v>10.4</v>
      </c>
      <c r="I146" s="248"/>
      <c r="J146" s="249">
        <f>ROUND(I146*H146,2)</f>
        <v>0</v>
      </c>
      <c r="K146" s="245" t="s">
        <v>140</v>
      </c>
      <c r="L146" s="44"/>
      <c r="M146" s="250" t="s">
        <v>1</v>
      </c>
      <c r="N146" s="251" t="s">
        <v>45</v>
      </c>
      <c r="O146" s="91"/>
      <c r="P146" s="252">
        <f>O146*H146</f>
        <v>0</v>
      </c>
      <c r="Q146" s="252">
        <v>0.00149</v>
      </c>
      <c r="R146" s="252">
        <f>Q146*H146</f>
        <v>0.015496000000000001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155</v>
      </c>
      <c r="AT146" s="254" t="s">
        <v>136</v>
      </c>
      <c r="AU146" s="254" t="s">
        <v>90</v>
      </c>
      <c r="AY146" s="17" t="s">
        <v>133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88</v>
      </c>
      <c r="BK146" s="255">
        <f>ROUND(I146*H146,2)</f>
        <v>0</v>
      </c>
      <c r="BL146" s="17" t="s">
        <v>155</v>
      </c>
      <c r="BM146" s="254" t="s">
        <v>276</v>
      </c>
    </row>
    <row r="147" spans="1:47" s="2" customFormat="1" ht="12">
      <c r="A147" s="38"/>
      <c r="B147" s="39"/>
      <c r="C147" s="40"/>
      <c r="D147" s="256" t="s">
        <v>143</v>
      </c>
      <c r="E147" s="40"/>
      <c r="F147" s="257" t="s">
        <v>277</v>
      </c>
      <c r="G147" s="40"/>
      <c r="H147" s="40"/>
      <c r="I147" s="154"/>
      <c r="J147" s="40"/>
      <c r="K147" s="40"/>
      <c r="L147" s="44"/>
      <c r="M147" s="258"/>
      <c r="N147" s="259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143</v>
      </c>
      <c r="AU147" s="17" t="s">
        <v>90</v>
      </c>
    </row>
    <row r="148" spans="1:47" s="2" customFormat="1" ht="12">
      <c r="A148" s="38"/>
      <c r="B148" s="39"/>
      <c r="C148" s="40"/>
      <c r="D148" s="256" t="s">
        <v>144</v>
      </c>
      <c r="E148" s="40"/>
      <c r="F148" s="260" t="s">
        <v>278</v>
      </c>
      <c r="G148" s="40"/>
      <c r="H148" s="40"/>
      <c r="I148" s="154"/>
      <c r="J148" s="40"/>
      <c r="K148" s="40"/>
      <c r="L148" s="44"/>
      <c r="M148" s="258"/>
      <c r="N148" s="259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144</v>
      </c>
      <c r="AU148" s="17" t="s">
        <v>90</v>
      </c>
    </row>
    <row r="149" spans="1:51" s="14" customFormat="1" ht="12">
      <c r="A149" s="14"/>
      <c r="B149" s="275"/>
      <c r="C149" s="276"/>
      <c r="D149" s="256" t="s">
        <v>254</v>
      </c>
      <c r="E149" s="277" t="s">
        <v>1</v>
      </c>
      <c r="F149" s="278" t="s">
        <v>279</v>
      </c>
      <c r="G149" s="276"/>
      <c r="H149" s="279">
        <v>10.4</v>
      </c>
      <c r="I149" s="280"/>
      <c r="J149" s="276"/>
      <c r="K149" s="276"/>
      <c r="L149" s="281"/>
      <c r="M149" s="282"/>
      <c r="N149" s="283"/>
      <c r="O149" s="283"/>
      <c r="P149" s="283"/>
      <c r="Q149" s="283"/>
      <c r="R149" s="283"/>
      <c r="S149" s="283"/>
      <c r="T149" s="28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85" t="s">
        <v>254</v>
      </c>
      <c r="AU149" s="285" t="s">
        <v>90</v>
      </c>
      <c r="AV149" s="14" t="s">
        <v>90</v>
      </c>
      <c r="AW149" s="14" t="s">
        <v>36</v>
      </c>
      <c r="AX149" s="14" t="s">
        <v>88</v>
      </c>
      <c r="AY149" s="285" t="s">
        <v>133</v>
      </c>
    </row>
    <row r="150" spans="1:65" s="2" customFormat="1" ht="14.4" customHeight="1">
      <c r="A150" s="38"/>
      <c r="B150" s="39"/>
      <c r="C150" s="243" t="s">
        <v>132</v>
      </c>
      <c r="D150" s="243" t="s">
        <v>136</v>
      </c>
      <c r="E150" s="244" t="s">
        <v>280</v>
      </c>
      <c r="F150" s="245" t="s">
        <v>281</v>
      </c>
      <c r="G150" s="246" t="s">
        <v>250</v>
      </c>
      <c r="H150" s="247">
        <v>10.4</v>
      </c>
      <c r="I150" s="248"/>
      <c r="J150" s="249">
        <f>ROUND(I150*H150,2)</f>
        <v>0</v>
      </c>
      <c r="K150" s="245" t="s">
        <v>140</v>
      </c>
      <c r="L150" s="44"/>
      <c r="M150" s="250" t="s">
        <v>1</v>
      </c>
      <c r="N150" s="251" t="s">
        <v>45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155</v>
      </c>
      <c r="AT150" s="254" t="s">
        <v>136</v>
      </c>
      <c r="AU150" s="254" t="s">
        <v>90</v>
      </c>
      <c r="AY150" s="17" t="s">
        <v>133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88</v>
      </c>
      <c r="BK150" s="255">
        <f>ROUND(I150*H150,2)</f>
        <v>0</v>
      </c>
      <c r="BL150" s="17" t="s">
        <v>155</v>
      </c>
      <c r="BM150" s="254" t="s">
        <v>282</v>
      </c>
    </row>
    <row r="151" spans="1:47" s="2" customFormat="1" ht="12">
      <c r="A151" s="38"/>
      <c r="B151" s="39"/>
      <c r="C151" s="40"/>
      <c r="D151" s="256" t="s">
        <v>143</v>
      </c>
      <c r="E151" s="40"/>
      <c r="F151" s="257" t="s">
        <v>283</v>
      </c>
      <c r="G151" s="40"/>
      <c r="H151" s="40"/>
      <c r="I151" s="154"/>
      <c r="J151" s="40"/>
      <c r="K151" s="40"/>
      <c r="L151" s="44"/>
      <c r="M151" s="258"/>
      <c r="N151" s="259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143</v>
      </c>
      <c r="AU151" s="17" t="s">
        <v>90</v>
      </c>
    </row>
    <row r="152" spans="1:65" s="2" customFormat="1" ht="30" customHeight="1">
      <c r="A152" s="38"/>
      <c r="B152" s="39"/>
      <c r="C152" s="243" t="s">
        <v>168</v>
      </c>
      <c r="D152" s="243" t="s">
        <v>136</v>
      </c>
      <c r="E152" s="244" t="s">
        <v>284</v>
      </c>
      <c r="F152" s="245" t="s">
        <v>285</v>
      </c>
      <c r="G152" s="246" t="s">
        <v>262</v>
      </c>
      <c r="H152" s="247">
        <v>61.93</v>
      </c>
      <c r="I152" s="248"/>
      <c r="J152" s="249">
        <f>ROUND(I152*H152,2)</f>
        <v>0</v>
      </c>
      <c r="K152" s="245" t="s">
        <v>140</v>
      </c>
      <c r="L152" s="44"/>
      <c r="M152" s="250" t="s">
        <v>1</v>
      </c>
      <c r="N152" s="251" t="s">
        <v>45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155</v>
      </c>
      <c r="AT152" s="254" t="s">
        <v>136</v>
      </c>
      <c r="AU152" s="254" t="s">
        <v>90</v>
      </c>
      <c r="AY152" s="17" t="s">
        <v>133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88</v>
      </c>
      <c r="BK152" s="255">
        <f>ROUND(I152*H152,2)</f>
        <v>0</v>
      </c>
      <c r="BL152" s="17" t="s">
        <v>155</v>
      </c>
      <c r="BM152" s="254" t="s">
        <v>286</v>
      </c>
    </row>
    <row r="153" spans="1:47" s="2" customFormat="1" ht="12">
      <c r="A153" s="38"/>
      <c r="B153" s="39"/>
      <c r="C153" s="40"/>
      <c r="D153" s="256" t="s">
        <v>143</v>
      </c>
      <c r="E153" s="40"/>
      <c r="F153" s="257" t="s">
        <v>287</v>
      </c>
      <c r="G153" s="40"/>
      <c r="H153" s="40"/>
      <c r="I153" s="154"/>
      <c r="J153" s="40"/>
      <c r="K153" s="40"/>
      <c r="L153" s="44"/>
      <c r="M153" s="258"/>
      <c r="N153" s="259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143</v>
      </c>
      <c r="AU153" s="17" t="s">
        <v>90</v>
      </c>
    </row>
    <row r="154" spans="1:47" s="2" customFormat="1" ht="12">
      <c r="A154" s="38"/>
      <c r="B154" s="39"/>
      <c r="C154" s="40"/>
      <c r="D154" s="256" t="s">
        <v>144</v>
      </c>
      <c r="E154" s="40"/>
      <c r="F154" s="260" t="s">
        <v>288</v>
      </c>
      <c r="G154" s="40"/>
      <c r="H154" s="40"/>
      <c r="I154" s="154"/>
      <c r="J154" s="40"/>
      <c r="K154" s="40"/>
      <c r="L154" s="44"/>
      <c r="M154" s="258"/>
      <c r="N154" s="259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144</v>
      </c>
      <c r="AU154" s="17" t="s">
        <v>90</v>
      </c>
    </row>
    <row r="155" spans="1:51" s="14" customFormat="1" ht="12">
      <c r="A155" s="14"/>
      <c r="B155" s="275"/>
      <c r="C155" s="276"/>
      <c r="D155" s="256" t="s">
        <v>254</v>
      </c>
      <c r="E155" s="277" t="s">
        <v>1</v>
      </c>
      <c r="F155" s="278" t="s">
        <v>289</v>
      </c>
      <c r="G155" s="276"/>
      <c r="H155" s="279">
        <v>61.93</v>
      </c>
      <c r="I155" s="280"/>
      <c r="J155" s="276"/>
      <c r="K155" s="276"/>
      <c r="L155" s="281"/>
      <c r="M155" s="282"/>
      <c r="N155" s="283"/>
      <c r="O155" s="283"/>
      <c r="P155" s="283"/>
      <c r="Q155" s="283"/>
      <c r="R155" s="283"/>
      <c r="S155" s="283"/>
      <c r="T155" s="28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5" t="s">
        <v>254</v>
      </c>
      <c r="AU155" s="285" t="s">
        <v>90</v>
      </c>
      <c r="AV155" s="14" t="s">
        <v>90</v>
      </c>
      <c r="AW155" s="14" t="s">
        <v>36</v>
      </c>
      <c r="AX155" s="14" t="s">
        <v>88</v>
      </c>
      <c r="AY155" s="285" t="s">
        <v>133</v>
      </c>
    </row>
    <row r="156" spans="1:65" s="2" customFormat="1" ht="30" customHeight="1">
      <c r="A156" s="38"/>
      <c r="B156" s="39"/>
      <c r="C156" s="243" t="s">
        <v>172</v>
      </c>
      <c r="D156" s="243" t="s">
        <v>136</v>
      </c>
      <c r="E156" s="244" t="s">
        <v>290</v>
      </c>
      <c r="F156" s="245" t="s">
        <v>291</v>
      </c>
      <c r="G156" s="246" t="s">
        <v>262</v>
      </c>
      <c r="H156" s="247">
        <v>247.72</v>
      </c>
      <c r="I156" s="248"/>
      <c r="J156" s="249">
        <f>ROUND(I156*H156,2)</f>
        <v>0</v>
      </c>
      <c r="K156" s="245" t="s">
        <v>140</v>
      </c>
      <c r="L156" s="44"/>
      <c r="M156" s="250" t="s">
        <v>1</v>
      </c>
      <c r="N156" s="251" t="s">
        <v>45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155</v>
      </c>
      <c r="AT156" s="254" t="s">
        <v>136</v>
      </c>
      <c r="AU156" s="254" t="s">
        <v>90</v>
      </c>
      <c r="AY156" s="17" t="s">
        <v>133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88</v>
      </c>
      <c r="BK156" s="255">
        <f>ROUND(I156*H156,2)</f>
        <v>0</v>
      </c>
      <c r="BL156" s="17" t="s">
        <v>155</v>
      </c>
      <c r="BM156" s="254" t="s">
        <v>292</v>
      </c>
    </row>
    <row r="157" spans="1:47" s="2" customFormat="1" ht="12">
      <c r="A157" s="38"/>
      <c r="B157" s="39"/>
      <c r="C157" s="40"/>
      <c r="D157" s="256" t="s">
        <v>143</v>
      </c>
      <c r="E157" s="40"/>
      <c r="F157" s="257" t="s">
        <v>293</v>
      </c>
      <c r="G157" s="40"/>
      <c r="H157" s="40"/>
      <c r="I157" s="154"/>
      <c r="J157" s="40"/>
      <c r="K157" s="40"/>
      <c r="L157" s="44"/>
      <c r="M157" s="258"/>
      <c r="N157" s="259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143</v>
      </c>
      <c r="AU157" s="17" t="s">
        <v>90</v>
      </c>
    </row>
    <row r="158" spans="1:47" s="2" customFormat="1" ht="12">
      <c r="A158" s="38"/>
      <c r="B158" s="39"/>
      <c r="C158" s="40"/>
      <c r="D158" s="256" t="s">
        <v>144</v>
      </c>
      <c r="E158" s="40"/>
      <c r="F158" s="260" t="s">
        <v>294</v>
      </c>
      <c r="G158" s="40"/>
      <c r="H158" s="40"/>
      <c r="I158" s="154"/>
      <c r="J158" s="40"/>
      <c r="K158" s="40"/>
      <c r="L158" s="44"/>
      <c r="M158" s="258"/>
      <c r="N158" s="259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144</v>
      </c>
      <c r="AU158" s="17" t="s">
        <v>90</v>
      </c>
    </row>
    <row r="159" spans="1:51" s="14" customFormat="1" ht="12">
      <c r="A159" s="14"/>
      <c r="B159" s="275"/>
      <c r="C159" s="276"/>
      <c r="D159" s="256" t="s">
        <v>254</v>
      </c>
      <c r="E159" s="276"/>
      <c r="F159" s="278" t="s">
        <v>295</v>
      </c>
      <c r="G159" s="276"/>
      <c r="H159" s="279">
        <v>247.72</v>
      </c>
      <c r="I159" s="280"/>
      <c r="J159" s="276"/>
      <c r="K159" s="276"/>
      <c r="L159" s="281"/>
      <c r="M159" s="282"/>
      <c r="N159" s="283"/>
      <c r="O159" s="283"/>
      <c r="P159" s="283"/>
      <c r="Q159" s="283"/>
      <c r="R159" s="283"/>
      <c r="S159" s="283"/>
      <c r="T159" s="28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5" t="s">
        <v>254</v>
      </c>
      <c r="AU159" s="285" t="s">
        <v>90</v>
      </c>
      <c r="AV159" s="14" t="s">
        <v>90</v>
      </c>
      <c r="AW159" s="14" t="s">
        <v>4</v>
      </c>
      <c r="AX159" s="14" t="s">
        <v>88</v>
      </c>
      <c r="AY159" s="285" t="s">
        <v>133</v>
      </c>
    </row>
    <row r="160" spans="1:65" s="2" customFormat="1" ht="30" customHeight="1">
      <c r="A160" s="38"/>
      <c r="B160" s="39"/>
      <c r="C160" s="243" t="s">
        <v>178</v>
      </c>
      <c r="D160" s="243" t="s">
        <v>136</v>
      </c>
      <c r="E160" s="244" t="s">
        <v>296</v>
      </c>
      <c r="F160" s="245" t="s">
        <v>297</v>
      </c>
      <c r="G160" s="246" t="s">
        <v>298</v>
      </c>
      <c r="H160" s="247">
        <v>123.86</v>
      </c>
      <c r="I160" s="248"/>
      <c r="J160" s="249">
        <f>ROUND(I160*H160,2)</f>
        <v>0</v>
      </c>
      <c r="K160" s="245" t="s">
        <v>140</v>
      </c>
      <c r="L160" s="44"/>
      <c r="M160" s="250" t="s">
        <v>1</v>
      </c>
      <c r="N160" s="251" t="s">
        <v>45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155</v>
      </c>
      <c r="AT160" s="254" t="s">
        <v>136</v>
      </c>
      <c r="AU160" s="254" t="s">
        <v>90</v>
      </c>
      <c r="AY160" s="17" t="s">
        <v>133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88</v>
      </c>
      <c r="BK160" s="255">
        <f>ROUND(I160*H160,2)</f>
        <v>0</v>
      </c>
      <c r="BL160" s="17" t="s">
        <v>155</v>
      </c>
      <c r="BM160" s="254" t="s">
        <v>299</v>
      </c>
    </row>
    <row r="161" spans="1:47" s="2" customFormat="1" ht="12">
      <c r="A161" s="38"/>
      <c r="B161" s="39"/>
      <c r="C161" s="40"/>
      <c r="D161" s="256" t="s">
        <v>143</v>
      </c>
      <c r="E161" s="40"/>
      <c r="F161" s="257" t="s">
        <v>300</v>
      </c>
      <c r="G161" s="40"/>
      <c r="H161" s="40"/>
      <c r="I161" s="154"/>
      <c r="J161" s="40"/>
      <c r="K161" s="40"/>
      <c r="L161" s="44"/>
      <c r="M161" s="258"/>
      <c r="N161" s="259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143</v>
      </c>
      <c r="AU161" s="17" t="s">
        <v>90</v>
      </c>
    </row>
    <row r="162" spans="1:51" s="14" customFormat="1" ht="12">
      <c r="A162" s="14"/>
      <c r="B162" s="275"/>
      <c r="C162" s="276"/>
      <c r="D162" s="256" t="s">
        <v>254</v>
      </c>
      <c r="E162" s="276"/>
      <c r="F162" s="278" t="s">
        <v>301</v>
      </c>
      <c r="G162" s="276"/>
      <c r="H162" s="279">
        <v>123.86</v>
      </c>
      <c r="I162" s="280"/>
      <c r="J162" s="276"/>
      <c r="K162" s="276"/>
      <c r="L162" s="281"/>
      <c r="M162" s="282"/>
      <c r="N162" s="283"/>
      <c r="O162" s="283"/>
      <c r="P162" s="283"/>
      <c r="Q162" s="283"/>
      <c r="R162" s="283"/>
      <c r="S162" s="283"/>
      <c r="T162" s="28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5" t="s">
        <v>254</v>
      </c>
      <c r="AU162" s="285" t="s">
        <v>90</v>
      </c>
      <c r="AV162" s="14" t="s">
        <v>90</v>
      </c>
      <c r="AW162" s="14" t="s">
        <v>4</v>
      </c>
      <c r="AX162" s="14" t="s">
        <v>88</v>
      </c>
      <c r="AY162" s="285" t="s">
        <v>133</v>
      </c>
    </row>
    <row r="163" spans="1:63" s="12" customFormat="1" ht="22.8" customHeight="1">
      <c r="A163" s="12"/>
      <c r="B163" s="227"/>
      <c r="C163" s="228"/>
      <c r="D163" s="229" t="s">
        <v>79</v>
      </c>
      <c r="E163" s="241" t="s">
        <v>183</v>
      </c>
      <c r="F163" s="241" t="s">
        <v>302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SUM(P164:P198)</f>
        <v>0</v>
      </c>
      <c r="Q163" s="235"/>
      <c r="R163" s="236">
        <f>SUM(R164:R198)</f>
        <v>0.3652646</v>
      </c>
      <c r="S163" s="235"/>
      <c r="T163" s="237">
        <f>SUM(T164:T198)</f>
        <v>20.596615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88</v>
      </c>
      <c r="AT163" s="239" t="s">
        <v>79</v>
      </c>
      <c r="AU163" s="239" t="s">
        <v>88</v>
      </c>
      <c r="AY163" s="238" t="s">
        <v>133</v>
      </c>
      <c r="BK163" s="240">
        <f>SUM(BK164:BK198)</f>
        <v>0</v>
      </c>
    </row>
    <row r="164" spans="1:65" s="2" customFormat="1" ht="14.4" customHeight="1">
      <c r="A164" s="38"/>
      <c r="B164" s="39"/>
      <c r="C164" s="243" t="s">
        <v>183</v>
      </c>
      <c r="D164" s="243" t="s">
        <v>136</v>
      </c>
      <c r="E164" s="244" t="s">
        <v>303</v>
      </c>
      <c r="F164" s="245" t="s">
        <v>304</v>
      </c>
      <c r="G164" s="246" t="s">
        <v>250</v>
      </c>
      <c r="H164" s="247">
        <v>175</v>
      </c>
      <c r="I164" s="248"/>
      <c r="J164" s="249">
        <f>ROUND(I164*H164,2)</f>
        <v>0</v>
      </c>
      <c r="K164" s="245" t="s">
        <v>140</v>
      </c>
      <c r="L164" s="44"/>
      <c r="M164" s="250" t="s">
        <v>1</v>
      </c>
      <c r="N164" s="251" t="s">
        <v>45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0.02</v>
      </c>
      <c r="T164" s="253">
        <f>S164*H164</f>
        <v>3.5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155</v>
      </c>
      <c r="AT164" s="254" t="s">
        <v>136</v>
      </c>
      <c r="AU164" s="254" t="s">
        <v>90</v>
      </c>
      <c r="AY164" s="17" t="s">
        <v>133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88</v>
      </c>
      <c r="BK164" s="255">
        <f>ROUND(I164*H164,2)</f>
        <v>0</v>
      </c>
      <c r="BL164" s="17" t="s">
        <v>155</v>
      </c>
      <c r="BM164" s="254" t="s">
        <v>305</v>
      </c>
    </row>
    <row r="165" spans="1:47" s="2" customFormat="1" ht="12">
      <c r="A165" s="38"/>
      <c r="B165" s="39"/>
      <c r="C165" s="40"/>
      <c r="D165" s="256" t="s">
        <v>143</v>
      </c>
      <c r="E165" s="40"/>
      <c r="F165" s="257" t="s">
        <v>306</v>
      </c>
      <c r="G165" s="40"/>
      <c r="H165" s="40"/>
      <c r="I165" s="154"/>
      <c r="J165" s="40"/>
      <c r="K165" s="40"/>
      <c r="L165" s="44"/>
      <c r="M165" s="258"/>
      <c r="N165" s="259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143</v>
      </c>
      <c r="AU165" s="17" t="s">
        <v>90</v>
      </c>
    </row>
    <row r="166" spans="1:51" s="14" customFormat="1" ht="12">
      <c r="A166" s="14"/>
      <c r="B166" s="275"/>
      <c r="C166" s="276"/>
      <c r="D166" s="256" t="s">
        <v>254</v>
      </c>
      <c r="E166" s="277" t="s">
        <v>1</v>
      </c>
      <c r="F166" s="278" t="s">
        <v>307</v>
      </c>
      <c r="G166" s="276"/>
      <c r="H166" s="279">
        <v>175</v>
      </c>
      <c r="I166" s="280"/>
      <c r="J166" s="276"/>
      <c r="K166" s="276"/>
      <c r="L166" s="281"/>
      <c r="M166" s="282"/>
      <c r="N166" s="283"/>
      <c r="O166" s="283"/>
      <c r="P166" s="283"/>
      <c r="Q166" s="283"/>
      <c r="R166" s="283"/>
      <c r="S166" s="283"/>
      <c r="T166" s="28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85" t="s">
        <v>254</v>
      </c>
      <c r="AU166" s="285" t="s">
        <v>90</v>
      </c>
      <c r="AV166" s="14" t="s">
        <v>90</v>
      </c>
      <c r="AW166" s="14" t="s">
        <v>36</v>
      </c>
      <c r="AX166" s="14" t="s">
        <v>88</v>
      </c>
      <c r="AY166" s="285" t="s">
        <v>133</v>
      </c>
    </row>
    <row r="167" spans="1:65" s="2" customFormat="1" ht="19.8" customHeight="1">
      <c r="A167" s="38"/>
      <c r="B167" s="39"/>
      <c r="C167" s="243" t="s">
        <v>190</v>
      </c>
      <c r="D167" s="243" t="s">
        <v>136</v>
      </c>
      <c r="E167" s="244" t="s">
        <v>308</v>
      </c>
      <c r="F167" s="245" t="s">
        <v>309</v>
      </c>
      <c r="G167" s="246" t="s">
        <v>250</v>
      </c>
      <c r="H167" s="247">
        <v>315</v>
      </c>
      <c r="I167" s="248"/>
      <c r="J167" s="249">
        <f>ROUND(I167*H167,2)</f>
        <v>0</v>
      </c>
      <c r="K167" s="245" t="s">
        <v>140</v>
      </c>
      <c r="L167" s="44"/>
      <c r="M167" s="250" t="s">
        <v>1</v>
      </c>
      <c r="N167" s="251" t="s">
        <v>45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0.02</v>
      </c>
      <c r="T167" s="253">
        <f>S167*H167</f>
        <v>6.3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155</v>
      </c>
      <c r="AT167" s="254" t="s">
        <v>136</v>
      </c>
      <c r="AU167" s="254" t="s">
        <v>90</v>
      </c>
      <c r="AY167" s="17" t="s">
        <v>133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88</v>
      </c>
      <c r="BK167" s="255">
        <f>ROUND(I167*H167,2)</f>
        <v>0</v>
      </c>
      <c r="BL167" s="17" t="s">
        <v>155</v>
      </c>
      <c r="BM167" s="254" t="s">
        <v>310</v>
      </c>
    </row>
    <row r="168" spans="1:47" s="2" customFormat="1" ht="12">
      <c r="A168" s="38"/>
      <c r="B168" s="39"/>
      <c r="C168" s="40"/>
      <c r="D168" s="256" t="s">
        <v>143</v>
      </c>
      <c r="E168" s="40"/>
      <c r="F168" s="257" t="s">
        <v>311</v>
      </c>
      <c r="G168" s="40"/>
      <c r="H168" s="40"/>
      <c r="I168" s="154"/>
      <c r="J168" s="40"/>
      <c r="K168" s="40"/>
      <c r="L168" s="44"/>
      <c r="M168" s="258"/>
      <c r="N168" s="259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143</v>
      </c>
      <c r="AU168" s="17" t="s">
        <v>90</v>
      </c>
    </row>
    <row r="169" spans="1:47" s="2" customFormat="1" ht="12">
      <c r="A169" s="38"/>
      <c r="B169" s="39"/>
      <c r="C169" s="40"/>
      <c r="D169" s="256" t="s">
        <v>144</v>
      </c>
      <c r="E169" s="40"/>
      <c r="F169" s="260" t="s">
        <v>312</v>
      </c>
      <c r="G169" s="40"/>
      <c r="H169" s="40"/>
      <c r="I169" s="154"/>
      <c r="J169" s="40"/>
      <c r="K169" s="40"/>
      <c r="L169" s="44"/>
      <c r="M169" s="258"/>
      <c r="N169" s="259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144</v>
      </c>
      <c r="AU169" s="17" t="s">
        <v>90</v>
      </c>
    </row>
    <row r="170" spans="1:51" s="14" customFormat="1" ht="12">
      <c r="A170" s="14"/>
      <c r="B170" s="275"/>
      <c r="C170" s="276"/>
      <c r="D170" s="256" t="s">
        <v>254</v>
      </c>
      <c r="E170" s="277" t="s">
        <v>1</v>
      </c>
      <c r="F170" s="278" t="s">
        <v>313</v>
      </c>
      <c r="G170" s="276"/>
      <c r="H170" s="279">
        <v>315</v>
      </c>
      <c r="I170" s="280"/>
      <c r="J170" s="276"/>
      <c r="K170" s="276"/>
      <c r="L170" s="281"/>
      <c r="M170" s="282"/>
      <c r="N170" s="283"/>
      <c r="O170" s="283"/>
      <c r="P170" s="283"/>
      <c r="Q170" s="283"/>
      <c r="R170" s="283"/>
      <c r="S170" s="283"/>
      <c r="T170" s="28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5" t="s">
        <v>254</v>
      </c>
      <c r="AU170" s="285" t="s">
        <v>90</v>
      </c>
      <c r="AV170" s="14" t="s">
        <v>90</v>
      </c>
      <c r="AW170" s="14" t="s">
        <v>36</v>
      </c>
      <c r="AX170" s="14" t="s">
        <v>88</v>
      </c>
      <c r="AY170" s="285" t="s">
        <v>133</v>
      </c>
    </row>
    <row r="171" spans="1:65" s="2" customFormat="1" ht="19.8" customHeight="1">
      <c r="A171" s="38"/>
      <c r="B171" s="39"/>
      <c r="C171" s="243" t="s">
        <v>196</v>
      </c>
      <c r="D171" s="243" t="s">
        <v>136</v>
      </c>
      <c r="E171" s="244" t="s">
        <v>314</v>
      </c>
      <c r="F171" s="245" t="s">
        <v>315</v>
      </c>
      <c r="G171" s="246" t="s">
        <v>262</v>
      </c>
      <c r="H171" s="247">
        <v>1.706</v>
      </c>
      <c r="I171" s="248"/>
      <c r="J171" s="249">
        <f>ROUND(I171*H171,2)</f>
        <v>0</v>
      </c>
      <c r="K171" s="245" t="s">
        <v>140</v>
      </c>
      <c r="L171" s="44"/>
      <c r="M171" s="250" t="s">
        <v>1</v>
      </c>
      <c r="N171" s="251" t="s">
        <v>45</v>
      </c>
      <c r="O171" s="91"/>
      <c r="P171" s="252">
        <f>O171*H171</f>
        <v>0</v>
      </c>
      <c r="Q171" s="252">
        <v>0.12</v>
      </c>
      <c r="R171" s="252">
        <f>Q171*H171</f>
        <v>0.20471999999999999</v>
      </c>
      <c r="S171" s="252">
        <v>2.2</v>
      </c>
      <c r="T171" s="253">
        <f>S171*H171</f>
        <v>3.7532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155</v>
      </c>
      <c r="AT171" s="254" t="s">
        <v>136</v>
      </c>
      <c r="AU171" s="254" t="s">
        <v>90</v>
      </c>
      <c r="AY171" s="17" t="s">
        <v>133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88</v>
      </c>
      <c r="BK171" s="255">
        <f>ROUND(I171*H171,2)</f>
        <v>0</v>
      </c>
      <c r="BL171" s="17" t="s">
        <v>155</v>
      </c>
      <c r="BM171" s="254" t="s">
        <v>316</v>
      </c>
    </row>
    <row r="172" spans="1:47" s="2" customFormat="1" ht="12">
      <c r="A172" s="38"/>
      <c r="B172" s="39"/>
      <c r="C172" s="40"/>
      <c r="D172" s="256" t="s">
        <v>143</v>
      </c>
      <c r="E172" s="40"/>
      <c r="F172" s="257" t="s">
        <v>317</v>
      </c>
      <c r="G172" s="40"/>
      <c r="H172" s="40"/>
      <c r="I172" s="154"/>
      <c r="J172" s="40"/>
      <c r="K172" s="40"/>
      <c r="L172" s="44"/>
      <c r="M172" s="258"/>
      <c r="N172" s="259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143</v>
      </c>
      <c r="AU172" s="17" t="s">
        <v>90</v>
      </c>
    </row>
    <row r="173" spans="1:47" s="2" customFormat="1" ht="12">
      <c r="A173" s="38"/>
      <c r="B173" s="39"/>
      <c r="C173" s="40"/>
      <c r="D173" s="256" t="s">
        <v>144</v>
      </c>
      <c r="E173" s="40"/>
      <c r="F173" s="260" t="s">
        <v>318</v>
      </c>
      <c r="G173" s="40"/>
      <c r="H173" s="40"/>
      <c r="I173" s="154"/>
      <c r="J173" s="40"/>
      <c r="K173" s="40"/>
      <c r="L173" s="44"/>
      <c r="M173" s="258"/>
      <c r="N173" s="259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144</v>
      </c>
      <c r="AU173" s="17" t="s">
        <v>90</v>
      </c>
    </row>
    <row r="174" spans="1:51" s="13" customFormat="1" ht="12">
      <c r="A174" s="13"/>
      <c r="B174" s="265"/>
      <c r="C174" s="266"/>
      <c r="D174" s="256" t="s">
        <v>254</v>
      </c>
      <c r="E174" s="267" t="s">
        <v>1</v>
      </c>
      <c r="F174" s="268" t="s">
        <v>319</v>
      </c>
      <c r="G174" s="266"/>
      <c r="H174" s="267" t="s">
        <v>1</v>
      </c>
      <c r="I174" s="269"/>
      <c r="J174" s="266"/>
      <c r="K174" s="266"/>
      <c r="L174" s="270"/>
      <c r="M174" s="271"/>
      <c r="N174" s="272"/>
      <c r="O174" s="272"/>
      <c r="P174" s="272"/>
      <c r="Q174" s="272"/>
      <c r="R174" s="272"/>
      <c r="S174" s="272"/>
      <c r="T174" s="27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4" t="s">
        <v>254</v>
      </c>
      <c r="AU174" s="274" t="s">
        <v>90</v>
      </c>
      <c r="AV174" s="13" t="s">
        <v>88</v>
      </c>
      <c r="AW174" s="13" t="s">
        <v>36</v>
      </c>
      <c r="AX174" s="13" t="s">
        <v>80</v>
      </c>
      <c r="AY174" s="274" t="s">
        <v>133</v>
      </c>
    </row>
    <row r="175" spans="1:51" s="14" customFormat="1" ht="12">
      <c r="A175" s="14"/>
      <c r="B175" s="275"/>
      <c r="C175" s="276"/>
      <c r="D175" s="256" t="s">
        <v>254</v>
      </c>
      <c r="E175" s="277" t="s">
        <v>1</v>
      </c>
      <c r="F175" s="278" t="s">
        <v>320</v>
      </c>
      <c r="G175" s="276"/>
      <c r="H175" s="279">
        <v>1.29</v>
      </c>
      <c r="I175" s="280"/>
      <c r="J175" s="276"/>
      <c r="K175" s="276"/>
      <c r="L175" s="281"/>
      <c r="M175" s="282"/>
      <c r="N175" s="283"/>
      <c r="O175" s="283"/>
      <c r="P175" s="283"/>
      <c r="Q175" s="283"/>
      <c r="R175" s="283"/>
      <c r="S175" s="283"/>
      <c r="T175" s="28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5" t="s">
        <v>254</v>
      </c>
      <c r="AU175" s="285" t="s">
        <v>90</v>
      </c>
      <c r="AV175" s="14" t="s">
        <v>90</v>
      </c>
      <c r="AW175" s="14" t="s">
        <v>36</v>
      </c>
      <c r="AX175" s="14" t="s">
        <v>80</v>
      </c>
      <c r="AY175" s="285" t="s">
        <v>133</v>
      </c>
    </row>
    <row r="176" spans="1:51" s="13" customFormat="1" ht="12">
      <c r="A176" s="13"/>
      <c r="B176" s="265"/>
      <c r="C176" s="266"/>
      <c r="D176" s="256" t="s">
        <v>254</v>
      </c>
      <c r="E176" s="267" t="s">
        <v>1</v>
      </c>
      <c r="F176" s="268" t="s">
        <v>321</v>
      </c>
      <c r="G176" s="266"/>
      <c r="H176" s="267" t="s">
        <v>1</v>
      </c>
      <c r="I176" s="269"/>
      <c r="J176" s="266"/>
      <c r="K176" s="266"/>
      <c r="L176" s="270"/>
      <c r="M176" s="271"/>
      <c r="N176" s="272"/>
      <c r="O176" s="272"/>
      <c r="P176" s="272"/>
      <c r="Q176" s="272"/>
      <c r="R176" s="272"/>
      <c r="S176" s="272"/>
      <c r="T176" s="27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4" t="s">
        <v>254</v>
      </c>
      <c r="AU176" s="274" t="s">
        <v>90</v>
      </c>
      <c r="AV176" s="13" t="s">
        <v>88</v>
      </c>
      <c r="AW176" s="13" t="s">
        <v>36</v>
      </c>
      <c r="AX176" s="13" t="s">
        <v>80</v>
      </c>
      <c r="AY176" s="274" t="s">
        <v>133</v>
      </c>
    </row>
    <row r="177" spans="1:51" s="14" customFormat="1" ht="12">
      <c r="A177" s="14"/>
      <c r="B177" s="275"/>
      <c r="C177" s="276"/>
      <c r="D177" s="256" t="s">
        <v>254</v>
      </c>
      <c r="E177" s="277" t="s">
        <v>1</v>
      </c>
      <c r="F177" s="278" t="s">
        <v>322</v>
      </c>
      <c r="G177" s="276"/>
      <c r="H177" s="279">
        <v>0.416</v>
      </c>
      <c r="I177" s="280"/>
      <c r="J177" s="276"/>
      <c r="K177" s="276"/>
      <c r="L177" s="281"/>
      <c r="M177" s="282"/>
      <c r="N177" s="283"/>
      <c r="O177" s="283"/>
      <c r="P177" s="283"/>
      <c r="Q177" s="283"/>
      <c r="R177" s="283"/>
      <c r="S177" s="283"/>
      <c r="T177" s="28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5" t="s">
        <v>254</v>
      </c>
      <c r="AU177" s="285" t="s">
        <v>90</v>
      </c>
      <c r="AV177" s="14" t="s">
        <v>90</v>
      </c>
      <c r="AW177" s="14" t="s">
        <v>36</v>
      </c>
      <c r="AX177" s="14" t="s">
        <v>80</v>
      </c>
      <c r="AY177" s="285" t="s">
        <v>133</v>
      </c>
    </row>
    <row r="178" spans="1:51" s="15" customFormat="1" ht="12">
      <c r="A178" s="15"/>
      <c r="B178" s="286"/>
      <c r="C178" s="287"/>
      <c r="D178" s="256" t="s">
        <v>254</v>
      </c>
      <c r="E178" s="288" t="s">
        <v>1</v>
      </c>
      <c r="F178" s="289" t="s">
        <v>259</v>
      </c>
      <c r="G178" s="287"/>
      <c r="H178" s="290">
        <v>1.706</v>
      </c>
      <c r="I178" s="291"/>
      <c r="J178" s="287"/>
      <c r="K178" s="287"/>
      <c r="L178" s="292"/>
      <c r="M178" s="293"/>
      <c r="N178" s="294"/>
      <c r="O178" s="294"/>
      <c r="P178" s="294"/>
      <c r="Q178" s="294"/>
      <c r="R178" s="294"/>
      <c r="S178" s="294"/>
      <c r="T178" s="29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6" t="s">
        <v>254</v>
      </c>
      <c r="AU178" s="296" t="s">
        <v>90</v>
      </c>
      <c r="AV178" s="15" t="s">
        <v>155</v>
      </c>
      <c r="AW178" s="15" t="s">
        <v>36</v>
      </c>
      <c r="AX178" s="15" t="s">
        <v>88</v>
      </c>
      <c r="AY178" s="296" t="s">
        <v>133</v>
      </c>
    </row>
    <row r="179" spans="1:65" s="2" customFormat="1" ht="19.8" customHeight="1">
      <c r="A179" s="38"/>
      <c r="B179" s="39"/>
      <c r="C179" s="243" t="s">
        <v>203</v>
      </c>
      <c r="D179" s="243" t="s">
        <v>136</v>
      </c>
      <c r="E179" s="244" t="s">
        <v>323</v>
      </c>
      <c r="F179" s="245" t="s">
        <v>324</v>
      </c>
      <c r="G179" s="246" t="s">
        <v>175</v>
      </c>
      <c r="H179" s="247">
        <v>10.57</v>
      </c>
      <c r="I179" s="248"/>
      <c r="J179" s="249">
        <f>ROUND(I179*H179,2)</f>
        <v>0</v>
      </c>
      <c r="K179" s="245" t="s">
        <v>140</v>
      </c>
      <c r="L179" s="44"/>
      <c r="M179" s="250" t="s">
        <v>1</v>
      </c>
      <c r="N179" s="251" t="s">
        <v>45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0.112</v>
      </c>
      <c r="T179" s="253">
        <f>S179*H179</f>
        <v>1.18384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155</v>
      </c>
      <c r="AT179" s="254" t="s">
        <v>136</v>
      </c>
      <c r="AU179" s="254" t="s">
        <v>90</v>
      </c>
      <c r="AY179" s="17" t="s">
        <v>133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88</v>
      </c>
      <c r="BK179" s="255">
        <f>ROUND(I179*H179,2)</f>
        <v>0</v>
      </c>
      <c r="BL179" s="17" t="s">
        <v>155</v>
      </c>
      <c r="BM179" s="254" t="s">
        <v>325</v>
      </c>
    </row>
    <row r="180" spans="1:47" s="2" customFormat="1" ht="12">
      <c r="A180" s="38"/>
      <c r="B180" s="39"/>
      <c r="C180" s="40"/>
      <c r="D180" s="256" t="s">
        <v>143</v>
      </c>
      <c r="E180" s="40"/>
      <c r="F180" s="257" t="s">
        <v>326</v>
      </c>
      <c r="G180" s="40"/>
      <c r="H180" s="40"/>
      <c r="I180" s="154"/>
      <c r="J180" s="40"/>
      <c r="K180" s="40"/>
      <c r="L180" s="44"/>
      <c r="M180" s="258"/>
      <c r="N180" s="259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90</v>
      </c>
    </row>
    <row r="181" spans="1:47" s="2" customFormat="1" ht="12">
      <c r="A181" s="38"/>
      <c r="B181" s="39"/>
      <c r="C181" s="40"/>
      <c r="D181" s="256" t="s">
        <v>144</v>
      </c>
      <c r="E181" s="40"/>
      <c r="F181" s="260" t="s">
        <v>327</v>
      </c>
      <c r="G181" s="40"/>
      <c r="H181" s="40"/>
      <c r="I181" s="154"/>
      <c r="J181" s="40"/>
      <c r="K181" s="40"/>
      <c r="L181" s="44"/>
      <c r="M181" s="258"/>
      <c r="N181" s="259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144</v>
      </c>
      <c r="AU181" s="17" t="s">
        <v>90</v>
      </c>
    </row>
    <row r="182" spans="1:51" s="14" customFormat="1" ht="12">
      <c r="A182" s="14"/>
      <c r="B182" s="275"/>
      <c r="C182" s="276"/>
      <c r="D182" s="256" t="s">
        <v>254</v>
      </c>
      <c r="E182" s="277" t="s">
        <v>1</v>
      </c>
      <c r="F182" s="278" t="s">
        <v>328</v>
      </c>
      <c r="G182" s="276"/>
      <c r="H182" s="279">
        <v>10.57</v>
      </c>
      <c r="I182" s="280"/>
      <c r="J182" s="276"/>
      <c r="K182" s="276"/>
      <c r="L182" s="281"/>
      <c r="M182" s="282"/>
      <c r="N182" s="283"/>
      <c r="O182" s="283"/>
      <c r="P182" s="283"/>
      <c r="Q182" s="283"/>
      <c r="R182" s="283"/>
      <c r="S182" s="283"/>
      <c r="T182" s="28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5" t="s">
        <v>254</v>
      </c>
      <c r="AU182" s="285" t="s">
        <v>90</v>
      </c>
      <c r="AV182" s="14" t="s">
        <v>90</v>
      </c>
      <c r="AW182" s="14" t="s">
        <v>36</v>
      </c>
      <c r="AX182" s="14" t="s">
        <v>88</v>
      </c>
      <c r="AY182" s="285" t="s">
        <v>133</v>
      </c>
    </row>
    <row r="183" spans="1:65" s="2" customFormat="1" ht="14.4" customHeight="1">
      <c r="A183" s="38"/>
      <c r="B183" s="39"/>
      <c r="C183" s="243" t="s">
        <v>208</v>
      </c>
      <c r="D183" s="243" t="s">
        <v>136</v>
      </c>
      <c r="E183" s="244" t="s">
        <v>329</v>
      </c>
      <c r="F183" s="245" t="s">
        <v>330</v>
      </c>
      <c r="G183" s="246" t="s">
        <v>262</v>
      </c>
      <c r="H183" s="247">
        <v>1.3</v>
      </c>
      <c r="I183" s="248"/>
      <c r="J183" s="249">
        <f>ROUND(I183*H183,2)</f>
        <v>0</v>
      </c>
      <c r="K183" s="245" t="s">
        <v>140</v>
      </c>
      <c r="L183" s="44"/>
      <c r="M183" s="250" t="s">
        <v>1</v>
      </c>
      <c r="N183" s="251" t="s">
        <v>45</v>
      </c>
      <c r="O183" s="91"/>
      <c r="P183" s="252">
        <f>O183*H183</f>
        <v>0</v>
      </c>
      <c r="Q183" s="252">
        <v>0.12171</v>
      </c>
      <c r="R183" s="252">
        <f>Q183*H183</f>
        <v>0.158223</v>
      </c>
      <c r="S183" s="252">
        <v>2.4</v>
      </c>
      <c r="T183" s="253">
        <f>S183*H183</f>
        <v>3.12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155</v>
      </c>
      <c r="AT183" s="254" t="s">
        <v>136</v>
      </c>
      <c r="AU183" s="254" t="s">
        <v>90</v>
      </c>
      <c r="AY183" s="17" t="s">
        <v>133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88</v>
      </c>
      <c r="BK183" s="255">
        <f>ROUND(I183*H183,2)</f>
        <v>0</v>
      </c>
      <c r="BL183" s="17" t="s">
        <v>155</v>
      </c>
      <c r="BM183" s="254" t="s">
        <v>331</v>
      </c>
    </row>
    <row r="184" spans="1:47" s="2" customFormat="1" ht="12">
      <c r="A184" s="38"/>
      <c r="B184" s="39"/>
      <c r="C184" s="40"/>
      <c r="D184" s="256" t="s">
        <v>143</v>
      </c>
      <c r="E184" s="40"/>
      <c r="F184" s="257" t="s">
        <v>332</v>
      </c>
      <c r="G184" s="40"/>
      <c r="H184" s="40"/>
      <c r="I184" s="154"/>
      <c r="J184" s="40"/>
      <c r="K184" s="40"/>
      <c r="L184" s="44"/>
      <c r="M184" s="258"/>
      <c r="N184" s="259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143</v>
      </c>
      <c r="AU184" s="17" t="s">
        <v>90</v>
      </c>
    </row>
    <row r="185" spans="1:47" s="2" customFormat="1" ht="12">
      <c r="A185" s="38"/>
      <c r="B185" s="39"/>
      <c r="C185" s="40"/>
      <c r="D185" s="256" t="s">
        <v>144</v>
      </c>
      <c r="E185" s="40"/>
      <c r="F185" s="260" t="s">
        <v>333</v>
      </c>
      <c r="G185" s="40"/>
      <c r="H185" s="40"/>
      <c r="I185" s="154"/>
      <c r="J185" s="40"/>
      <c r="K185" s="40"/>
      <c r="L185" s="44"/>
      <c r="M185" s="258"/>
      <c r="N185" s="259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144</v>
      </c>
      <c r="AU185" s="17" t="s">
        <v>90</v>
      </c>
    </row>
    <row r="186" spans="1:51" s="14" customFormat="1" ht="12">
      <c r="A186" s="14"/>
      <c r="B186" s="275"/>
      <c r="C186" s="276"/>
      <c r="D186" s="256" t="s">
        <v>254</v>
      </c>
      <c r="E186" s="277" t="s">
        <v>1</v>
      </c>
      <c r="F186" s="278" t="s">
        <v>334</v>
      </c>
      <c r="G186" s="276"/>
      <c r="H186" s="279">
        <v>1.3</v>
      </c>
      <c r="I186" s="280"/>
      <c r="J186" s="276"/>
      <c r="K186" s="276"/>
      <c r="L186" s="281"/>
      <c r="M186" s="282"/>
      <c r="N186" s="283"/>
      <c r="O186" s="283"/>
      <c r="P186" s="283"/>
      <c r="Q186" s="283"/>
      <c r="R186" s="283"/>
      <c r="S186" s="283"/>
      <c r="T186" s="28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5" t="s">
        <v>254</v>
      </c>
      <c r="AU186" s="285" t="s">
        <v>90</v>
      </c>
      <c r="AV186" s="14" t="s">
        <v>90</v>
      </c>
      <c r="AW186" s="14" t="s">
        <v>36</v>
      </c>
      <c r="AX186" s="14" t="s">
        <v>88</v>
      </c>
      <c r="AY186" s="285" t="s">
        <v>133</v>
      </c>
    </row>
    <row r="187" spans="1:65" s="2" customFormat="1" ht="19.8" customHeight="1">
      <c r="A187" s="38"/>
      <c r="B187" s="39"/>
      <c r="C187" s="243" t="s">
        <v>213</v>
      </c>
      <c r="D187" s="243" t="s">
        <v>136</v>
      </c>
      <c r="E187" s="244" t="s">
        <v>335</v>
      </c>
      <c r="F187" s="245" t="s">
        <v>336</v>
      </c>
      <c r="G187" s="246" t="s">
        <v>337</v>
      </c>
      <c r="H187" s="247">
        <v>2107.215</v>
      </c>
      <c r="I187" s="248"/>
      <c r="J187" s="249">
        <f>ROUND(I187*H187,2)</f>
        <v>0</v>
      </c>
      <c r="K187" s="245" t="s">
        <v>140</v>
      </c>
      <c r="L187" s="44"/>
      <c r="M187" s="250" t="s">
        <v>1</v>
      </c>
      <c r="N187" s="251" t="s">
        <v>45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0.001</v>
      </c>
      <c r="T187" s="253">
        <f>S187*H187</f>
        <v>2.107215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155</v>
      </c>
      <c r="AT187" s="254" t="s">
        <v>136</v>
      </c>
      <c r="AU187" s="254" t="s">
        <v>90</v>
      </c>
      <c r="AY187" s="17" t="s">
        <v>133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88</v>
      </c>
      <c r="BK187" s="255">
        <f>ROUND(I187*H187,2)</f>
        <v>0</v>
      </c>
      <c r="BL187" s="17" t="s">
        <v>155</v>
      </c>
      <c r="BM187" s="254" t="s">
        <v>338</v>
      </c>
    </row>
    <row r="188" spans="1:47" s="2" customFormat="1" ht="12">
      <c r="A188" s="38"/>
      <c r="B188" s="39"/>
      <c r="C188" s="40"/>
      <c r="D188" s="256" t="s">
        <v>143</v>
      </c>
      <c r="E188" s="40"/>
      <c r="F188" s="257" t="s">
        <v>339</v>
      </c>
      <c r="G188" s="40"/>
      <c r="H188" s="40"/>
      <c r="I188" s="154"/>
      <c r="J188" s="40"/>
      <c r="K188" s="40"/>
      <c r="L188" s="44"/>
      <c r="M188" s="258"/>
      <c r="N188" s="259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143</v>
      </c>
      <c r="AU188" s="17" t="s">
        <v>90</v>
      </c>
    </row>
    <row r="189" spans="1:47" s="2" customFormat="1" ht="12">
      <c r="A189" s="38"/>
      <c r="B189" s="39"/>
      <c r="C189" s="40"/>
      <c r="D189" s="256" t="s">
        <v>144</v>
      </c>
      <c r="E189" s="40"/>
      <c r="F189" s="260" t="s">
        <v>340</v>
      </c>
      <c r="G189" s="40"/>
      <c r="H189" s="40"/>
      <c r="I189" s="154"/>
      <c r="J189" s="40"/>
      <c r="K189" s="40"/>
      <c r="L189" s="44"/>
      <c r="M189" s="258"/>
      <c r="N189" s="259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144</v>
      </c>
      <c r="AU189" s="17" t="s">
        <v>90</v>
      </c>
    </row>
    <row r="190" spans="1:51" s="14" customFormat="1" ht="12">
      <c r="A190" s="14"/>
      <c r="B190" s="275"/>
      <c r="C190" s="276"/>
      <c r="D190" s="256" t="s">
        <v>254</v>
      </c>
      <c r="E190" s="277" t="s">
        <v>1</v>
      </c>
      <c r="F190" s="278" t="s">
        <v>341</v>
      </c>
      <c r="G190" s="276"/>
      <c r="H190" s="279">
        <v>2107.215</v>
      </c>
      <c r="I190" s="280"/>
      <c r="J190" s="276"/>
      <c r="K190" s="276"/>
      <c r="L190" s="281"/>
      <c r="M190" s="282"/>
      <c r="N190" s="283"/>
      <c r="O190" s="283"/>
      <c r="P190" s="283"/>
      <c r="Q190" s="283"/>
      <c r="R190" s="283"/>
      <c r="S190" s="283"/>
      <c r="T190" s="28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5" t="s">
        <v>254</v>
      </c>
      <c r="AU190" s="285" t="s">
        <v>90</v>
      </c>
      <c r="AV190" s="14" t="s">
        <v>90</v>
      </c>
      <c r="AW190" s="14" t="s">
        <v>36</v>
      </c>
      <c r="AX190" s="14" t="s">
        <v>88</v>
      </c>
      <c r="AY190" s="285" t="s">
        <v>133</v>
      </c>
    </row>
    <row r="191" spans="1:65" s="2" customFormat="1" ht="30" customHeight="1">
      <c r="A191" s="38"/>
      <c r="B191" s="39"/>
      <c r="C191" s="243" t="s">
        <v>8</v>
      </c>
      <c r="D191" s="243" t="s">
        <v>136</v>
      </c>
      <c r="E191" s="244" t="s">
        <v>342</v>
      </c>
      <c r="F191" s="245" t="s">
        <v>343</v>
      </c>
      <c r="G191" s="246" t="s">
        <v>175</v>
      </c>
      <c r="H191" s="247">
        <v>4.4</v>
      </c>
      <c r="I191" s="248"/>
      <c r="J191" s="249">
        <f>ROUND(I191*H191,2)</f>
        <v>0</v>
      </c>
      <c r="K191" s="245" t="s">
        <v>140</v>
      </c>
      <c r="L191" s="44"/>
      <c r="M191" s="250" t="s">
        <v>1</v>
      </c>
      <c r="N191" s="251" t="s">
        <v>45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0.025</v>
      </c>
      <c r="T191" s="253">
        <f>S191*H191</f>
        <v>0.11000000000000001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155</v>
      </c>
      <c r="AT191" s="254" t="s">
        <v>136</v>
      </c>
      <c r="AU191" s="254" t="s">
        <v>90</v>
      </c>
      <c r="AY191" s="17" t="s">
        <v>133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88</v>
      </c>
      <c r="BK191" s="255">
        <f>ROUND(I191*H191,2)</f>
        <v>0</v>
      </c>
      <c r="BL191" s="17" t="s">
        <v>155</v>
      </c>
      <c r="BM191" s="254" t="s">
        <v>344</v>
      </c>
    </row>
    <row r="192" spans="1:47" s="2" customFormat="1" ht="12">
      <c r="A192" s="38"/>
      <c r="B192" s="39"/>
      <c r="C192" s="40"/>
      <c r="D192" s="256" t="s">
        <v>143</v>
      </c>
      <c r="E192" s="40"/>
      <c r="F192" s="257" t="s">
        <v>345</v>
      </c>
      <c r="G192" s="40"/>
      <c r="H192" s="40"/>
      <c r="I192" s="154"/>
      <c r="J192" s="40"/>
      <c r="K192" s="40"/>
      <c r="L192" s="44"/>
      <c r="M192" s="258"/>
      <c r="N192" s="259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143</v>
      </c>
      <c r="AU192" s="17" t="s">
        <v>90</v>
      </c>
    </row>
    <row r="193" spans="1:47" s="2" customFormat="1" ht="12">
      <c r="A193" s="38"/>
      <c r="B193" s="39"/>
      <c r="C193" s="40"/>
      <c r="D193" s="256" t="s">
        <v>144</v>
      </c>
      <c r="E193" s="40"/>
      <c r="F193" s="260" t="s">
        <v>346</v>
      </c>
      <c r="G193" s="40"/>
      <c r="H193" s="40"/>
      <c r="I193" s="154"/>
      <c r="J193" s="40"/>
      <c r="K193" s="40"/>
      <c r="L193" s="44"/>
      <c r="M193" s="258"/>
      <c r="N193" s="259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144</v>
      </c>
      <c r="AU193" s="17" t="s">
        <v>90</v>
      </c>
    </row>
    <row r="194" spans="1:51" s="14" customFormat="1" ht="12">
      <c r="A194" s="14"/>
      <c r="B194" s="275"/>
      <c r="C194" s="276"/>
      <c r="D194" s="256" t="s">
        <v>254</v>
      </c>
      <c r="E194" s="277" t="s">
        <v>1</v>
      </c>
      <c r="F194" s="278" t="s">
        <v>347</v>
      </c>
      <c r="G194" s="276"/>
      <c r="H194" s="279">
        <v>4.4</v>
      </c>
      <c r="I194" s="280"/>
      <c r="J194" s="276"/>
      <c r="K194" s="276"/>
      <c r="L194" s="281"/>
      <c r="M194" s="282"/>
      <c r="N194" s="283"/>
      <c r="O194" s="283"/>
      <c r="P194" s="283"/>
      <c r="Q194" s="283"/>
      <c r="R194" s="283"/>
      <c r="S194" s="283"/>
      <c r="T194" s="28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5" t="s">
        <v>254</v>
      </c>
      <c r="AU194" s="285" t="s">
        <v>90</v>
      </c>
      <c r="AV194" s="14" t="s">
        <v>90</v>
      </c>
      <c r="AW194" s="14" t="s">
        <v>36</v>
      </c>
      <c r="AX194" s="14" t="s">
        <v>88</v>
      </c>
      <c r="AY194" s="285" t="s">
        <v>133</v>
      </c>
    </row>
    <row r="195" spans="1:65" s="2" customFormat="1" ht="14.4" customHeight="1">
      <c r="A195" s="38"/>
      <c r="B195" s="39"/>
      <c r="C195" s="243" t="s">
        <v>224</v>
      </c>
      <c r="D195" s="243" t="s">
        <v>136</v>
      </c>
      <c r="E195" s="244" t="s">
        <v>348</v>
      </c>
      <c r="F195" s="245" t="s">
        <v>349</v>
      </c>
      <c r="G195" s="246" t="s">
        <v>175</v>
      </c>
      <c r="H195" s="247">
        <v>29.02</v>
      </c>
      <c r="I195" s="248"/>
      <c r="J195" s="249">
        <f>ROUND(I195*H195,2)</f>
        <v>0</v>
      </c>
      <c r="K195" s="245" t="s">
        <v>140</v>
      </c>
      <c r="L195" s="44"/>
      <c r="M195" s="250" t="s">
        <v>1</v>
      </c>
      <c r="N195" s="251" t="s">
        <v>45</v>
      </c>
      <c r="O195" s="91"/>
      <c r="P195" s="252">
        <f>O195*H195</f>
        <v>0</v>
      </c>
      <c r="Q195" s="252">
        <v>8E-05</v>
      </c>
      <c r="R195" s="252">
        <f>Q195*H195</f>
        <v>0.0023216</v>
      </c>
      <c r="S195" s="252">
        <v>0.018</v>
      </c>
      <c r="T195" s="253">
        <f>S195*H195</f>
        <v>0.5223599999999999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155</v>
      </c>
      <c r="AT195" s="254" t="s">
        <v>136</v>
      </c>
      <c r="AU195" s="254" t="s">
        <v>90</v>
      </c>
      <c r="AY195" s="17" t="s">
        <v>133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88</v>
      </c>
      <c r="BK195" s="255">
        <f>ROUND(I195*H195,2)</f>
        <v>0</v>
      </c>
      <c r="BL195" s="17" t="s">
        <v>155</v>
      </c>
      <c r="BM195" s="254" t="s">
        <v>350</v>
      </c>
    </row>
    <row r="196" spans="1:47" s="2" customFormat="1" ht="12">
      <c r="A196" s="38"/>
      <c r="B196" s="39"/>
      <c r="C196" s="40"/>
      <c r="D196" s="256" t="s">
        <v>143</v>
      </c>
      <c r="E196" s="40"/>
      <c r="F196" s="257" t="s">
        <v>351</v>
      </c>
      <c r="G196" s="40"/>
      <c r="H196" s="40"/>
      <c r="I196" s="154"/>
      <c r="J196" s="40"/>
      <c r="K196" s="40"/>
      <c r="L196" s="44"/>
      <c r="M196" s="258"/>
      <c r="N196" s="259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143</v>
      </c>
      <c r="AU196" s="17" t="s">
        <v>90</v>
      </c>
    </row>
    <row r="197" spans="1:47" s="2" customFormat="1" ht="12">
      <c r="A197" s="38"/>
      <c r="B197" s="39"/>
      <c r="C197" s="40"/>
      <c r="D197" s="256" t="s">
        <v>144</v>
      </c>
      <c r="E197" s="40"/>
      <c r="F197" s="260" t="s">
        <v>352</v>
      </c>
      <c r="G197" s="40"/>
      <c r="H197" s="40"/>
      <c r="I197" s="154"/>
      <c r="J197" s="40"/>
      <c r="K197" s="40"/>
      <c r="L197" s="44"/>
      <c r="M197" s="258"/>
      <c r="N197" s="259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144</v>
      </c>
      <c r="AU197" s="17" t="s">
        <v>90</v>
      </c>
    </row>
    <row r="198" spans="1:51" s="14" customFormat="1" ht="12">
      <c r="A198" s="14"/>
      <c r="B198" s="275"/>
      <c r="C198" s="276"/>
      <c r="D198" s="256" t="s">
        <v>254</v>
      </c>
      <c r="E198" s="277" t="s">
        <v>1</v>
      </c>
      <c r="F198" s="278" t="s">
        <v>353</v>
      </c>
      <c r="G198" s="276"/>
      <c r="H198" s="279">
        <v>29.02</v>
      </c>
      <c r="I198" s="280"/>
      <c r="J198" s="276"/>
      <c r="K198" s="276"/>
      <c r="L198" s="281"/>
      <c r="M198" s="282"/>
      <c r="N198" s="283"/>
      <c r="O198" s="283"/>
      <c r="P198" s="283"/>
      <c r="Q198" s="283"/>
      <c r="R198" s="283"/>
      <c r="S198" s="283"/>
      <c r="T198" s="28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5" t="s">
        <v>254</v>
      </c>
      <c r="AU198" s="285" t="s">
        <v>90</v>
      </c>
      <c r="AV198" s="14" t="s">
        <v>90</v>
      </c>
      <c r="AW198" s="14" t="s">
        <v>36</v>
      </c>
      <c r="AX198" s="14" t="s">
        <v>88</v>
      </c>
      <c r="AY198" s="285" t="s">
        <v>133</v>
      </c>
    </row>
    <row r="199" spans="1:63" s="12" customFormat="1" ht="22.8" customHeight="1">
      <c r="A199" s="12"/>
      <c r="B199" s="227"/>
      <c r="C199" s="228"/>
      <c r="D199" s="229" t="s">
        <v>79</v>
      </c>
      <c r="E199" s="241" t="s">
        <v>354</v>
      </c>
      <c r="F199" s="241" t="s">
        <v>355</v>
      </c>
      <c r="G199" s="228"/>
      <c r="H199" s="228"/>
      <c r="I199" s="231"/>
      <c r="J199" s="242">
        <f>BK199</f>
        <v>0</v>
      </c>
      <c r="K199" s="228"/>
      <c r="L199" s="233"/>
      <c r="M199" s="234"/>
      <c r="N199" s="235"/>
      <c r="O199" s="235"/>
      <c r="P199" s="236">
        <f>SUM(P200:P234)</f>
        <v>0</v>
      </c>
      <c r="Q199" s="235"/>
      <c r="R199" s="236">
        <f>SUM(R200:R234)</f>
        <v>0</v>
      </c>
      <c r="S199" s="235"/>
      <c r="T199" s="237">
        <f>SUM(T200:T234)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8" t="s">
        <v>88</v>
      </c>
      <c r="AT199" s="239" t="s">
        <v>79</v>
      </c>
      <c r="AU199" s="239" t="s">
        <v>88</v>
      </c>
      <c r="AY199" s="238" t="s">
        <v>133</v>
      </c>
      <c r="BK199" s="240">
        <f>SUM(BK200:BK234)</f>
        <v>0</v>
      </c>
    </row>
    <row r="200" spans="1:65" s="2" customFormat="1" ht="19.8" customHeight="1">
      <c r="A200" s="38"/>
      <c r="B200" s="39"/>
      <c r="C200" s="243" t="s">
        <v>231</v>
      </c>
      <c r="D200" s="243" t="s">
        <v>136</v>
      </c>
      <c r="E200" s="244" t="s">
        <v>356</v>
      </c>
      <c r="F200" s="245" t="s">
        <v>357</v>
      </c>
      <c r="G200" s="246" t="s">
        <v>298</v>
      </c>
      <c r="H200" s="247">
        <v>14.31</v>
      </c>
      <c r="I200" s="248"/>
      <c r="J200" s="249">
        <f>ROUND(I200*H200,2)</f>
        <v>0</v>
      </c>
      <c r="K200" s="245" t="s">
        <v>140</v>
      </c>
      <c r="L200" s="44"/>
      <c r="M200" s="250" t="s">
        <v>1</v>
      </c>
      <c r="N200" s="251" t="s">
        <v>45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155</v>
      </c>
      <c r="AT200" s="254" t="s">
        <v>136</v>
      </c>
      <c r="AU200" s="254" t="s">
        <v>90</v>
      </c>
      <c r="AY200" s="17" t="s">
        <v>133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88</v>
      </c>
      <c r="BK200" s="255">
        <f>ROUND(I200*H200,2)</f>
        <v>0</v>
      </c>
      <c r="BL200" s="17" t="s">
        <v>155</v>
      </c>
      <c r="BM200" s="254" t="s">
        <v>358</v>
      </c>
    </row>
    <row r="201" spans="1:47" s="2" customFormat="1" ht="12">
      <c r="A201" s="38"/>
      <c r="B201" s="39"/>
      <c r="C201" s="40"/>
      <c r="D201" s="256" t="s">
        <v>143</v>
      </c>
      <c r="E201" s="40"/>
      <c r="F201" s="257" t="s">
        <v>359</v>
      </c>
      <c r="G201" s="40"/>
      <c r="H201" s="40"/>
      <c r="I201" s="154"/>
      <c r="J201" s="40"/>
      <c r="K201" s="40"/>
      <c r="L201" s="44"/>
      <c r="M201" s="258"/>
      <c r="N201" s="259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143</v>
      </c>
      <c r="AU201" s="17" t="s">
        <v>90</v>
      </c>
    </row>
    <row r="202" spans="1:47" s="2" customFormat="1" ht="12">
      <c r="A202" s="38"/>
      <c r="B202" s="39"/>
      <c r="C202" s="40"/>
      <c r="D202" s="256" t="s">
        <v>144</v>
      </c>
      <c r="E202" s="40"/>
      <c r="F202" s="260" t="s">
        <v>360</v>
      </c>
      <c r="G202" s="40"/>
      <c r="H202" s="40"/>
      <c r="I202" s="154"/>
      <c r="J202" s="40"/>
      <c r="K202" s="40"/>
      <c r="L202" s="44"/>
      <c r="M202" s="258"/>
      <c r="N202" s="259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144</v>
      </c>
      <c r="AU202" s="17" t="s">
        <v>90</v>
      </c>
    </row>
    <row r="203" spans="1:51" s="13" customFormat="1" ht="12">
      <c r="A203" s="13"/>
      <c r="B203" s="265"/>
      <c r="C203" s="266"/>
      <c r="D203" s="256" t="s">
        <v>254</v>
      </c>
      <c r="E203" s="267" t="s">
        <v>1</v>
      </c>
      <c r="F203" s="268" t="s">
        <v>361</v>
      </c>
      <c r="G203" s="266"/>
      <c r="H203" s="267" t="s">
        <v>1</v>
      </c>
      <c r="I203" s="269"/>
      <c r="J203" s="266"/>
      <c r="K203" s="266"/>
      <c r="L203" s="270"/>
      <c r="M203" s="271"/>
      <c r="N203" s="272"/>
      <c r="O203" s="272"/>
      <c r="P203" s="272"/>
      <c r="Q203" s="272"/>
      <c r="R203" s="272"/>
      <c r="S203" s="272"/>
      <c r="T203" s="27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74" t="s">
        <v>254</v>
      </c>
      <c r="AU203" s="274" t="s">
        <v>90</v>
      </c>
      <c r="AV203" s="13" t="s">
        <v>88</v>
      </c>
      <c r="AW203" s="13" t="s">
        <v>36</v>
      </c>
      <c r="AX203" s="13" t="s">
        <v>80</v>
      </c>
      <c r="AY203" s="274" t="s">
        <v>133</v>
      </c>
    </row>
    <row r="204" spans="1:51" s="14" customFormat="1" ht="12">
      <c r="A204" s="14"/>
      <c r="B204" s="275"/>
      <c r="C204" s="276"/>
      <c r="D204" s="256" t="s">
        <v>254</v>
      </c>
      <c r="E204" s="277" t="s">
        <v>1</v>
      </c>
      <c r="F204" s="278" t="s">
        <v>362</v>
      </c>
      <c r="G204" s="276"/>
      <c r="H204" s="279">
        <v>1.58</v>
      </c>
      <c r="I204" s="280"/>
      <c r="J204" s="276"/>
      <c r="K204" s="276"/>
      <c r="L204" s="281"/>
      <c r="M204" s="282"/>
      <c r="N204" s="283"/>
      <c r="O204" s="283"/>
      <c r="P204" s="283"/>
      <c r="Q204" s="283"/>
      <c r="R204" s="283"/>
      <c r="S204" s="283"/>
      <c r="T204" s="28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85" t="s">
        <v>254</v>
      </c>
      <c r="AU204" s="285" t="s">
        <v>90</v>
      </c>
      <c r="AV204" s="14" t="s">
        <v>90</v>
      </c>
      <c r="AW204" s="14" t="s">
        <v>36</v>
      </c>
      <c r="AX204" s="14" t="s">
        <v>80</v>
      </c>
      <c r="AY204" s="285" t="s">
        <v>133</v>
      </c>
    </row>
    <row r="205" spans="1:51" s="13" customFormat="1" ht="12">
      <c r="A205" s="13"/>
      <c r="B205" s="265"/>
      <c r="C205" s="266"/>
      <c r="D205" s="256" t="s">
        <v>254</v>
      </c>
      <c r="E205" s="267" t="s">
        <v>1</v>
      </c>
      <c r="F205" s="268" t="s">
        <v>363</v>
      </c>
      <c r="G205" s="266"/>
      <c r="H205" s="267" t="s">
        <v>1</v>
      </c>
      <c r="I205" s="269"/>
      <c r="J205" s="266"/>
      <c r="K205" s="266"/>
      <c r="L205" s="270"/>
      <c r="M205" s="271"/>
      <c r="N205" s="272"/>
      <c r="O205" s="272"/>
      <c r="P205" s="272"/>
      <c r="Q205" s="272"/>
      <c r="R205" s="272"/>
      <c r="S205" s="272"/>
      <c r="T205" s="27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4" t="s">
        <v>254</v>
      </c>
      <c r="AU205" s="274" t="s">
        <v>90</v>
      </c>
      <c r="AV205" s="13" t="s">
        <v>88</v>
      </c>
      <c r="AW205" s="13" t="s">
        <v>36</v>
      </c>
      <c r="AX205" s="13" t="s">
        <v>80</v>
      </c>
      <c r="AY205" s="274" t="s">
        <v>133</v>
      </c>
    </row>
    <row r="206" spans="1:51" s="14" customFormat="1" ht="12">
      <c r="A206" s="14"/>
      <c r="B206" s="275"/>
      <c r="C206" s="276"/>
      <c r="D206" s="256" t="s">
        <v>254</v>
      </c>
      <c r="E206" s="277" t="s">
        <v>1</v>
      </c>
      <c r="F206" s="278" t="s">
        <v>364</v>
      </c>
      <c r="G206" s="276"/>
      <c r="H206" s="279">
        <v>2.11</v>
      </c>
      <c r="I206" s="280"/>
      <c r="J206" s="276"/>
      <c r="K206" s="276"/>
      <c r="L206" s="281"/>
      <c r="M206" s="282"/>
      <c r="N206" s="283"/>
      <c r="O206" s="283"/>
      <c r="P206" s="283"/>
      <c r="Q206" s="283"/>
      <c r="R206" s="283"/>
      <c r="S206" s="283"/>
      <c r="T206" s="28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5" t="s">
        <v>254</v>
      </c>
      <c r="AU206" s="285" t="s">
        <v>90</v>
      </c>
      <c r="AV206" s="14" t="s">
        <v>90</v>
      </c>
      <c r="AW206" s="14" t="s">
        <v>36</v>
      </c>
      <c r="AX206" s="14" t="s">
        <v>80</v>
      </c>
      <c r="AY206" s="285" t="s">
        <v>133</v>
      </c>
    </row>
    <row r="207" spans="1:51" s="13" customFormat="1" ht="12">
      <c r="A207" s="13"/>
      <c r="B207" s="265"/>
      <c r="C207" s="266"/>
      <c r="D207" s="256" t="s">
        <v>254</v>
      </c>
      <c r="E207" s="267" t="s">
        <v>1</v>
      </c>
      <c r="F207" s="268" t="s">
        <v>365</v>
      </c>
      <c r="G207" s="266"/>
      <c r="H207" s="267" t="s">
        <v>1</v>
      </c>
      <c r="I207" s="269"/>
      <c r="J207" s="266"/>
      <c r="K207" s="266"/>
      <c r="L207" s="270"/>
      <c r="M207" s="271"/>
      <c r="N207" s="272"/>
      <c r="O207" s="272"/>
      <c r="P207" s="272"/>
      <c r="Q207" s="272"/>
      <c r="R207" s="272"/>
      <c r="S207" s="272"/>
      <c r="T207" s="27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4" t="s">
        <v>254</v>
      </c>
      <c r="AU207" s="274" t="s">
        <v>90</v>
      </c>
      <c r="AV207" s="13" t="s">
        <v>88</v>
      </c>
      <c r="AW207" s="13" t="s">
        <v>36</v>
      </c>
      <c r="AX207" s="13" t="s">
        <v>80</v>
      </c>
      <c r="AY207" s="274" t="s">
        <v>133</v>
      </c>
    </row>
    <row r="208" spans="1:51" s="14" customFormat="1" ht="12">
      <c r="A208" s="14"/>
      <c r="B208" s="275"/>
      <c r="C208" s="276"/>
      <c r="D208" s="256" t="s">
        <v>254</v>
      </c>
      <c r="E208" s="277" t="s">
        <v>1</v>
      </c>
      <c r="F208" s="278" t="s">
        <v>366</v>
      </c>
      <c r="G208" s="276"/>
      <c r="H208" s="279">
        <v>1.33</v>
      </c>
      <c r="I208" s="280"/>
      <c r="J208" s="276"/>
      <c r="K208" s="276"/>
      <c r="L208" s="281"/>
      <c r="M208" s="282"/>
      <c r="N208" s="283"/>
      <c r="O208" s="283"/>
      <c r="P208" s="283"/>
      <c r="Q208" s="283"/>
      <c r="R208" s="283"/>
      <c r="S208" s="283"/>
      <c r="T208" s="28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5" t="s">
        <v>254</v>
      </c>
      <c r="AU208" s="285" t="s">
        <v>90</v>
      </c>
      <c r="AV208" s="14" t="s">
        <v>90</v>
      </c>
      <c r="AW208" s="14" t="s">
        <v>36</v>
      </c>
      <c r="AX208" s="14" t="s">
        <v>80</v>
      </c>
      <c r="AY208" s="285" t="s">
        <v>133</v>
      </c>
    </row>
    <row r="209" spans="1:51" s="13" customFormat="1" ht="12">
      <c r="A209" s="13"/>
      <c r="B209" s="265"/>
      <c r="C209" s="266"/>
      <c r="D209" s="256" t="s">
        <v>254</v>
      </c>
      <c r="E209" s="267" t="s">
        <v>1</v>
      </c>
      <c r="F209" s="268" t="s">
        <v>367</v>
      </c>
      <c r="G209" s="266"/>
      <c r="H209" s="267" t="s">
        <v>1</v>
      </c>
      <c r="I209" s="269"/>
      <c r="J209" s="266"/>
      <c r="K209" s="266"/>
      <c r="L209" s="270"/>
      <c r="M209" s="271"/>
      <c r="N209" s="272"/>
      <c r="O209" s="272"/>
      <c r="P209" s="272"/>
      <c r="Q209" s="272"/>
      <c r="R209" s="272"/>
      <c r="S209" s="272"/>
      <c r="T209" s="27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4" t="s">
        <v>254</v>
      </c>
      <c r="AU209" s="274" t="s">
        <v>90</v>
      </c>
      <c r="AV209" s="13" t="s">
        <v>88</v>
      </c>
      <c r="AW209" s="13" t="s">
        <v>36</v>
      </c>
      <c r="AX209" s="13" t="s">
        <v>80</v>
      </c>
      <c r="AY209" s="274" t="s">
        <v>133</v>
      </c>
    </row>
    <row r="210" spans="1:51" s="14" customFormat="1" ht="12">
      <c r="A210" s="14"/>
      <c r="B210" s="275"/>
      <c r="C210" s="276"/>
      <c r="D210" s="256" t="s">
        <v>254</v>
      </c>
      <c r="E210" s="277" t="s">
        <v>1</v>
      </c>
      <c r="F210" s="278" t="s">
        <v>364</v>
      </c>
      <c r="G210" s="276"/>
      <c r="H210" s="279">
        <v>2.11</v>
      </c>
      <c r="I210" s="280"/>
      <c r="J210" s="276"/>
      <c r="K210" s="276"/>
      <c r="L210" s="281"/>
      <c r="M210" s="282"/>
      <c r="N210" s="283"/>
      <c r="O210" s="283"/>
      <c r="P210" s="283"/>
      <c r="Q210" s="283"/>
      <c r="R210" s="283"/>
      <c r="S210" s="283"/>
      <c r="T210" s="28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5" t="s">
        <v>254</v>
      </c>
      <c r="AU210" s="285" t="s">
        <v>90</v>
      </c>
      <c r="AV210" s="14" t="s">
        <v>90</v>
      </c>
      <c r="AW210" s="14" t="s">
        <v>36</v>
      </c>
      <c r="AX210" s="14" t="s">
        <v>80</v>
      </c>
      <c r="AY210" s="285" t="s">
        <v>133</v>
      </c>
    </row>
    <row r="211" spans="1:51" s="13" customFormat="1" ht="12">
      <c r="A211" s="13"/>
      <c r="B211" s="265"/>
      <c r="C211" s="266"/>
      <c r="D211" s="256" t="s">
        <v>254</v>
      </c>
      <c r="E211" s="267" t="s">
        <v>1</v>
      </c>
      <c r="F211" s="268" t="s">
        <v>368</v>
      </c>
      <c r="G211" s="266"/>
      <c r="H211" s="267" t="s">
        <v>1</v>
      </c>
      <c r="I211" s="269"/>
      <c r="J211" s="266"/>
      <c r="K211" s="266"/>
      <c r="L211" s="270"/>
      <c r="M211" s="271"/>
      <c r="N211" s="272"/>
      <c r="O211" s="272"/>
      <c r="P211" s="272"/>
      <c r="Q211" s="272"/>
      <c r="R211" s="272"/>
      <c r="S211" s="272"/>
      <c r="T211" s="27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4" t="s">
        <v>254</v>
      </c>
      <c r="AU211" s="274" t="s">
        <v>90</v>
      </c>
      <c r="AV211" s="13" t="s">
        <v>88</v>
      </c>
      <c r="AW211" s="13" t="s">
        <v>36</v>
      </c>
      <c r="AX211" s="13" t="s">
        <v>80</v>
      </c>
      <c r="AY211" s="274" t="s">
        <v>133</v>
      </c>
    </row>
    <row r="212" spans="1:51" s="14" customFormat="1" ht="12">
      <c r="A212" s="14"/>
      <c r="B212" s="275"/>
      <c r="C212" s="276"/>
      <c r="D212" s="256" t="s">
        <v>254</v>
      </c>
      <c r="E212" s="277" t="s">
        <v>1</v>
      </c>
      <c r="F212" s="278" t="s">
        <v>369</v>
      </c>
      <c r="G212" s="276"/>
      <c r="H212" s="279">
        <v>3.93</v>
      </c>
      <c r="I212" s="280"/>
      <c r="J212" s="276"/>
      <c r="K212" s="276"/>
      <c r="L212" s="281"/>
      <c r="M212" s="282"/>
      <c r="N212" s="283"/>
      <c r="O212" s="283"/>
      <c r="P212" s="283"/>
      <c r="Q212" s="283"/>
      <c r="R212" s="283"/>
      <c r="S212" s="283"/>
      <c r="T212" s="28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5" t="s">
        <v>254</v>
      </c>
      <c r="AU212" s="285" t="s">
        <v>90</v>
      </c>
      <c r="AV212" s="14" t="s">
        <v>90</v>
      </c>
      <c r="AW212" s="14" t="s">
        <v>36</v>
      </c>
      <c r="AX212" s="14" t="s">
        <v>80</v>
      </c>
      <c r="AY212" s="285" t="s">
        <v>133</v>
      </c>
    </row>
    <row r="213" spans="1:51" s="13" customFormat="1" ht="12">
      <c r="A213" s="13"/>
      <c r="B213" s="265"/>
      <c r="C213" s="266"/>
      <c r="D213" s="256" t="s">
        <v>254</v>
      </c>
      <c r="E213" s="267" t="s">
        <v>1</v>
      </c>
      <c r="F213" s="268" t="s">
        <v>370</v>
      </c>
      <c r="G213" s="266"/>
      <c r="H213" s="267" t="s">
        <v>1</v>
      </c>
      <c r="I213" s="269"/>
      <c r="J213" s="266"/>
      <c r="K213" s="266"/>
      <c r="L213" s="270"/>
      <c r="M213" s="271"/>
      <c r="N213" s="272"/>
      <c r="O213" s="272"/>
      <c r="P213" s="272"/>
      <c r="Q213" s="272"/>
      <c r="R213" s="272"/>
      <c r="S213" s="272"/>
      <c r="T213" s="27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4" t="s">
        <v>254</v>
      </c>
      <c r="AU213" s="274" t="s">
        <v>90</v>
      </c>
      <c r="AV213" s="13" t="s">
        <v>88</v>
      </c>
      <c r="AW213" s="13" t="s">
        <v>36</v>
      </c>
      <c r="AX213" s="13" t="s">
        <v>80</v>
      </c>
      <c r="AY213" s="274" t="s">
        <v>133</v>
      </c>
    </row>
    <row r="214" spans="1:51" s="14" customFormat="1" ht="12">
      <c r="A214" s="14"/>
      <c r="B214" s="275"/>
      <c r="C214" s="276"/>
      <c r="D214" s="256" t="s">
        <v>254</v>
      </c>
      <c r="E214" s="277" t="s">
        <v>1</v>
      </c>
      <c r="F214" s="278" t="s">
        <v>371</v>
      </c>
      <c r="G214" s="276"/>
      <c r="H214" s="279">
        <v>3.25</v>
      </c>
      <c r="I214" s="280"/>
      <c r="J214" s="276"/>
      <c r="K214" s="276"/>
      <c r="L214" s="281"/>
      <c r="M214" s="282"/>
      <c r="N214" s="283"/>
      <c r="O214" s="283"/>
      <c r="P214" s="283"/>
      <c r="Q214" s="283"/>
      <c r="R214" s="283"/>
      <c r="S214" s="283"/>
      <c r="T214" s="28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85" t="s">
        <v>254</v>
      </c>
      <c r="AU214" s="285" t="s">
        <v>90</v>
      </c>
      <c r="AV214" s="14" t="s">
        <v>90</v>
      </c>
      <c r="AW214" s="14" t="s">
        <v>36</v>
      </c>
      <c r="AX214" s="14" t="s">
        <v>80</v>
      </c>
      <c r="AY214" s="285" t="s">
        <v>133</v>
      </c>
    </row>
    <row r="215" spans="1:51" s="15" customFormat="1" ht="12">
      <c r="A215" s="15"/>
      <c r="B215" s="286"/>
      <c r="C215" s="287"/>
      <c r="D215" s="256" t="s">
        <v>254</v>
      </c>
      <c r="E215" s="288" t="s">
        <v>1</v>
      </c>
      <c r="F215" s="289" t="s">
        <v>259</v>
      </c>
      <c r="G215" s="287"/>
      <c r="H215" s="290">
        <v>14.309999999999999</v>
      </c>
      <c r="I215" s="291"/>
      <c r="J215" s="287"/>
      <c r="K215" s="287"/>
      <c r="L215" s="292"/>
      <c r="M215" s="293"/>
      <c r="N215" s="294"/>
      <c r="O215" s="294"/>
      <c r="P215" s="294"/>
      <c r="Q215" s="294"/>
      <c r="R215" s="294"/>
      <c r="S215" s="294"/>
      <c r="T215" s="29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6" t="s">
        <v>254</v>
      </c>
      <c r="AU215" s="296" t="s">
        <v>90</v>
      </c>
      <c r="AV215" s="15" t="s">
        <v>155</v>
      </c>
      <c r="AW215" s="15" t="s">
        <v>36</v>
      </c>
      <c r="AX215" s="15" t="s">
        <v>88</v>
      </c>
      <c r="AY215" s="296" t="s">
        <v>133</v>
      </c>
    </row>
    <row r="216" spans="1:65" s="2" customFormat="1" ht="19.8" customHeight="1">
      <c r="A216" s="38"/>
      <c r="B216" s="39"/>
      <c r="C216" s="243" t="s">
        <v>372</v>
      </c>
      <c r="D216" s="243" t="s">
        <v>136</v>
      </c>
      <c r="E216" s="244" t="s">
        <v>373</v>
      </c>
      <c r="F216" s="245" t="s">
        <v>374</v>
      </c>
      <c r="G216" s="246" t="s">
        <v>298</v>
      </c>
      <c r="H216" s="247">
        <v>128.79</v>
      </c>
      <c r="I216" s="248"/>
      <c r="J216" s="249">
        <f>ROUND(I216*H216,2)</f>
        <v>0</v>
      </c>
      <c r="K216" s="245" t="s">
        <v>140</v>
      </c>
      <c r="L216" s="44"/>
      <c r="M216" s="250" t="s">
        <v>1</v>
      </c>
      <c r="N216" s="251" t="s">
        <v>45</v>
      </c>
      <c r="O216" s="91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155</v>
      </c>
      <c r="AT216" s="254" t="s">
        <v>136</v>
      </c>
      <c r="AU216" s="254" t="s">
        <v>90</v>
      </c>
      <c r="AY216" s="17" t="s">
        <v>133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88</v>
      </c>
      <c r="BK216" s="255">
        <f>ROUND(I216*H216,2)</f>
        <v>0</v>
      </c>
      <c r="BL216" s="17" t="s">
        <v>155</v>
      </c>
      <c r="BM216" s="254" t="s">
        <v>375</v>
      </c>
    </row>
    <row r="217" spans="1:47" s="2" customFormat="1" ht="12">
      <c r="A217" s="38"/>
      <c r="B217" s="39"/>
      <c r="C217" s="40"/>
      <c r="D217" s="256" t="s">
        <v>143</v>
      </c>
      <c r="E217" s="40"/>
      <c r="F217" s="257" t="s">
        <v>376</v>
      </c>
      <c r="G217" s="40"/>
      <c r="H217" s="40"/>
      <c r="I217" s="154"/>
      <c r="J217" s="40"/>
      <c r="K217" s="40"/>
      <c r="L217" s="44"/>
      <c r="M217" s="258"/>
      <c r="N217" s="259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143</v>
      </c>
      <c r="AU217" s="17" t="s">
        <v>90</v>
      </c>
    </row>
    <row r="218" spans="1:47" s="2" customFormat="1" ht="12">
      <c r="A218" s="38"/>
      <c r="B218" s="39"/>
      <c r="C218" s="40"/>
      <c r="D218" s="256" t="s">
        <v>144</v>
      </c>
      <c r="E218" s="40"/>
      <c r="F218" s="260" t="s">
        <v>377</v>
      </c>
      <c r="G218" s="40"/>
      <c r="H218" s="40"/>
      <c r="I218" s="154"/>
      <c r="J218" s="40"/>
      <c r="K218" s="40"/>
      <c r="L218" s="44"/>
      <c r="M218" s="258"/>
      <c r="N218" s="259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144</v>
      </c>
      <c r="AU218" s="17" t="s">
        <v>90</v>
      </c>
    </row>
    <row r="219" spans="1:51" s="14" customFormat="1" ht="12">
      <c r="A219" s="14"/>
      <c r="B219" s="275"/>
      <c r="C219" s="276"/>
      <c r="D219" s="256" t="s">
        <v>254</v>
      </c>
      <c r="E219" s="276"/>
      <c r="F219" s="278" t="s">
        <v>378</v>
      </c>
      <c r="G219" s="276"/>
      <c r="H219" s="279">
        <v>128.79</v>
      </c>
      <c r="I219" s="280"/>
      <c r="J219" s="276"/>
      <c r="K219" s="276"/>
      <c r="L219" s="281"/>
      <c r="M219" s="282"/>
      <c r="N219" s="283"/>
      <c r="O219" s="283"/>
      <c r="P219" s="283"/>
      <c r="Q219" s="283"/>
      <c r="R219" s="283"/>
      <c r="S219" s="283"/>
      <c r="T219" s="28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5" t="s">
        <v>254</v>
      </c>
      <c r="AU219" s="285" t="s">
        <v>90</v>
      </c>
      <c r="AV219" s="14" t="s">
        <v>90</v>
      </c>
      <c r="AW219" s="14" t="s">
        <v>4</v>
      </c>
      <c r="AX219" s="14" t="s">
        <v>88</v>
      </c>
      <c r="AY219" s="285" t="s">
        <v>133</v>
      </c>
    </row>
    <row r="220" spans="1:65" s="2" customFormat="1" ht="40.2" customHeight="1">
      <c r="A220" s="38"/>
      <c r="B220" s="39"/>
      <c r="C220" s="243" t="s">
        <v>379</v>
      </c>
      <c r="D220" s="243" t="s">
        <v>136</v>
      </c>
      <c r="E220" s="244" t="s">
        <v>380</v>
      </c>
      <c r="F220" s="245" t="s">
        <v>381</v>
      </c>
      <c r="G220" s="246" t="s">
        <v>298</v>
      </c>
      <c r="H220" s="247">
        <v>2.11</v>
      </c>
      <c r="I220" s="248"/>
      <c r="J220" s="249">
        <f>ROUND(I220*H220,2)</f>
        <v>0</v>
      </c>
      <c r="K220" s="245" t="s">
        <v>140</v>
      </c>
      <c r="L220" s="44"/>
      <c r="M220" s="250" t="s">
        <v>1</v>
      </c>
      <c r="N220" s="251" t="s">
        <v>45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155</v>
      </c>
      <c r="AT220" s="254" t="s">
        <v>136</v>
      </c>
      <c r="AU220" s="254" t="s">
        <v>90</v>
      </c>
      <c r="AY220" s="17" t="s">
        <v>133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88</v>
      </c>
      <c r="BK220" s="255">
        <f>ROUND(I220*H220,2)</f>
        <v>0</v>
      </c>
      <c r="BL220" s="17" t="s">
        <v>155</v>
      </c>
      <c r="BM220" s="254" t="s">
        <v>382</v>
      </c>
    </row>
    <row r="221" spans="1:47" s="2" customFormat="1" ht="12">
      <c r="A221" s="38"/>
      <c r="B221" s="39"/>
      <c r="C221" s="40"/>
      <c r="D221" s="256" t="s">
        <v>143</v>
      </c>
      <c r="E221" s="40"/>
      <c r="F221" s="257" t="s">
        <v>383</v>
      </c>
      <c r="G221" s="40"/>
      <c r="H221" s="40"/>
      <c r="I221" s="154"/>
      <c r="J221" s="40"/>
      <c r="K221" s="40"/>
      <c r="L221" s="44"/>
      <c r="M221" s="258"/>
      <c r="N221" s="259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143</v>
      </c>
      <c r="AU221" s="17" t="s">
        <v>90</v>
      </c>
    </row>
    <row r="222" spans="1:47" s="2" customFormat="1" ht="12">
      <c r="A222" s="38"/>
      <c r="B222" s="39"/>
      <c r="C222" s="40"/>
      <c r="D222" s="256" t="s">
        <v>144</v>
      </c>
      <c r="E222" s="40"/>
      <c r="F222" s="260" t="s">
        <v>384</v>
      </c>
      <c r="G222" s="40"/>
      <c r="H222" s="40"/>
      <c r="I222" s="154"/>
      <c r="J222" s="40"/>
      <c r="K222" s="40"/>
      <c r="L222" s="44"/>
      <c r="M222" s="258"/>
      <c r="N222" s="259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144</v>
      </c>
      <c r="AU222" s="17" t="s">
        <v>90</v>
      </c>
    </row>
    <row r="223" spans="1:65" s="2" customFormat="1" ht="30" customHeight="1">
      <c r="A223" s="38"/>
      <c r="B223" s="39"/>
      <c r="C223" s="243" t="s">
        <v>385</v>
      </c>
      <c r="D223" s="243" t="s">
        <v>136</v>
      </c>
      <c r="E223" s="244" t="s">
        <v>386</v>
      </c>
      <c r="F223" s="245" t="s">
        <v>387</v>
      </c>
      <c r="G223" s="246" t="s">
        <v>298</v>
      </c>
      <c r="H223" s="247">
        <v>3.93</v>
      </c>
      <c r="I223" s="248"/>
      <c r="J223" s="249">
        <f>ROUND(I223*H223,2)</f>
        <v>0</v>
      </c>
      <c r="K223" s="245" t="s">
        <v>140</v>
      </c>
      <c r="L223" s="44"/>
      <c r="M223" s="250" t="s">
        <v>1</v>
      </c>
      <c r="N223" s="251" t="s">
        <v>45</v>
      </c>
      <c r="O223" s="91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155</v>
      </c>
      <c r="AT223" s="254" t="s">
        <v>136</v>
      </c>
      <c r="AU223" s="254" t="s">
        <v>90</v>
      </c>
      <c r="AY223" s="17" t="s">
        <v>133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88</v>
      </c>
      <c r="BK223" s="255">
        <f>ROUND(I223*H223,2)</f>
        <v>0</v>
      </c>
      <c r="BL223" s="17" t="s">
        <v>155</v>
      </c>
      <c r="BM223" s="254" t="s">
        <v>388</v>
      </c>
    </row>
    <row r="224" spans="1:47" s="2" customFormat="1" ht="12">
      <c r="A224" s="38"/>
      <c r="B224" s="39"/>
      <c r="C224" s="40"/>
      <c r="D224" s="256" t="s">
        <v>143</v>
      </c>
      <c r="E224" s="40"/>
      <c r="F224" s="257" t="s">
        <v>389</v>
      </c>
      <c r="G224" s="40"/>
      <c r="H224" s="40"/>
      <c r="I224" s="154"/>
      <c r="J224" s="40"/>
      <c r="K224" s="40"/>
      <c r="L224" s="44"/>
      <c r="M224" s="258"/>
      <c r="N224" s="259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143</v>
      </c>
      <c r="AU224" s="17" t="s">
        <v>90</v>
      </c>
    </row>
    <row r="225" spans="1:47" s="2" customFormat="1" ht="12">
      <c r="A225" s="38"/>
      <c r="B225" s="39"/>
      <c r="C225" s="40"/>
      <c r="D225" s="256" t="s">
        <v>144</v>
      </c>
      <c r="E225" s="40"/>
      <c r="F225" s="260" t="s">
        <v>390</v>
      </c>
      <c r="G225" s="40"/>
      <c r="H225" s="40"/>
      <c r="I225" s="154"/>
      <c r="J225" s="40"/>
      <c r="K225" s="40"/>
      <c r="L225" s="44"/>
      <c r="M225" s="258"/>
      <c r="N225" s="259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144</v>
      </c>
      <c r="AU225" s="17" t="s">
        <v>90</v>
      </c>
    </row>
    <row r="226" spans="1:65" s="2" customFormat="1" ht="30" customHeight="1">
      <c r="A226" s="38"/>
      <c r="B226" s="39"/>
      <c r="C226" s="243" t="s">
        <v>7</v>
      </c>
      <c r="D226" s="243" t="s">
        <v>136</v>
      </c>
      <c r="E226" s="244" t="s">
        <v>391</v>
      </c>
      <c r="F226" s="245" t="s">
        <v>392</v>
      </c>
      <c r="G226" s="246" t="s">
        <v>298</v>
      </c>
      <c r="H226" s="247">
        <v>3.25</v>
      </c>
      <c r="I226" s="248"/>
      <c r="J226" s="249">
        <f>ROUND(I226*H226,2)</f>
        <v>0</v>
      </c>
      <c r="K226" s="245" t="s">
        <v>140</v>
      </c>
      <c r="L226" s="44"/>
      <c r="M226" s="250" t="s">
        <v>1</v>
      </c>
      <c r="N226" s="251" t="s">
        <v>45</v>
      </c>
      <c r="O226" s="91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155</v>
      </c>
      <c r="AT226" s="254" t="s">
        <v>136</v>
      </c>
      <c r="AU226" s="254" t="s">
        <v>90</v>
      </c>
      <c r="AY226" s="17" t="s">
        <v>133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88</v>
      </c>
      <c r="BK226" s="255">
        <f>ROUND(I226*H226,2)</f>
        <v>0</v>
      </c>
      <c r="BL226" s="17" t="s">
        <v>155</v>
      </c>
      <c r="BM226" s="254" t="s">
        <v>393</v>
      </c>
    </row>
    <row r="227" spans="1:47" s="2" customFormat="1" ht="12">
      <c r="A227" s="38"/>
      <c r="B227" s="39"/>
      <c r="C227" s="40"/>
      <c r="D227" s="256" t="s">
        <v>143</v>
      </c>
      <c r="E227" s="40"/>
      <c r="F227" s="257" t="s">
        <v>394</v>
      </c>
      <c r="G227" s="40"/>
      <c r="H227" s="40"/>
      <c r="I227" s="154"/>
      <c r="J227" s="40"/>
      <c r="K227" s="40"/>
      <c r="L227" s="44"/>
      <c r="M227" s="258"/>
      <c r="N227" s="259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143</v>
      </c>
      <c r="AU227" s="17" t="s">
        <v>90</v>
      </c>
    </row>
    <row r="228" spans="1:47" s="2" customFormat="1" ht="12">
      <c r="A228" s="38"/>
      <c r="B228" s="39"/>
      <c r="C228" s="40"/>
      <c r="D228" s="256" t="s">
        <v>144</v>
      </c>
      <c r="E228" s="40"/>
      <c r="F228" s="260" t="s">
        <v>395</v>
      </c>
      <c r="G228" s="40"/>
      <c r="H228" s="40"/>
      <c r="I228" s="154"/>
      <c r="J228" s="40"/>
      <c r="K228" s="40"/>
      <c r="L228" s="44"/>
      <c r="M228" s="258"/>
      <c r="N228" s="259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144</v>
      </c>
      <c r="AU228" s="17" t="s">
        <v>90</v>
      </c>
    </row>
    <row r="229" spans="1:65" s="2" customFormat="1" ht="40.2" customHeight="1">
      <c r="A229" s="38"/>
      <c r="B229" s="39"/>
      <c r="C229" s="243" t="s">
        <v>396</v>
      </c>
      <c r="D229" s="243" t="s">
        <v>136</v>
      </c>
      <c r="E229" s="244" t="s">
        <v>397</v>
      </c>
      <c r="F229" s="245" t="s">
        <v>300</v>
      </c>
      <c r="G229" s="246" t="s">
        <v>298</v>
      </c>
      <c r="H229" s="247">
        <v>1.33</v>
      </c>
      <c r="I229" s="248"/>
      <c r="J229" s="249">
        <f>ROUND(I229*H229,2)</f>
        <v>0</v>
      </c>
      <c r="K229" s="245" t="s">
        <v>140</v>
      </c>
      <c r="L229" s="44"/>
      <c r="M229" s="250" t="s">
        <v>1</v>
      </c>
      <c r="N229" s="251" t="s">
        <v>45</v>
      </c>
      <c r="O229" s="91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155</v>
      </c>
      <c r="AT229" s="254" t="s">
        <v>136</v>
      </c>
      <c r="AU229" s="254" t="s">
        <v>90</v>
      </c>
      <c r="AY229" s="17" t="s">
        <v>133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88</v>
      </c>
      <c r="BK229" s="255">
        <f>ROUND(I229*H229,2)</f>
        <v>0</v>
      </c>
      <c r="BL229" s="17" t="s">
        <v>155</v>
      </c>
      <c r="BM229" s="254" t="s">
        <v>398</v>
      </c>
    </row>
    <row r="230" spans="1:47" s="2" customFormat="1" ht="12">
      <c r="A230" s="38"/>
      <c r="B230" s="39"/>
      <c r="C230" s="40"/>
      <c r="D230" s="256" t="s">
        <v>143</v>
      </c>
      <c r="E230" s="40"/>
      <c r="F230" s="257" t="s">
        <v>300</v>
      </c>
      <c r="G230" s="40"/>
      <c r="H230" s="40"/>
      <c r="I230" s="154"/>
      <c r="J230" s="40"/>
      <c r="K230" s="40"/>
      <c r="L230" s="44"/>
      <c r="M230" s="258"/>
      <c r="N230" s="259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143</v>
      </c>
      <c r="AU230" s="17" t="s">
        <v>90</v>
      </c>
    </row>
    <row r="231" spans="1:47" s="2" customFormat="1" ht="12">
      <c r="A231" s="38"/>
      <c r="B231" s="39"/>
      <c r="C231" s="40"/>
      <c r="D231" s="256" t="s">
        <v>144</v>
      </c>
      <c r="E231" s="40"/>
      <c r="F231" s="260" t="s">
        <v>399</v>
      </c>
      <c r="G231" s="40"/>
      <c r="H231" s="40"/>
      <c r="I231" s="154"/>
      <c r="J231" s="40"/>
      <c r="K231" s="40"/>
      <c r="L231" s="44"/>
      <c r="M231" s="258"/>
      <c r="N231" s="259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144</v>
      </c>
      <c r="AU231" s="17" t="s">
        <v>90</v>
      </c>
    </row>
    <row r="232" spans="1:65" s="2" customFormat="1" ht="40.2" customHeight="1">
      <c r="A232" s="38"/>
      <c r="B232" s="39"/>
      <c r="C232" s="243" t="s">
        <v>400</v>
      </c>
      <c r="D232" s="243" t="s">
        <v>136</v>
      </c>
      <c r="E232" s="244" t="s">
        <v>401</v>
      </c>
      <c r="F232" s="245" t="s">
        <v>402</v>
      </c>
      <c r="G232" s="246" t="s">
        <v>298</v>
      </c>
      <c r="H232" s="247">
        <v>2.11</v>
      </c>
      <c r="I232" s="248"/>
      <c r="J232" s="249">
        <f>ROUND(I232*H232,2)</f>
        <v>0</v>
      </c>
      <c r="K232" s="245" t="s">
        <v>140</v>
      </c>
      <c r="L232" s="44"/>
      <c r="M232" s="250" t="s">
        <v>1</v>
      </c>
      <c r="N232" s="251" t="s">
        <v>45</v>
      </c>
      <c r="O232" s="91"/>
      <c r="P232" s="252">
        <f>O232*H232</f>
        <v>0</v>
      </c>
      <c r="Q232" s="252">
        <v>0</v>
      </c>
      <c r="R232" s="252">
        <f>Q232*H232</f>
        <v>0</v>
      </c>
      <c r="S232" s="252">
        <v>0</v>
      </c>
      <c r="T232" s="25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4" t="s">
        <v>155</v>
      </c>
      <c r="AT232" s="254" t="s">
        <v>136</v>
      </c>
      <c r="AU232" s="254" t="s">
        <v>90</v>
      </c>
      <c r="AY232" s="17" t="s">
        <v>133</v>
      </c>
      <c r="BE232" s="255">
        <f>IF(N232="základní",J232,0)</f>
        <v>0</v>
      </c>
      <c r="BF232" s="255">
        <f>IF(N232="snížená",J232,0)</f>
        <v>0</v>
      </c>
      <c r="BG232" s="255">
        <f>IF(N232="zákl. přenesená",J232,0)</f>
        <v>0</v>
      </c>
      <c r="BH232" s="255">
        <f>IF(N232="sníž. přenesená",J232,0)</f>
        <v>0</v>
      </c>
      <c r="BI232" s="255">
        <f>IF(N232="nulová",J232,0)</f>
        <v>0</v>
      </c>
      <c r="BJ232" s="17" t="s">
        <v>88</v>
      </c>
      <c r="BK232" s="255">
        <f>ROUND(I232*H232,2)</f>
        <v>0</v>
      </c>
      <c r="BL232" s="17" t="s">
        <v>155</v>
      </c>
      <c r="BM232" s="254" t="s">
        <v>403</v>
      </c>
    </row>
    <row r="233" spans="1:47" s="2" customFormat="1" ht="12">
      <c r="A233" s="38"/>
      <c r="B233" s="39"/>
      <c r="C233" s="40"/>
      <c r="D233" s="256" t="s">
        <v>143</v>
      </c>
      <c r="E233" s="40"/>
      <c r="F233" s="257" t="s">
        <v>402</v>
      </c>
      <c r="G233" s="40"/>
      <c r="H233" s="40"/>
      <c r="I233" s="154"/>
      <c r="J233" s="40"/>
      <c r="K233" s="40"/>
      <c r="L233" s="44"/>
      <c r="M233" s="258"/>
      <c r="N233" s="259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143</v>
      </c>
      <c r="AU233" s="17" t="s">
        <v>90</v>
      </c>
    </row>
    <row r="234" spans="1:47" s="2" customFormat="1" ht="12">
      <c r="A234" s="38"/>
      <c r="B234" s="39"/>
      <c r="C234" s="40"/>
      <c r="D234" s="256" t="s">
        <v>144</v>
      </c>
      <c r="E234" s="40"/>
      <c r="F234" s="260" t="s">
        <v>404</v>
      </c>
      <c r="G234" s="40"/>
      <c r="H234" s="40"/>
      <c r="I234" s="154"/>
      <c r="J234" s="40"/>
      <c r="K234" s="40"/>
      <c r="L234" s="44"/>
      <c r="M234" s="258"/>
      <c r="N234" s="259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144</v>
      </c>
      <c r="AU234" s="17" t="s">
        <v>90</v>
      </c>
    </row>
    <row r="235" spans="1:63" s="12" customFormat="1" ht="22.8" customHeight="1">
      <c r="A235" s="12"/>
      <c r="B235" s="227"/>
      <c r="C235" s="228"/>
      <c r="D235" s="229" t="s">
        <v>79</v>
      </c>
      <c r="E235" s="241" t="s">
        <v>405</v>
      </c>
      <c r="F235" s="241" t="s">
        <v>406</v>
      </c>
      <c r="G235" s="228"/>
      <c r="H235" s="228"/>
      <c r="I235" s="231"/>
      <c r="J235" s="242">
        <f>BK235</f>
        <v>0</v>
      </c>
      <c r="K235" s="228"/>
      <c r="L235" s="233"/>
      <c r="M235" s="234"/>
      <c r="N235" s="235"/>
      <c r="O235" s="235"/>
      <c r="P235" s="236">
        <f>SUM(P236:P237)</f>
        <v>0</v>
      </c>
      <c r="Q235" s="235"/>
      <c r="R235" s="236">
        <f>SUM(R236:R237)</f>
        <v>0</v>
      </c>
      <c r="S235" s="235"/>
      <c r="T235" s="237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8" t="s">
        <v>88</v>
      </c>
      <c r="AT235" s="239" t="s">
        <v>79</v>
      </c>
      <c r="AU235" s="239" t="s">
        <v>88</v>
      </c>
      <c r="AY235" s="238" t="s">
        <v>133</v>
      </c>
      <c r="BK235" s="240">
        <f>SUM(BK236:BK237)</f>
        <v>0</v>
      </c>
    </row>
    <row r="236" spans="1:65" s="2" customFormat="1" ht="14.4" customHeight="1">
      <c r="A236" s="38"/>
      <c r="B236" s="39"/>
      <c r="C236" s="243" t="s">
        <v>407</v>
      </c>
      <c r="D236" s="243" t="s">
        <v>136</v>
      </c>
      <c r="E236" s="244" t="s">
        <v>408</v>
      </c>
      <c r="F236" s="245" t="s">
        <v>409</v>
      </c>
      <c r="G236" s="246" t="s">
        <v>298</v>
      </c>
      <c r="H236" s="247">
        <v>0.381</v>
      </c>
      <c r="I236" s="248"/>
      <c r="J236" s="249">
        <f>ROUND(I236*H236,2)</f>
        <v>0</v>
      </c>
      <c r="K236" s="245" t="s">
        <v>140</v>
      </c>
      <c r="L236" s="44"/>
      <c r="M236" s="250" t="s">
        <v>1</v>
      </c>
      <c r="N236" s="251" t="s">
        <v>45</v>
      </c>
      <c r="O236" s="91"/>
      <c r="P236" s="252">
        <f>O236*H236</f>
        <v>0</v>
      </c>
      <c r="Q236" s="252">
        <v>0</v>
      </c>
      <c r="R236" s="252">
        <f>Q236*H236</f>
        <v>0</v>
      </c>
      <c r="S236" s="252">
        <v>0</v>
      </c>
      <c r="T236" s="25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4" t="s">
        <v>155</v>
      </c>
      <c r="AT236" s="254" t="s">
        <v>136</v>
      </c>
      <c r="AU236" s="254" t="s">
        <v>90</v>
      </c>
      <c r="AY236" s="17" t="s">
        <v>133</v>
      </c>
      <c r="BE236" s="255">
        <f>IF(N236="základní",J236,0)</f>
        <v>0</v>
      </c>
      <c r="BF236" s="255">
        <f>IF(N236="snížená",J236,0)</f>
        <v>0</v>
      </c>
      <c r="BG236" s="255">
        <f>IF(N236="zákl. přenesená",J236,0)</f>
        <v>0</v>
      </c>
      <c r="BH236" s="255">
        <f>IF(N236="sníž. přenesená",J236,0)</f>
        <v>0</v>
      </c>
      <c r="BI236" s="255">
        <f>IF(N236="nulová",J236,0)</f>
        <v>0</v>
      </c>
      <c r="BJ236" s="17" t="s">
        <v>88</v>
      </c>
      <c r="BK236" s="255">
        <f>ROUND(I236*H236,2)</f>
        <v>0</v>
      </c>
      <c r="BL236" s="17" t="s">
        <v>155</v>
      </c>
      <c r="BM236" s="254" t="s">
        <v>410</v>
      </c>
    </row>
    <row r="237" spans="1:47" s="2" customFormat="1" ht="12">
      <c r="A237" s="38"/>
      <c r="B237" s="39"/>
      <c r="C237" s="40"/>
      <c r="D237" s="256" t="s">
        <v>143</v>
      </c>
      <c r="E237" s="40"/>
      <c r="F237" s="257" t="s">
        <v>411</v>
      </c>
      <c r="G237" s="40"/>
      <c r="H237" s="40"/>
      <c r="I237" s="154"/>
      <c r="J237" s="40"/>
      <c r="K237" s="40"/>
      <c r="L237" s="44"/>
      <c r="M237" s="261"/>
      <c r="N237" s="262"/>
      <c r="O237" s="263"/>
      <c r="P237" s="263"/>
      <c r="Q237" s="263"/>
      <c r="R237" s="263"/>
      <c r="S237" s="263"/>
      <c r="T237" s="264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143</v>
      </c>
      <c r="AU237" s="17" t="s">
        <v>90</v>
      </c>
    </row>
    <row r="238" spans="1:31" s="2" customFormat="1" ht="6.95" customHeight="1">
      <c r="A238" s="38"/>
      <c r="B238" s="66"/>
      <c r="C238" s="67"/>
      <c r="D238" s="67"/>
      <c r="E238" s="67"/>
      <c r="F238" s="67"/>
      <c r="G238" s="67"/>
      <c r="H238" s="67"/>
      <c r="I238" s="192"/>
      <c r="J238" s="67"/>
      <c r="K238" s="67"/>
      <c r="L238" s="44"/>
      <c r="M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</sheetData>
  <sheetProtection password="CC35" sheet="1" objects="1" scenarios="1" formatColumns="0" formatRows="0" autoFilter="0"/>
  <autoFilter ref="C124:K2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2"/>
  <sheetViews>
    <sheetView showGridLines="0" workbookViewId="0" topLeftCell="A1"/>
  </sheetViews>
  <sheetFormatPr defaultColWidth="9.140625" defaultRowHeight="12"/>
  <cols>
    <col min="1" max="1" width="7.140625" style="1" customWidth="1"/>
    <col min="2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9" width="17.28125" style="146" customWidth="1"/>
    <col min="10" max="11" width="17.28125" style="1" customWidth="1"/>
    <col min="12" max="12" width="8.00390625" style="1" customWidth="1"/>
    <col min="13" max="13" width="9.28125" style="1" hidden="1" customWidth="1"/>
    <col min="14" max="14" width="9.140625" style="1" hidden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44" max="65" width="9.1406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90</v>
      </c>
    </row>
    <row r="4" spans="2:46" s="1" customFormat="1" ht="24.95" customHeight="1">
      <c r="B4" s="20"/>
      <c r="D4" s="150" t="s">
        <v>102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24" customHeight="1">
      <c r="B7" s="20"/>
      <c r="E7" s="153" t="str">
        <f>'Rekapitulace stavby'!K6</f>
        <v>Lávka ev.č. 06-06-02L přes Bohumínskou stružku (ul. Větrná)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103</v>
      </c>
      <c r="I8" s="146"/>
      <c r="L8" s="20"/>
    </row>
    <row r="9" spans="1:31" s="2" customFormat="1" ht="14.4" customHeight="1">
      <c r="A9" s="38"/>
      <c r="B9" s="44"/>
      <c r="C9" s="38"/>
      <c r="D9" s="38"/>
      <c r="E9" s="153" t="s">
        <v>237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238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4.4" customHeight="1">
      <c r="A11" s="38"/>
      <c r="B11" s="44"/>
      <c r="C11" s="38"/>
      <c r="D11" s="38"/>
      <c r="E11" s="155" t="s">
        <v>412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13. 4. 2020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6" t="s">
        <v>28</v>
      </c>
      <c r="J17" s="141" t="s">
        <v>29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30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32</v>
      </c>
      <c r="E22" s="38"/>
      <c r="F22" s="38"/>
      <c r="G22" s="38"/>
      <c r="H22" s="38"/>
      <c r="I22" s="156" t="s">
        <v>25</v>
      </c>
      <c r="J22" s="141" t="s">
        <v>33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6" t="s">
        <v>28</v>
      </c>
      <c r="J23" s="141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37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38</v>
      </c>
      <c r="F26" s="38"/>
      <c r="G26" s="38"/>
      <c r="H26" s="38"/>
      <c r="I26" s="156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39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4.4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40</v>
      </c>
      <c r="E32" s="38"/>
      <c r="F32" s="38"/>
      <c r="G32" s="38"/>
      <c r="H32" s="38"/>
      <c r="I32" s="154"/>
      <c r="J32" s="166">
        <f>ROUND(J133,2)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42</v>
      </c>
      <c r="G34" s="38"/>
      <c r="H34" s="38"/>
      <c r="I34" s="168" t="s">
        <v>41</v>
      </c>
      <c r="J34" s="167" t="s">
        <v>43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44</v>
      </c>
      <c r="E35" s="152" t="s">
        <v>45</v>
      </c>
      <c r="F35" s="170">
        <f>ROUND((SUM(BE133:BE401)),2)</f>
        <v>0</v>
      </c>
      <c r="G35" s="38"/>
      <c r="H35" s="38"/>
      <c r="I35" s="171">
        <v>0.21</v>
      </c>
      <c r="J35" s="170">
        <f>ROUND(((SUM(BE133:BE401))*I35),2)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46</v>
      </c>
      <c r="F36" s="170">
        <f>ROUND((SUM(BF133:BF401)),2)</f>
        <v>0</v>
      </c>
      <c r="G36" s="38"/>
      <c r="H36" s="38"/>
      <c r="I36" s="171">
        <v>0.15</v>
      </c>
      <c r="J36" s="170">
        <f>ROUND(((SUM(BF133:BF401))*I36),2)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47</v>
      </c>
      <c r="F37" s="170">
        <f>ROUND((SUM(BG133:BG401)),2)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48</v>
      </c>
      <c r="F38" s="170">
        <f>ROUND((SUM(BH133:BH401)),2)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49</v>
      </c>
      <c r="F39" s="170">
        <f>ROUND((SUM(BI133:BI401)),2)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50</v>
      </c>
      <c r="E41" s="174"/>
      <c r="F41" s="174"/>
      <c r="G41" s="175" t="s">
        <v>51</v>
      </c>
      <c r="H41" s="176" t="s">
        <v>52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53</v>
      </c>
      <c r="E50" s="181"/>
      <c r="F50" s="181"/>
      <c r="G50" s="180" t="s">
        <v>54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55</v>
      </c>
      <c r="E61" s="184"/>
      <c r="F61" s="185" t="s">
        <v>56</v>
      </c>
      <c r="G61" s="183" t="s">
        <v>55</v>
      </c>
      <c r="H61" s="184"/>
      <c r="I61" s="186"/>
      <c r="J61" s="187" t="s">
        <v>56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57</v>
      </c>
      <c r="E65" s="188"/>
      <c r="F65" s="188"/>
      <c r="G65" s="180" t="s">
        <v>58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55</v>
      </c>
      <c r="E76" s="184"/>
      <c r="F76" s="185" t="s">
        <v>56</v>
      </c>
      <c r="G76" s="183" t="s">
        <v>55</v>
      </c>
      <c r="H76" s="184"/>
      <c r="I76" s="186"/>
      <c r="J76" s="187" t="s">
        <v>56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4" customHeight="1">
      <c r="A85" s="38"/>
      <c r="B85" s="39"/>
      <c r="C85" s="40"/>
      <c r="D85" s="40"/>
      <c r="E85" s="196" t="str">
        <f>E7</f>
        <v>Lávka ev.č. 06-06-02L přes Bohumínskou stružku (ul. Větrná)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103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4.4" customHeight="1">
      <c r="A87" s="38"/>
      <c r="B87" s="39"/>
      <c r="C87" s="40"/>
      <c r="D87" s="40"/>
      <c r="E87" s="196" t="s">
        <v>237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238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4.4" customHeight="1">
      <c r="A89" s="38"/>
      <c r="B89" s="39"/>
      <c r="C89" s="40"/>
      <c r="D89" s="40"/>
      <c r="E89" s="76" t="str">
        <f>E11</f>
        <v>SO 201.2 - SO 201.2 - Nové konstrukce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6" t="s">
        <v>22</v>
      </c>
      <c r="J91" s="79" t="str">
        <f>IF(J14="","",J14)</f>
        <v>13. 4. 2020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8" customHeight="1">
      <c r="A93" s="38"/>
      <c r="B93" s="39"/>
      <c r="C93" s="32" t="s">
        <v>24</v>
      </c>
      <c r="D93" s="40"/>
      <c r="E93" s="40"/>
      <c r="F93" s="27" t="str">
        <f>E17</f>
        <v>Město Bohumín</v>
      </c>
      <c r="G93" s="40"/>
      <c r="H93" s="40"/>
      <c r="I93" s="156" t="s">
        <v>32</v>
      </c>
      <c r="J93" s="36" t="str">
        <f>E23</f>
        <v>Ing. Pavel Kurečka MOSTY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30</v>
      </c>
      <c r="D94" s="40"/>
      <c r="E94" s="40"/>
      <c r="F94" s="27" t="str">
        <f>IF(E20="","",E20)</f>
        <v>Vyplň údaj</v>
      </c>
      <c r="G94" s="40"/>
      <c r="H94" s="40"/>
      <c r="I94" s="156" t="s">
        <v>37</v>
      </c>
      <c r="J94" s="36" t="str">
        <f>E26</f>
        <v>Kurečková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106</v>
      </c>
      <c r="D96" s="198"/>
      <c r="E96" s="198"/>
      <c r="F96" s="198"/>
      <c r="G96" s="198"/>
      <c r="H96" s="198"/>
      <c r="I96" s="199"/>
      <c r="J96" s="200" t="s">
        <v>107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108</v>
      </c>
      <c r="D98" s="40"/>
      <c r="E98" s="40"/>
      <c r="F98" s="40"/>
      <c r="G98" s="40"/>
      <c r="H98" s="40"/>
      <c r="I98" s="154"/>
      <c r="J98" s="110">
        <f>J133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109</v>
      </c>
    </row>
    <row r="99" spans="1:31" s="9" customFormat="1" ht="24.95" customHeight="1">
      <c r="A99" s="9"/>
      <c r="B99" s="202"/>
      <c r="C99" s="203"/>
      <c r="D99" s="204" t="s">
        <v>240</v>
      </c>
      <c r="E99" s="205"/>
      <c r="F99" s="205"/>
      <c r="G99" s="205"/>
      <c r="H99" s="205"/>
      <c r="I99" s="206"/>
      <c r="J99" s="207">
        <f>J134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241</v>
      </c>
      <c r="E100" s="211"/>
      <c r="F100" s="211"/>
      <c r="G100" s="211"/>
      <c r="H100" s="211"/>
      <c r="I100" s="212"/>
      <c r="J100" s="213">
        <f>J135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413</v>
      </c>
      <c r="E101" s="211"/>
      <c r="F101" s="211"/>
      <c r="G101" s="211"/>
      <c r="H101" s="211"/>
      <c r="I101" s="212"/>
      <c r="J101" s="213">
        <f>J163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414</v>
      </c>
      <c r="E102" s="211"/>
      <c r="F102" s="211"/>
      <c r="G102" s="211"/>
      <c r="H102" s="211"/>
      <c r="I102" s="212"/>
      <c r="J102" s="213">
        <f>J214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415</v>
      </c>
      <c r="E103" s="211"/>
      <c r="F103" s="211"/>
      <c r="G103" s="211"/>
      <c r="H103" s="211"/>
      <c r="I103" s="212"/>
      <c r="J103" s="213">
        <f>J257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416</v>
      </c>
      <c r="E104" s="211"/>
      <c r="F104" s="211"/>
      <c r="G104" s="211"/>
      <c r="H104" s="211"/>
      <c r="I104" s="212"/>
      <c r="J104" s="213">
        <f>J267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242</v>
      </c>
      <c r="E105" s="211"/>
      <c r="F105" s="211"/>
      <c r="G105" s="211"/>
      <c r="H105" s="211"/>
      <c r="I105" s="212"/>
      <c r="J105" s="213">
        <f>J285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3"/>
      <c r="D106" s="210" t="s">
        <v>244</v>
      </c>
      <c r="E106" s="211"/>
      <c r="F106" s="211"/>
      <c r="G106" s="211"/>
      <c r="H106" s="211"/>
      <c r="I106" s="212"/>
      <c r="J106" s="213">
        <f>J363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2"/>
      <c r="C107" s="203"/>
      <c r="D107" s="204" t="s">
        <v>417</v>
      </c>
      <c r="E107" s="205"/>
      <c r="F107" s="205"/>
      <c r="G107" s="205"/>
      <c r="H107" s="205"/>
      <c r="I107" s="206"/>
      <c r="J107" s="207">
        <f>J366</f>
        <v>0</v>
      </c>
      <c r="K107" s="203"/>
      <c r="L107" s="20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9"/>
      <c r="C108" s="133"/>
      <c r="D108" s="210" t="s">
        <v>418</v>
      </c>
      <c r="E108" s="211"/>
      <c r="F108" s="211"/>
      <c r="G108" s="211"/>
      <c r="H108" s="211"/>
      <c r="I108" s="212"/>
      <c r="J108" s="213">
        <f>J367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9"/>
      <c r="C109" s="133"/>
      <c r="D109" s="210" t="s">
        <v>419</v>
      </c>
      <c r="E109" s="211"/>
      <c r="F109" s="211"/>
      <c r="G109" s="211"/>
      <c r="H109" s="211"/>
      <c r="I109" s="212"/>
      <c r="J109" s="213">
        <f>J379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9"/>
      <c r="C110" s="133"/>
      <c r="D110" s="210" t="s">
        <v>420</v>
      </c>
      <c r="E110" s="211"/>
      <c r="F110" s="211"/>
      <c r="G110" s="211"/>
      <c r="H110" s="211"/>
      <c r="I110" s="212"/>
      <c r="J110" s="213">
        <f>J386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9"/>
      <c r="C111" s="133"/>
      <c r="D111" s="210" t="s">
        <v>421</v>
      </c>
      <c r="E111" s="211"/>
      <c r="F111" s="211"/>
      <c r="G111" s="211"/>
      <c r="H111" s="211"/>
      <c r="I111" s="212"/>
      <c r="J111" s="213">
        <f>J395</f>
        <v>0</v>
      </c>
      <c r="K111" s="133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192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195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117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" customHeight="1">
      <c r="A121" s="38"/>
      <c r="B121" s="39"/>
      <c r="C121" s="40"/>
      <c r="D121" s="40"/>
      <c r="E121" s="196" t="str">
        <f>E7</f>
        <v>Lávka ev.č. 06-06-02L přes Bohumínskou stružku (ul. Větrná)</v>
      </c>
      <c r="F121" s="32"/>
      <c r="G121" s="32"/>
      <c r="H121" s="32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1"/>
      <c r="C122" s="32" t="s">
        <v>103</v>
      </c>
      <c r="D122" s="22"/>
      <c r="E122" s="22"/>
      <c r="F122" s="22"/>
      <c r="G122" s="22"/>
      <c r="H122" s="22"/>
      <c r="I122" s="146"/>
      <c r="J122" s="22"/>
      <c r="K122" s="22"/>
      <c r="L122" s="20"/>
    </row>
    <row r="123" spans="1:31" s="2" customFormat="1" ht="14.4" customHeight="1">
      <c r="A123" s="38"/>
      <c r="B123" s="39"/>
      <c r="C123" s="40"/>
      <c r="D123" s="40"/>
      <c r="E123" s="196" t="s">
        <v>237</v>
      </c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238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4.4" customHeight="1">
      <c r="A125" s="38"/>
      <c r="B125" s="39"/>
      <c r="C125" s="40"/>
      <c r="D125" s="40"/>
      <c r="E125" s="76" t="str">
        <f>E11</f>
        <v>SO 201.2 - SO 201.2 - Nové konstrukce</v>
      </c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F14</f>
        <v xml:space="preserve"> </v>
      </c>
      <c r="G127" s="40"/>
      <c r="H127" s="40"/>
      <c r="I127" s="156" t="s">
        <v>22</v>
      </c>
      <c r="J127" s="79" t="str">
        <f>IF(J14="","",J14)</f>
        <v>13. 4. 2020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8" customHeight="1">
      <c r="A129" s="38"/>
      <c r="B129" s="39"/>
      <c r="C129" s="32" t="s">
        <v>24</v>
      </c>
      <c r="D129" s="40"/>
      <c r="E129" s="40"/>
      <c r="F129" s="27" t="str">
        <f>E17</f>
        <v>Město Bohumín</v>
      </c>
      <c r="G129" s="40"/>
      <c r="H129" s="40"/>
      <c r="I129" s="156" t="s">
        <v>32</v>
      </c>
      <c r="J129" s="36" t="str">
        <f>E23</f>
        <v>Ing. Pavel Kurečka MOSTY s.r.o.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6" customHeight="1">
      <c r="A130" s="38"/>
      <c r="B130" s="39"/>
      <c r="C130" s="32" t="s">
        <v>30</v>
      </c>
      <c r="D130" s="40"/>
      <c r="E130" s="40"/>
      <c r="F130" s="27" t="str">
        <f>IF(E20="","",E20)</f>
        <v>Vyplň údaj</v>
      </c>
      <c r="G130" s="40"/>
      <c r="H130" s="40"/>
      <c r="I130" s="156" t="s">
        <v>37</v>
      </c>
      <c r="J130" s="36" t="str">
        <f>E26</f>
        <v>Kurečková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5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15"/>
      <c r="B132" s="216"/>
      <c r="C132" s="217" t="s">
        <v>118</v>
      </c>
      <c r="D132" s="218" t="s">
        <v>65</v>
      </c>
      <c r="E132" s="218" t="s">
        <v>61</v>
      </c>
      <c r="F132" s="218" t="s">
        <v>62</v>
      </c>
      <c r="G132" s="218" t="s">
        <v>119</v>
      </c>
      <c r="H132" s="218" t="s">
        <v>120</v>
      </c>
      <c r="I132" s="219" t="s">
        <v>121</v>
      </c>
      <c r="J132" s="218" t="s">
        <v>107</v>
      </c>
      <c r="K132" s="220" t="s">
        <v>122</v>
      </c>
      <c r="L132" s="221"/>
      <c r="M132" s="100" t="s">
        <v>1</v>
      </c>
      <c r="N132" s="101" t="s">
        <v>44</v>
      </c>
      <c r="O132" s="101" t="s">
        <v>123</v>
      </c>
      <c r="P132" s="101" t="s">
        <v>124</v>
      </c>
      <c r="Q132" s="101" t="s">
        <v>125</v>
      </c>
      <c r="R132" s="101" t="s">
        <v>126</v>
      </c>
      <c r="S132" s="101" t="s">
        <v>127</v>
      </c>
      <c r="T132" s="102" t="s">
        <v>128</v>
      </c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</row>
    <row r="133" spans="1:63" s="2" customFormat="1" ht="22.8" customHeight="1">
      <c r="A133" s="38"/>
      <c r="B133" s="39"/>
      <c r="C133" s="107" t="s">
        <v>129</v>
      </c>
      <c r="D133" s="40"/>
      <c r="E133" s="40"/>
      <c r="F133" s="40"/>
      <c r="G133" s="40"/>
      <c r="H133" s="40"/>
      <c r="I133" s="154"/>
      <c r="J133" s="222">
        <f>BK133</f>
        <v>0</v>
      </c>
      <c r="K133" s="40"/>
      <c r="L133" s="44"/>
      <c r="M133" s="103"/>
      <c r="N133" s="223"/>
      <c r="O133" s="104"/>
      <c r="P133" s="224">
        <f>P134+P366</f>
        <v>0</v>
      </c>
      <c r="Q133" s="104"/>
      <c r="R133" s="224">
        <f>R134+R366</f>
        <v>168.27820198999999</v>
      </c>
      <c r="S133" s="104"/>
      <c r="T133" s="225">
        <f>T134+T366</f>
        <v>0.15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79</v>
      </c>
      <c r="AU133" s="17" t="s">
        <v>109</v>
      </c>
      <c r="BK133" s="226">
        <f>BK134+BK366</f>
        <v>0</v>
      </c>
    </row>
    <row r="134" spans="1:63" s="12" customFormat="1" ht="25.9" customHeight="1">
      <c r="A134" s="12"/>
      <c r="B134" s="227"/>
      <c r="C134" s="228"/>
      <c r="D134" s="229" t="s">
        <v>79</v>
      </c>
      <c r="E134" s="230" t="s">
        <v>245</v>
      </c>
      <c r="F134" s="230" t="s">
        <v>246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P135+P163+P214+P257+P267+P285+P363</f>
        <v>0</v>
      </c>
      <c r="Q134" s="235"/>
      <c r="R134" s="236">
        <f>R135+R163+R214+R257+R267+R285+R363</f>
        <v>166.35218448999998</v>
      </c>
      <c r="S134" s="235"/>
      <c r="T134" s="237">
        <f>T135+T163+T214+T257+T267+T285+T363</f>
        <v>0.15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88</v>
      </c>
      <c r="AT134" s="239" t="s">
        <v>79</v>
      </c>
      <c r="AU134" s="239" t="s">
        <v>80</v>
      </c>
      <c r="AY134" s="238" t="s">
        <v>133</v>
      </c>
      <c r="BK134" s="240">
        <f>BK135+BK163+BK214+BK257+BK267+BK285+BK363</f>
        <v>0</v>
      </c>
    </row>
    <row r="135" spans="1:63" s="12" customFormat="1" ht="22.8" customHeight="1">
      <c r="A135" s="12"/>
      <c r="B135" s="227"/>
      <c r="C135" s="228"/>
      <c r="D135" s="229" t="s">
        <v>79</v>
      </c>
      <c r="E135" s="241" t="s">
        <v>88</v>
      </c>
      <c r="F135" s="241" t="s">
        <v>247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SUM(P136:P162)</f>
        <v>0</v>
      </c>
      <c r="Q135" s="235"/>
      <c r="R135" s="236">
        <f>SUM(R136:R162)</f>
        <v>60.898915</v>
      </c>
      <c r="S135" s="235"/>
      <c r="T135" s="237">
        <f>SUM(T136:T162)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88</v>
      </c>
      <c r="AT135" s="239" t="s">
        <v>79</v>
      </c>
      <c r="AU135" s="239" t="s">
        <v>88</v>
      </c>
      <c r="AY135" s="238" t="s">
        <v>133</v>
      </c>
      <c r="BK135" s="240">
        <f>SUM(BK136:BK162)</f>
        <v>0</v>
      </c>
    </row>
    <row r="136" spans="1:65" s="2" customFormat="1" ht="19.8" customHeight="1">
      <c r="A136" s="38"/>
      <c r="B136" s="39"/>
      <c r="C136" s="243" t="s">
        <v>88</v>
      </c>
      <c r="D136" s="243" t="s">
        <v>136</v>
      </c>
      <c r="E136" s="244" t="s">
        <v>422</v>
      </c>
      <c r="F136" s="245" t="s">
        <v>423</v>
      </c>
      <c r="G136" s="246" t="s">
        <v>262</v>
      </c>
      <c r="H136" s="247">
        <v>21.188</v>
      </c>
      <c r="I136" s="248"/>
      <c r="J136" s="249">
        <f>ROUND(I136*H136,2)</f>
        <v>0</v>
      </c>
      <c r="K136" s="245" t="s">
        <v>140</v>
      </c>
      <c r="L136" s="44"/>
      <c r="M136" s="250" t="s">
        <v>1</v>
      </c>
      <c r="N136" s="251" t="s">
        <v>45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155</v>
      </c>
      <c r="AT136" s="254" t="s">
        <v>136</v>
      </c>
      <c r="AU136" s="254" t="s">
        <v>90</v>
      </c>
      <c r="AY136" s="17" t="s">
        <v>133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88</v>
      </c>
      <c r="BK136" s="255">
        <f>ROUND(I136*H136,2)</f>
        <v>0</v>
      </c>
      <c r="BL136" s="17" t="s">
        <v>155</v>
      </c>
      <c r="BM136" s="254" t="s">
        <v>424</v>
      </c>
    </row>
    <row r="137" spans="1:47" s="2" customFormat="1" ht="12">
      <c r="A137" s="38"/>
      <c r="B137" s="39"/>
      <c r="C137" s="40"/>
      <c r="D137" s="256" t="s">
        <v>143</v>
      </c>
      <c r="E137" s="40"/>
      <c r="F137" s="257" t="s">
        <v>425</v>
      </c>
      <c r="G137" s="40"/>
      <c r="H137" s="40"/>
      <c r="I137" s="154"/>
      <c r="J137" s="40"/>
      <c r="K137" s="40"/>
      <c r="L137" s="44"/>
      <c r="M137" s="258"/>
      <c r="N137" s="259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143</v>
      </c>
      <c r="AU137" s="17" t="s">
        <v>90</v>
      </c>
    </row>
    <row r="138" spans="1:51" s="13" customFormat="1" ht="12">
      <c r="A138" s="13"/>
      <c r="B138" s="265"/>
      <c r="C138" s="266"/>
      <c r="D138" s="256" t="s">
        <v>254</v>
      </c>
      <c r="E138" s="267" t="s">
        <v>1</v>
      </c>
      <c r="F138" s="268" t="s">
        <v>426</v>
      </c>
      <c r="G138" s="266"/>
      <c r="H138" s="267" t="s">
        <v>1</v>
      </c>
      <c r="I138" s="269"/>
      <c r="J138" s="266"/>
      <c r="K138" s="266"/>
      <c r="L138" s="270"/>
      <c r="M138" s="271"/>
      <c r="N138" s="272"/>
      <c r="O138" s="272"/>
      <c r="P138" s="272"/>
      <c r="Q138" s="272"/>
      <c r="R138" s="272"/>
      <c r="S138" s="272"/>
      <c r="T138" s="27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74" t="s">
        <v>254</v>
      </c>
      <c r="AU138" s="274" t="s">
        <v>90</v>
      </c>
      <c r="AV138" s="13" t="s">
        <v>88</v>
      </c>
      <c r="AW138" s="13" t="s">
        <v>36</v>
      </c>
      <c r="AX138" s="13" t="s">
        <v>80</v>
      </c>
      <c r="AY138" s="274" t="s">
        <v>133</v>
      </c>
    </row>
    <row r="139" spans="1:51" s="14" customFormat="1" ht="12">
      <c r="A139" s="14"/>
      <c r="B139" s="275"/>
      <c r="C139" s="276"/>
      <c r="D139" s="256" t="s">
        <v>254</v>
      </c>
      <c r="E139" s="277" t="s">
        <v>1</v>
      </c>
      <c r="F139" s="278" t="s">
        <v>427</v>
      </c>
      <c r="G139" s="276"/>
      <c r="H139" s="279">
        <v>11.188</v>
      </c>
      <c r="I139" s="280"/>
      <c r="J139" s="276"/>
      <c r="K139" s="276"/>
      <c r="L139" s="281"/>
      <c r="M139" s="282"/>
      <c r="N139" s="283"/>
      <c r="O139" s="283"/>
      <c r="P139" s="283"/>
      <c r="Q139" s="283"/>
      <c r="R139" s="283"/>
      <c r="S139" s="283"/>
      <c r="T139" s="28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5" t="s">
        <v>254</v>
      </c>
      <c r="AU139" s="285" t="s">
        <v>90</v>
      </c>
      <c r="AV139" s="14" t="s">
        <v>90</v>
      </c>
      <c r="AW139" s="14" t="s">
        <v>36</v>
      </c>
      <c r="AX139" s="14" t="s">
        <v>80</v>
      </c>
      <c r="AY139" s="285" t="s">
        <v>133</v>
      </c>
    </row>
    <row r="140" spans="1:51" s="13" customFormat="1" ht="12">
      <c r="A140" s="13"/>
      <c r="B140" s="265"/>
      <c r="C140" s="266"/>
      <c r="D140" s="256" t="s">
        <v>254</v>
      </c>
      <c r="E140" s="267" t="s">
        <v>1</v>
      </c>
      <c r="F140" s="268" t="s">
        <v>428</v>
      </c>
      <c r="G140" s="266"/>
      <c r="H140" s="267" t="s">
        <v>1</v>
      </c>
      <c r="I140" s="269"/>
      <c r="J140" s="266"/>
      <c r="K140" s="266"/>
      <c r="L140" s="270"/>
      <c r="M140" s="271"/>
      <c r="N140" s="272"/>
      <c r="O140" s="272"/>
      <c r="P140" s="272"/>
      <c r="Q140" s="272"/>
      <c r="R140" s="272"/>
      <c r="S140" s="272"/>
      <c r="T140" s="27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74" t="s">
        <v>254</v>
      </c>
      <c r="AU140" s="274" t="s">
        <v>90</v>
      </c>
      <c r="AV140" s="13" t="s">
        <v>88</v>
      </c>
      <c r="AW140" s="13" t="s">
        <v>36</v>
      </c>
      <c r="AX140" s="13" t="s">
        <v>80</v>
      </c>
      <c r="AY140" s="274" t="s">
        <v>133</v>
      </c>
    </row>
    <row r="141" spans="1:51" s="14" customFormat="1" ht="12">
      <c r="A141" s="14"/>
      <c r="B141" s="275"/>
      <c r="C141" s="276"/>
      <c r="D141" s="256" t="s">
        <v>254</v>
      </c>
      <c r="E141" s="277" t="s">
        <v>1</v>
      </c>
      <c r="F141" s="278" t="s">
        <v>190</v>
      </c>
      <c r="G141" s="276"/>
      <c r="H141" s="279">
        <v>10</v>
      </c>
      <c r="I141" s="280"/>
      <c r="J141" s="276"/>
      <c r="K141" s="276"/>
      <c r="L141" s="281"/>
      <c r="M141" s="282"/>
      <c r="N141" s="283"/>
      <c r="O141" s="283"/>
      <c r="P141" s="283"/>
      <c r="Q141" s="283"/>
      <c r="R141" s="283"/>
      <c r="S141" s="283"/>
      <c r="T141" s="28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85" t="s">
        <v>254</v>
      </c>
      <c r="AU141" s="285" t="s">
        <v>90</v>
      </c>
      <c r="AV141" s="14" t="s">
        <v>90</v>
      </c>
      <c r="AW141" s="14" t="s">
        <v>36</v>
      </c>
      <c r="AX141" s="14" t="s">
        <v>80</v>
      </c>
      <c r="AY141" s="285" t="s">
        <v>133</v>
      </c>
    </row>
    <row r="142" spans="1:51" s="15" customFormat="1" ht="12">
      <c r="A142" s="15"/>
      <c r="B142" s="286"/>
      <c r="C142" s="287"/>
      <c r="D142" s="256" t="s">
        <v>254</v>
      </c>
      <c r="E142" s="288" t="s">
        <v>1</v>
      </c>
      <c r="F142" s="289" t="s">
        <v>259</v>
      </c>
      <c r="G142" s="287"/>
      <c r="H142" s="290">
        <v>21.188000000000002</v>
      </c>
      <c r="I142" s="291"/>
      <c r="J142" s="287"/>
      <c r="K142" s="287"/>
      <c r="L142" s="292"/>
      <c r="M142" s="293"/>
      <c r="N142" s="294"/>
      <c r="O142" s="294"/>
      <c r="P142" s="294"/>
      <c r="Q142" s="294"/>
      <c r="R142" s="294"/>
      <c r="S142" s="294"/>
      <c r="T142" s="29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6" t="s">
        <v>254</v>
      </c>
      <c r="AU142" s="296" t="s">
        <v>90</v>
      </c>
      <c r="AV142" s="15" t="s">
        <v>155</v>
      </c>
      <c r="AW142" s="15" t="s">
        <v>36</v>
      </c>
      <c r="AX142" s="15" t="s">
        <v>88</v>
      </c>
      <c r="AY142" s="296" t="s">
        <v>133</v>
      </c>
    </row>
    <row r="143" spans="1:65" s="2" customFormat="1" ht="19.8" customHeight="1">
      <c r="A143" s="38"/>
      <c r="B143" s="39"/>
      <c r="C143" s="297" t="s">
        <v>90</v>
      </c>
      <c r="D143" s="297" t="s">
        <v>429</v>
      </c>
      <c r="E143" s="298" t="s">
        <v>430</v>
      </c>
      <c r="F143" s="299" t="s">
        <v>431</v>
      </c>
      <c r="G143" s="300" t="s">
        <v>262</v>
      </c>
      <c r="H143" s="301">
        <v>21.188</v>
      </c>
      <c r="I143" s="302"/>
      <c r="J143" s="303">
        <f>ROUND(I143*H143,2)</f>
        <v>0</v>
      </c>
      <c r="K143" s="299" t="s">
        <v>200</v>
      </c>
      <c r="L143" s="304"/>
      <c r="M143" s="305" t="s">
        <v>1</v>
      </c>
      <c r="N143" s="306" t="s">
        <v>45</v>
      </c>
      <c r="O143" s="91"/>
      <c r="P143" s="252">
        <f>O143*H143</f>
        <v>0</v>
      </c>
      <c r="Q143" s="252">
        <v>2</v>
      </c>
      <c r="R143" s="252">
        <f>Q143*H143</f>
        <v>42.376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178</v>
      </c>
      <c r="AT143" s="254" t="s">
        <v>429</v>
      </c>
      <c r="AU143" s="254" t="s">
        <v>90</v>
      </c>
      <c r="AY143" s="17" t="s">
        <v>133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88</v>
      </c>
      <c r="BK143" s="255">
        <f>ROUND(I143*H143,2)</f>
        <v>0</v>
      </c>
      <c r="BL143" s="17" t="s">
        <v>155</v>
      </c>
      <c r="BM143" s="254" t="s">
        <v>432</v>
      </c>
    </row>
    <row r="144" spans="1:47" s="2" customFormat="1" ht="12">
      <c r="A144" s="38"/>
      <c r="B144" s="39"/>
      <c r="C144" s="40"/>
      <c r="D144" s="256" t="s">
        <v>143</v>
      </c>
      <c r="E144" s="40"/>
      <c r="F144" s="257" t="s">
        <v>431</v>
      </c>
      <c r="G144" s="40"/>
      <c r="H144" s="40"/>
      <c r="I144" s="154"/>
      <c r="J144" s="40"/>
      <c r="K144" s="40"/>
      <c r="L144" s="44"/>
      <c r="M144" s="258"/>
      <c r="N144" s="259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143</v>
      </c>
      <c r="AU144" s="17" t="s">
        <v>90</v>
      </c>
    </row>
    <row r="145" spans="1:65" s="2" customFormat="1" ht="19.8" customHeight="1">
      <c r="A145" s="38"/>
      <c r="B145" s="39"/>
      <c r="C145" s="243" t="s">
        <v>150</v>
      </c>
      <c r="D145" s="243" t="s">
        <v>136</v>
      </c>
      <c r="E145" s="244" t="s">
        <v>433</v>
      </c>
      <c r="F145" s="245" t="s">
        <v>434</v>
      </c>
      <c r="G145" s="246" t="s">
        <v>250</v>
      </c>
      <c r="H145" s="247">
        <v>116.6</v>
      </c>
      <c r="I145" s="248"/>
      <c r="J145" s="249">
        <f>ROUND(I145*H145,2)</f>
        <v>0</v>
      </c>
      <c r="K145" s="245" t="s">
        <v>140</v>
      </c>
      <c r="L145" s="44"/>
      <c r="M145" s="250" t="s">
        <v>1</v>
      </c>
      <c r="N145" s="251" t="s">
        <v>45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155</v>
      </c>
      <c r="AT145" s="254" t="s">
        <v>136</v>
      </c>
      <c r="AU145" s="254" t="s">
        <v>90</v>
      </c>
      <c r="AY145" s="17" t="s">
        <v>133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88</v>
      </c>
      <c r="BK145" s="255">
        <f>ROUND(I145*H145,2)</f>
        <v>0</v>
      </c>
      <c r="BL145" s="17" t="s">
        <v>155</v>
      </c>
      <c r="BM145" s="254" t="s">
        <v>435</v>
      </c>
    </row>
    <row r="146" spans="1:47" s="2" customFormat="1" ht="12">
      <c r="A146" s="38"/>
      <c r="B146" s="39"/>
      <c r="C146" s="40"/>
      <c r="D146" s="256" t="s">
        <v>143</v>
      </c>
      <c r="E146" s="40"/>
      <c r="F146" s="257" t="s">
        <v>436</v>
      </c>
      <c r="G146" s="40"/>
      <c r="H146" s="40"/>
      <c r="I146" s="154"/>
      <c r="J146" s="40"/>
      <c r="K146" s="40"/>
      <c r="L146" s="44"/>
      <c r="M146" s="258"/>
      <c r="N146" s="259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143</v>
      </c>
      <c r="AU146" s="17" t="s">
        <v>90</v>
      </c>
    </row>
    <row r="147" spans="1:47" s="2" customFormat="1" ht="12">
      <c r="A147" s="38"/>
      <c r="B147" s="39"/>
      <c r="C147" s="40"/>
      <c r="D147" s="256" t="s">
        <v>144</v>
      </c>
      <c r="E147" s="40"/>
      <c r="F147" s="260" t="s">
        <v>437</v>
      </c>
      <c r="G147" s="40"/>
      <c r="H147" s="40"/>
      <c r="I147" s="154"/>
      <c r="J147" s="40"/>
      <c r="K147" s="40"/>
      <c r="L147" s="44"/>
      <c r="M147" s="258"/>
      <c r="N147" s="259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144</v>
      </c>
      <c r="AU147" s="17" t="s">
        <v>90</v>
      </c>
    </row>
    <row r="148" spans="1:51" s="14" customFormat="1" ht="12">
      <c r="A148" s="14"/>
      <c r="B148" s="275"/>
      <c r="C148" s="276"/>
      <c r="D148" s="256" t="s">
        <v>254</v>
      </c>
      <c r="E148" s="277" t="s">
        <v>1</v>
      </c>
      <c r="F148" s="278" t="s">
        <v>438</v>
      </c>
      <c r="G148" s="276"/>
      <c r="H148" s="279">
        <v>116.6</v>
      </c>
      <c r="I148" s="280"/>
      <c r="J148" s="276"/>
      <c r="K148" s="276"/>
      <c r="L148" s="281"/>
      <c r="M148" s="282"/>
      <c r="N148" s="283"/>
      <c r="O148" s="283"/>
      <c r="P148" s="283"/>
      <c r="Q148" s="283"/>
      <c r="R148" s="283"/>
      <c r="S148" s="283"/>
      <c r="T148" s="28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5" t="s">
        <v>254</v>
      </c>
      <c r="AU148" s="285" t="s">
        <v>90</v>
      </c>
      <c r="AV148" s="14" t="s">
        <v>90</v>
      </c>
      <c r="AW148" s="14" t="s">
        <v>36</v>
      </c>
      <c r="AX148" s="14" t="s">
        <v>88</v>
      </c>
      <c r="AY148" s="285" t="s">
        <v>133</v>
      </c>
    </row>
    <row r="149" spans="1:65" s="2" customFormat="1" ht="19.8" customHeight="1">
      <c r="A149" s="38"/>
      <c r="B149" s="39"/>
      <c r="C149" s="243" t="s">
        <v>155</v>
      </c>
      <c r="D149" s="243" t="s">
        <v>136</v>
      </c>
      <c r="E149" s="244" t="s">
        <v>439</v>
      </c>
      <c r="F149" s="245" t="s">
        <v>440</v>
      </c>
      <c r="G149" s="246" t="s">
        <v>250</v>
      </c>
      <c r="H149" s="247">
        <v>92.6</v>
      </c>
      <c r="I149" s="248"/>
      <c r="J149" s="249">
        <f>ROUND(I149*H149,2)</f>
        <v>0</v>
      </c>
      <c r="K149" s="245" t="s">
        <v>140</v>
      </c>
      <c r="L149" s="44"/>
      <c r="M149" s="250" t="s">
        <v>1</v>
      </c>
      <c r="N149" s="251" t="s">
        <v>45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155</v>
      </c>
      <c r="AT149" s="254" t="s">
        <v>136</v>
      </c>
      <c r="AU149" s="254" t="s">
        <v>90</v>
      </c>
      <c r="AY149" s="17" t="s">
        <v>133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88</v>
      </c>
      <c r="BK149" s="255">
        <f>ROUND(I149*H149,2)</f>
        <v>0</v>
      </c>
      <c r="BL149" s="17" t="s">
        <v>155</v>
      </c>
      <c r="BM149" s="254" t="s">
        <v>441</v>
      </c>
    </row>
    <row r="150" spans="1:47" s="2" customFormat="1" ht="12">
      <c r="A150" s="38"/>
      <c r="B150" s="39"/>
      <c r="C150" s="40"/>
      <c r="D150" s="256" t="s">
        <v>143</v>
      </c>
      <c r="E150" s="40"/>
      <c r="F150" s="257" t="s">
        <v>442</v>
      </c>
      <c r="G150" s="40"/>
      <c r="H150" s="40"/>
      <c r="I150" s="154"/>
      <c r="J150" s="40"/>
      <c r="K150" s="40"/>
      <c r="L150" s="44"/>
      <c r="M150" s="258"/>
      <c r="N150" s="259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143</v>
      </c>
      <c r="AU150" s="17" t="s">
        <v>90</v>
      </c>
    </row>
    <row r="151" spans="1:47" s="2" customFormat="1" ht="12">
      <c r="A151" s="38"/>
      <c r="B151" s="39"/>
      <c r="C151" s="40"/>
      <c r="D151" s="256" t="s">
        <v>144</v>
      </c>
      <c r="E151" s="40"/>
      <c r="F151" s="260" t="s">
        <v>443</v>
      </c>
      <c r="G151" s="40"/>
      <c r="H151" s="40"/>
      <c r="I151" s="154"/>
      <c r="J151" s="40"/>
      <c r="K151" s="40"/>
      <c r="L151" s="44"/>
      <c r="M151" s="258"/>
      <c r="N151" s="259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144</v>
      </c>
      <c r="AU151" s="17" t="s">
        <v>90</v>
      </c>
    </row>
    <row r="152" spans="1:51" s="14" customFormat="1" ht="12">
      <c r="A152" s="14"/>
      <c r="B152" s="275"/>
      <c r="C152" s="276"/>
      <c r="D152" s="256" t="s">
        <v>254</v>
      </c>
      <c r="E152" s="277" t="s">
        <v>1</v>
      </c>
      <c r="F152" s="278" t="s">
        <v>444</v>
      </c>
      <c r="G152" s="276"/>
      <c r="H152" s="279">
        <v>92.6</v>
      </c>
      <c r="I152" s="280"/>
      <c r="J152" s="276"/>
      <c r="K152" s="276"/>
      <c r="L152" s="281"/>
      <c r="M152" s="282"/>
      <c r="N152" s="283"/>
      <c r="O152" s="283"/>
      <c r="P152" s="283"/>
      <c r="Q152" s="283"/>
      <c r="R152" s="283"/>
      <c r="S152" s="283"/>
      <c r="T152" s="28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85" t="s">
        <v>254</v>
      </c>
      <c r="AU152" s="285" t="s">
        <v>90</v>
      </c>
      <c r="AV152" s="14" t="s">
        <v>90</v>
      </c>
      <c r="AW152" s="14" t="s">
        <v>36</v>
      </c>
      <c r="AX152" s="14" t="s">
        <v>88</v>
      </c>
      <c r="AY152" s="285" t="s">
        <v>133</v>
      </c>
    </row>
    <row r="153" spans="1:65" s="2" customFormat="1" ht="14.4" customHeight="1">
      <c r="A153" s="38"/>
      <c r="B153" s="39"/>
      <c r="C153" s="297" t="s">
        <v>132</v>
      </c>
      <c r="D153" s="297" t="s">
        <v>429</v>
      </c>
      <c r="E153" s="298" t="s">
        <v>445</v>
      </c>
      <c r="F153" s="299" t="s">
        <v>446</v>
      </c>
      <c r="G153" s="300" t="s">
        <v>262</v>
      </c>
      <c r="H153" s="301">
        <v>9.26</v>
      </c>
      <c r="I153" s="302"/>
      <c r="J153" s="303">
        <f>ROUND(I153*H153,2)</f>
        <v>0</v>
      </c>
      <c r="K153" s="299" t="s">
        <v>200</v>
      </c>
      <c r="L153" s="304"/>
      <c r="M153" s="305" t="s">
        <v>1</v>
      </c>
      <c r="N153" s="306" t="s">
        <v>45</v>
      </c>
      <c r="O153" s="91"/>
      <c r="P153" s="252">
        <f>O153*H153</f>
        <v>0</v>
      </c>
      <c r="Q153" s="252">
        <v>2</v>
      </c>
      <c r="R153" s="252">
        <f>Q153*H153</f>
        <v>18.52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178</v>
      </c>
      <c r="AT153" s="254" t="s">
        <v>429</v>
      </c>
      <c r="AU153" s="254" t="s">
        <v>90</v>
      </c>
      <c r="AY153" s="17" t="s">
        <v>133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88</v>
      </c>
      <c r="BK153" s="255">
        <f>ROUND(I153*H153,2)</f>
        <v>0</v>
      </c>
      <c r="BL153" s="17" t="s">
        <v>155</v>
      </c>
      <c r="BM153" s="254" t="s">
        <v>447</v>
      </c>
    </row>
    <row r="154" spans="1:47" s="2" customFormat="1" ht="12">
      <c r="A154" s="38"/>
      <c r="B154" s="39"/>
      <c r="C154" s="40"/>
      <c r="D154" s="256" t="s">
        <v>143</v>
      </c>
      <c r="E154" s="40"/>
      <c r="F154" s="257" t="s">
        <v>448</v>
      </c>
      <c r="G154" s="40"/>
      <c r="H154" s="40"/>
      <c r="I154" s="154"/>
      <c r="J154" s="40"/>
      <c r="K154" s="40"/>
      <c r="L154" s="44"/>
      <c r="M154" s="258"/>
      <c r="N154" s="259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143</v>
      </c>
      <c r="AU154" s="17" t="s">
        <v>90</v>
      </c>
    </row>
    <row r="155" spans="1:51" s="14" customFormat="1" ht="12">
      <c r="A155" s="14"/>
      <c r="B155" s="275"/>
      <c r="C155" s="276"/>
      <c r="D155" s="256" t="s">
        <v>254</v>
      </c>
      <c r="E155" s="277" t="s">
        <v>1</v>
      </c>
      <c r="F155" s="278" t="s">
        <v>449</v>
      </c>
      <c r="G155" s="276"/>
      <c r="H155" s="279">
        <v>9.26</v>
      </c>
      <c r="I155" s="280"/>
      <c r="J155" s="276"/>
      <c r="K155" s="276"/>
      <c r="L155" s="281"/>
      <c r="M155" s="282"/>
      <c r="N155" s="283"/>
      <c r="O155" s="283"/>
      <c r="P155" s="283"/>
      <c r="Q155" s="283"/>
      <c r="R155" s="283"/>
      <c r="S155" s="283"/>
      <c r="T155" s="28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5" t="s">
        <v>254</v>
      </c>
      <c r="AU155" s="285" t="s">
        <v>90</v>
      </c>
      <c r="AV155" s="14" t="s">
        <v>90</v>
      </c>
      <c r="AW155" s="14" t="s">
        <v>36</v>
      </c>
      <c r="AX155" s="14" t="s">
        <v>88</v>
      </c>
      <c r="AY155" s="285" t="s">
        <v>133</v>
      </c>
    </row>
    <row r="156" spans="1:65" s="2" customFormat="1" ht="19.8" customHeight="1">
      <c r="A156" s="38"/>
      <c r="B156" s="39"/>
      <c r="C156" s="243" t="s">
        <v>168</v>
      </c>
      <c r="D156" s="243" t="s">
        <v>136</v>
      </c>
      <c r="E156" s="244" t="s">
        <v>450</v>
      </c>
      <c r="F156" s="245" t="s">
        <v>451</v>
      </c>
      <c r="G156" s="246" t="s">
        <v>250</v>
      </c>
      <c r="H156" s="247">
        <v>116.6</v>
      </c>
      <c r="I156" s="248"/>
      <c r="J156" s="249">
        <f>ROUND(I156*H156,2)</f>
        <v>0</v>
      </c>
      <c r="K156" s="245" t="s">
        <v>140</v>
      </c>
      <c r="L156" s="44"/>
      <c r="M156" s="250" t="s">
        <v>1</v>
      </c>
      <c r="N156" s="251" t="s">
        <v>45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155</v>
      </c>
      <c r="AT156" s="254" t="s">
        <v>136</v>
      </c>
      <c r="AU156" s="254" t="s">
        <v>90</v>
      </c>
      <c r="AY156" s="17" t="s">
        <v>133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88</v>
      </c>
      <c r="BK156" s="255">
        <f>ROUND(I156*H156,2)</f>
        <v>0</v>
      </c>
      <c r="BL156" s="17" t="s">
        <v>155</v>
      </c>
      <c r="BM156" s="254" t="s">
        <v>452</v>
      </c>
    </row>
    <row r="157" spans="1:47" s="2" customFormat="1" ht="12">
      <c r="A157" s="38"/>
      <c r="B157" s="39"/>
      <c r="C157" s="40"/>
      <c r="D157" s="256" t="s">
        <v>143</v>
      </c>
      <c r="E157" s="40"/>
      <c r="F157" s="257" t="s">
        <v>453</v>
      </c>
      <c r="G157" s="40"/>
      <c r="H157" s="40"/>
      <c r="I157" s="154"/>
      <c r="J157" s="40"/>
      <c r="K157" s="40"/>
      <c r="L157" s="44"/>
      <c r="M157" s="258"/>
      <c r="N157" s="259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143</v>
      </c>
      <c r="AU157" s="17" t="s">
        <v>90</v>
      </c>
    </row>
    <row r="158" spans="1:47" s="2" customFormat="1" ht="12">
      <c r="A158" s="38"/>
      <c r="B158" s="39"/>
      <c r="C158" s="40"/>
      <c r="D158" s="256" t="s">
        <v>144</v>
      </c>
      <c r="E158" s="40"/>
      <c r="F158" s="260" t="s">
        <v>454</v>
      </c>
      <c r="G158" s="40"/>
      <c r="H158" s="40"/>
      <c r="I158" s="154"/>
      <c r="J158" s="40"/>
      <c r="K158" s="40"/>
      <c r="L158" s="44"/>
      <c r="M158" s="258"/>
      <c r="N158" s="259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144</v>
      </c>
      <c r="AU158" s="17" t="s">
        <v>90</v>
      </c>
    </row>
    <row r="159" spans="1:51" s="14" customFormat="1" ht="12">
      <c r="A159" s="14"/>
      <c r="B159" s="275"/>
      <c r="C159" s="276"/>
      <c r="D159" s="256" t="s">
        <v>254</v>
      </c>
      <c r="E159" s="277" t="s">
        <v>1</v>
      </c>
      <c r="F159" s="278" t="s">
        <v>438</v>
      </c>
      <c r="G159" s="276"/>
      <c r="H159" s="279">
        <v>116.6</v>
      </c>
      <c r="I159" s="280"/>
      <c r="J159" s="276"/>
      <c r="K159" s="276"/>
      <c r="L159" s="281"/>
      <c r="M159" s="282"/>
      <c r="N159" s="283"/>
      <c r="O159" s="283"/>
      <c r="P159" s="283"/>
      <c r="Q159" s="283"/>
      <c r="R159" s="283"/>
      <c r="S159" s="283"/>
      <c r="T159" s="28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5" t="s">
        <v>254</v>
      </c>
      <c r="AU159" s="285" t="s">
        <v>90</v>
      </c>
      <c r="AV159" s="14" t="s">
        <v>90</v>
      </c>
      <c r="AW159" s="14" t="s">
        <v>36</v>
      </c>
      <c r="AX159" s="14" t="s">
        <v>88</v>
      </c>
      <c r="AY159" s="285" t="s">
        <v>133</v>
      </c>
    </row>
    <row r="160" spans="1:65" s="2" customFormat="1" ht="14.4" customHeight="1">
      <c r="A160" s="38"/>
      <c r="B160" s="39"/>
      <c r="C160" s="297" t="s">
        <v>172</v>
      </c>
      <c r="D160" s="297" t="s">
        <v>429</v>
      </c>
      <c r="E160" s="298" t="s">
        <v>455</v>
      </c>
      <c r="F160" s="299" t="s">
        <v>456</v>
      </c>
      <c r="G160" s="300" t="s">
        <v>337</v>
      </c>
      <c r="H160" s="301">
        <v>2.915</v>
      </c>
      <c r="I160" s="302"/>
      <c r="J160" s="303">
        <f>ROUND(I160*H160,2)</f>
        <v>0</v>
      </c>
      <c r="K160" s="299" t="s">
        <v>140</v>
      </c>
      <c r="L160" s="304"/>
      <c r="M160" s="305" t="s">
        <v>1</v>
      </c>
      <c r="N160" s="306" t="s">
        <v>45</v>
      </c>
      <c r="O160" s="91"/>
      <c r="P160" s="252">
        <f>O160*H160</f>
        <v>0</v>
      </c>
      <c r="Q160" s="252">
        <v>0.001</v>
      </c>
      <c r="R160" s="252">
        <f>Q160*H160</f>
        <v>0.002915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178</v>
      </c>
      <c r="AT160" s="254" t="s">
        <v>429</v>
      </c>
      <c r="AU160" s="254" t="s">
        <v>90</v>
      </c>
      <c r="AY160" s="17" t="s">
        <v>133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88</v>
      </c>
      <c r="BK160" s="255">
        <f>ROUND(I160*H160,2)</f>
        <v>0</v>
      </c>
      <c r="BL160" s="17" t="s">
        <v>155</v>
      </c>
      <c r="BM160" s="254" t="s">
        <v>457</v>
      </c>
    </row>
    <row r="161" spans="1:47" s="2" customFormat="1" ht="12">
      <c r="A161" s="38"/>
      <c r="B161" s="39"/>
      <c r="C161" s="40"/>
      <c r="D161" s="256" t="s">
        <v>143</v>
      </c>
      <c r="E161" s="40"/>
      <c r="F161" s="257" t="s">
        <v>456</v>
      </c>
      <c r="G161" s="40"/>
      <c r="H161" s="40"/>
      <c r="I161" s="154"/>
      <c r="J161" s="40"/>
      <c r="K161" s="40"/>
      <c r="L161" s="44"/>
      <c r="M161" s="258"/>
      <c r="N161" s="259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143</v>
      </c>
      <c r="AU161" s="17" t="s">
        <v>90</v>
      </c>
    </row>
    <row r="162" spans="1:51" s="14" customFormat="1" ht="12">
      <c r="A162" s="14"/>
      <c r="B162" s="275"/>
      <c r="C162" s="276"/>
      <c r="D162" s="256" t="s">
        <v>254</v>
      </c>
      <c r="E162" s="276"/>
      <c r="F162" s="278" t="s">
        <v>458</v>
      </c>
      <c r="G162" s="276"/>
      <c r="H162" s="279">
        <v>2.915</v>
      </c>
      <c r="I162" s="280"/>
      <c r="J162" s="276"/>
      <c r="K162" s="276"/>
      <c r="L162" s="281"/>
      <c r="M162" s="282"/>
      <c r="N162" s="283"/>
      <c r="O162" s="283"/>
      <c r="P162" s="283"/>
      <c r="Q162" s="283"/>
      <c r="R162" s="283"/>
      <c r="S162" s="283"/>
      <c r="T162" s="28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5" t="s">
        <v>254</v>
      </c>
      <c r="AU162" s="285" t="s">
        <v>90</v>
      </c>
      <c r="AV162" s="14" t="s">
        <v>90</v>
      </c>
      <c r="AW162" s="14" t="s">
        <v>4</v>
      </c>
      <c r="AX162" s="14" t="s">
        <v>88</v>
      </c>
      <c r="AY162" s="285" t="s">
        <v>133</v>
      </c>
    </row>
    <row r="163" spans="1:63" s="12" customFormat="1" ht="22.8" customHeight="1">
      <c r="A163" s="12"/>
      <c r="B163" s="227"/>
      <c r="C163" s="228"/>
      <c r="D163" s="229" t="s">
        <v>79</v>
      </c>
      <c r="E163" s="241" t="s">
        <v>150</v>
      </c>
      <c r="F163" s="241" t="s">
        <v>459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SUM(P164:P213)</f>
        <v>0</v>
      </c>
      <c r="Q163" s="235"/>
      <c r="R163" s="236">
        <f>SUM(R164:R213)</f>
        <v>6.1772943</v>
      </c>
      <c r="S163" s="235"/>
      <c r="T163" s="237">
        <f>SUM(T164:T213)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88</v>
      </c>
      <c r="AT163" s="239" t="s">
        <v>79</v>
      </c>
      <c r="AU163" s="239" t="s">
        <v>88</v>
      </c>
      <c r="AY163" s="238" t="s">
        <v>133</v>
      </c>
      <c r="BK163" s="240">
        <f>SUM(BK164:BK213)</f>
        <v>0</v>
      </c>
    </row>
    <row r="164" spans="1:65" s="2" customFormat="1" ht="14.4" customHeight="1">
      <c r="A164" s="38"/>
      <c r="B164" s="39"/>
      <c r="C164" s="243" t="s">
        <v>178</v>
      </c>
      <c r="D164" s="243" t="s">
        <v>136</v>
      </c>
      <c r="E164" s="244" t="s">
        <v>460</v>
      </c>
      <c r="F164" s="245" t="s">
        <v>461</v>
      </c>
      <c r="G164" s="246" t="s">
        <v>262</v>
      </c>
      <c r="H164" s="247">
        <v>0.347</v>
      </c>
      <c r="I164" s="248"/>
      <c r="J164" s="249">
        <f>ROUND(I164*H164,2)</f>
        <v>0</v>
      </c>
      <c r="K164" s="245" t="s">
        <v>140</v>
      </c>
      <c r="L164" s="44"/>
      <c r="M164" s="250" t="s">
        <v>1</v>
      </c>
      <c r="N164" s="251" t="s">
        <v>45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155</v>
      </c>
      <c r="AT164" s="254" t="s">
        <v>136</v>
      </c>
      <c r="AU164" s="254" t="s">
        <v>90</v>
      </c>
      <c r="AY164" s="17" t="s">
        <v>133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88</v>
      </c>
      <c r="BK164" s="255">
        <f>ROUND(I164*H164,2)</f>
        <v>0</v>
      </c>
      <c r="BL164" s="17" t="s">
        <v>155</v>
      </c>
      <c r="BM164" s="254" t="s">
        <v>462</v>
      </c>
    </row>
    <row r="165" spans="1:47" s="2" customFormat="1" ht="12">
      <c r="A165" s="38"/>
      <c r="B165" s="39"/>
      <c r="C165" s="40"/>
      <c r="D165" s="256" t="s">
        <v>143</v>
      </c>
      <c r="E165" s="40"/>
      <c r="F165" s="257" t="s">
        <v>463</v>
      </c>
      <c r="G165" s="40"/>
      <c r="H165" s="40"/>
      <c r="I165" s="154"/>
      <c r="J165" s="40"/>
      <c r="K165" s="40"/>
      <c r="L165" s="44"/>
      <c r="M165" s="258"/>
      <c r="N165" s="259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143</v>
      </c>
      <c r="AU165" s="17" t="s">
        <v>90</v>
      </c>
    </row>
    <row r="166" spans="1:47" s="2" customFormat="1" ht="12">
      <c r="A166" s="38"/>
      <c r="B166" s="39"/>
      <c r="C166" s="40"/>
      <c r="D166" s="256" t="s">
        <v>144</v>
      </c>
      <c r="E166" s="40"/>
      <c r="F166" s="260" t="s">
        <v>464</v>
      </c>
      <c r="G166" s="40"/>
      <c r="H166" s="40"/>
      <c r="I166" s="154"/>
      <c r="J166" s="40"/>
      <c r="K166" s="40"/>
      <c r="L166" s="44"/>
      <c r="M166" s="258"/>
      <c r="N166" s="259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144</v>
      </c>
      <c r="AU166" s="17" t="s">
        <v>90</v>
      </c>
    </row>
    <row r="167" spans="1:51" s="14" customFormat="1" ht="12">
      <c r="A167" s="14"/>
      <c r="B167" s="275"/>
      <c r="C167" s="276"/>
      <c r="D167" s="256" t="s">
        <v>254</v>
      </c>
      <c r="E167" s="277" t="s">
        <v>1</v>
      </c>
      <c r="F167" s="278" t="s">
        <v>465</v>
      </c>
      <c r="G167" s="276"/>
      <c r="H167" s="279">
        <v>0.347</v>
      </c>
      <c r="I167" s="280"/>
      <c r="J167" s="276"/>
      <c r="K167" s="276"/>
      <c r="L167" s="281"/>
      <c r="M167" s="282"/>
      <c r="N167" s="283"/>
      <c r="O167" s="283"/>
      <c r="P167" s="283"/>
      <c r="Q167" s="283"/>
      <c r="R167" s="283"/>
      <c r="S167" s="283"/>
      <c r="T167" s="28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85" t="s">
        <v>254</v>
      </c>
      <c r="AU167" s="285" t="s">
        <v>90</v>
      </c>
      <c r="AV167" s="14" t="s">
        <v>90</v>
      </c>
      <c r="AW167" s="14" t="s">
        <v>36</v>
      </c>
      <c r="AX167" s="14" t="s">
        <v>88</v>
      </c>
      <c r="AY167" s="285" t="s">
        <v>133</v>
      </c>
    </row>
    <row r="168" spans="1:65" s="2" customFormat="1" ht="14.4" customHeight="1">
      <c r="A168" s="38"/>
      <c r="B168" s="39"/>
      <c r="C168" s="243" t="s">
        <v>183</v>
      </c>
      <c r="D168" s="243" t="s">
        <v>136</v>
      </c>
      <c r="E168" s="244" t="s">
        <v>466</v>
      </c>
      <c r="F168" s="245" t="s">
        <v>467</v>
      </c>
      <c r="G168" s="246" t="s">
        <v>262</v>
      </c>
      <c r="H168" s="247">
        <v>8.272</v>
      </c>
      <c r="I168" s="248"/>
      <c r="J168" s="249">
        <f>ROUND(I168*H168,2)</f>
        <v>0</v>
      </c>
      <c r="K168" s="245" t="s">
        <v>140</v>
      </c>
      <c r="L168" s="44"/>
      <c r="M168" s="250" t="s">
        <v>1</v>
      </c>
      <c r="N168" s="251" t="s">
        <v>45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155</v>
      </c>
      <c r="AT168" s="254" t="s">
        <v>136</v>
      </c>
      <c r="AU168" s="254" t="s">
        <v>90</v>
      </c>
      <c r="AY168" s="17" t="s">
        <v>133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88</v>
      </c>
      <c r="BK168" s="255">
        <f>ROUND(I168*H168,2)</f>
        <v>0</v>
      </c>
      <c r="BL168" s="17" t="s">
        <v>155</v>
      </c>
      <c r="BM168" s="254" t="s">
        <v>468</v>
      </c>
    </row>
    <row r="169" spans="1:47" s="2" customFormat="1" ht="12">
      <c r="A169" s="38"/>
      <c r="B169" s="39"/>
      <c r="C169" s="40"/>
      <c r="D169" s="256" t="s">
        <v>143</v>
      </c>
      <c r="E169" s="40"/>
      <c r="F169" s="257" t="s">
        <v>469</v>
      </c>
      <c r="G169" s="40"/>
      <c r="H169" s="40"/>
      <c r="I169" s="154"/>
      <c r="J169" s="40"/>
      <c r="K169" s="40"/>
      <c r="L169" s="44"/>
      <c r="M169" s="258"/>
      <c r="N169" s="259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143</v>
      </c>
      <c r="AU169" s="17" t="s">
        <v>90</v>
      </c>
    </row>
    <row r="170" spans="1:51" s="13" customFormat="1" ht="12">
      <c r="A170" s="13"/>
      <c r="B170" s="265"/>
      <c r="C170" s="266"/>
      <c r="D170" s="256" t="s">
        <v>254</v>
      </c>
      <c r="E170" s="267" t="s">
        <v>1</v>
      </c>
      <c r="F170" s="268" t="s">
        <v>470</v>
      </c>
      <c r="G170" s="266"/>
      <c r="H170" s="267" t="s">
        <v>1</v>
      </c>
      <c r="I170" s="269"/>
      <c r="J170" s="266"/>
      <c r="K170" s="266"/>
      <c r="L170" s="270"/>
      <c r="M170" s="271"/>
      <c r="N170" s="272"/>
      <c r="O170" s="272"/>
      <c r="P170" s="272"/>
      <c r="Q170" s="272"/>
      <c r="R170" s="272"/>
      <c r="S170" s="272"/>
      <c r="T170" s="27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4" t="s">
        <v>254</v>
      </c>
      <c r="AU170" s="274" t="s">
        <v>90</v>
      </c>
      <c r="AV170" s="13" t="s">
        <v>88</v>
      </c>
      <c r="AW170" s="13" t="s">
        <v>36</v>
      </c>
      <c r="AX170" s="13" t="s">
        <v>80</v>
      </c>
      <c r="AY170" s="274" t="s">
        <v>133</v>
      </c>
    </row>
    <row r="171" spans="1:51" s="14" customFormat="1" ht="12">
      <c r="A171" s="14"/>
      <c r="B171" s="275"/>
      <c r="C171" s="276"/>
      <c r="D171" s="256" t="s">
        <v>254</v>
      </c>
      <c r="E171" s="277" t="s">
        <v>1</v>
      </c>
      <c r="F171" s="278" t="s">
        <v>471</v>
      </c>
      <c r="G171" s="276"/>
      <c r="H171" s="279">
        <v>4.495</v>
      </c>
      <c r="I171" s="280"/>
      <c r="J171" s="276"/>
      <c r="K171" s="276"/>
      <c r="L171" s="281"/>
      <c r="M171" s="282"/>
      <c r="N171" s="283"/>
      <c r="O171" s="283"/>
      <c r="P171" s="283"/>
      <c r="Q171" s="283"/>
      <c r="R171" s="283"/>
      <c r="S171" s="283"/>
      <c r="T171" s="28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5" t="s">
        <v>254</v>
      </c>
      <c r="AU171" s="285" t="s">
        <v>90</v>
      </c>
      <c r="AV171" s="14" t="s">
        <v>90</v>
      </c>
      <c r="AW171" s="14" t="s">
        <v>36</v>
      </c>
      <c r="AX171" s="14" t="s">
        <v>80</v>
      </c>
      <c r="AY171" s="285" t="s">
        <v>133</v>
      </c>
    </row>
    <row r="172" spans="1:51" s="14" customFormat="1" ht="12">
      <c r="A172" s="14"/>
      <c r="B172" s="275"/>
      <c r="C172" s="276"/>
      <c r="D172" s="256" t="s">
        <v>254</v>
      </c>
      <c r="E172" s="277" t="s">
        <v>1</v>
      </c>
      <c r="F172" s="278" t="s">
        <v>472</v>
      </c>
      <c r="G172" s="276"/>
      <c r="H172" s="279">
        <v>1.346</v>
      </c>
      <c r="I172" s="280"/>
      <c r="J172" s="276"/>
      <c r="K172" s="276"/>
      <c r="L172" s="281"/>
      <c r="M172" s="282"/>
      <c r="N172" s="283"/>
      <c r="O172" s="283"/>
      <c r="P172" s="283"/>
      <c r="Q172" s="283"/>
      <c r="R172" s="283"/>
      <c r="S172" s="283"/>
      <c r="T172" s="28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85" t="s">
        <v>254</v>
      </c>
      <c r="AU172" s="285" t="s">
        <v>90</v>
      </c>
      <c r="AV172" s="14" t="s">
        <v>90</v>
      </c>
      <c r="AW172" s="14" t="s">
        <v>36</v>
      </c>
      <c r="AX172" s="14" t="s">
        <v>80</v>
      </c>
      <c r="AY172" s="285" t="s">
        <v>133</v>
      </c>
    </row>
    <row r="173" spans="1:51" s="13" customFormat="1" ht="12">
      <c r="A173" s="13"/>
      <c r="B173" s="265"/>
      <c r="C173" s="266"/>
      <c r="D173" s="256" t="s">
        <v>254</v>
      </c>
      <c r="E173" s="267" t="s">
        <v>1</v>
      </c>
      <c r="F173" s="268" t="s">
        <v>473</v>
      </c>
      <c r="G173" s="266"/>
      <c r="H173" s="267" t="s">
        <v>1</v>
      </c>
      <c r="I173" s="269"/>
      <c r="J173" s="266"/>
      <c r="K173" s="266"/>
      <c r="L173" s="270"/>
      <c r="M173" s="271"/>
      <c r="N173" s="272"/>
      <c r="O173" s="272"/>
      <c r="P173" s="272"/>
      <c r="Q173" s="272"/>
      <c r="R173" s="272"/>
      <c r="S173" s="272"/>
      <c r="T173" s="27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4" t="s">
        <v>254</v>
      </c>
      <c r="AU173" s="274" t="s">
        <v>90</v>
      </c>
      <c r="AV173" s="13" t="s">
        <v>88</v>
      </c>
      <c r="AW173" s="13" t="s">
        <v>36</v>
      </c>
      <c r="AX173" s="13" t="s">
        <v>80</v>
      </c>
      <c r="AY173" s="274" t="s">
        <v>133</v>
      </c>
    </row>
    <row r="174" spans="1:51" s="14" customFormat="1" ht="12">
      <c r="A174" s="14"/>
      <c r="B174" s="275"/>
      <c r="C174" s="276"/>
      <c r="D174" s="256" t="s">
        <v>254</v>
      </c>
      <c r="E174" s="277" t="s">
        <v>1</v>
      </c>
      <c r="F174" s="278" t="s">
        <v>474</v>
      </c>
      <c r="G174" s="276"/>
      <c r="H174" s="279">
        <v>2.08</v>
      </c>
      <c r="I174" s="280"/>
      <c r="J174" s="276"/>
      <c r="K174" s="276"/>
      <c r="L174" s="281"/>
      <c r="M174" s="282"/>
      <c r="N174" s="283"/>
      <c r="O174" s="283"/>
      <c r="P174" s="283"/>
      <c r="Q174" s="283"/>
      <c r="R174" s="283"/>
      <c r="S174" s="283"/>
      <c r="T174" s="28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5" t="s">
        <v>254</v>
      </c>
      <c r="AU174" s="285" t="s">
        <v>90</v>
      </c>
      <c r="AV174" s="14" t="s">
        <v>90</v>
      </c>
      <c r="AW174" s="14" t="s">
        <v>36</v>
      </c>
      <c r="AX174" s="14" t="s">
        <v>80</v>
      </c>
      <c r="AY174" s="285" t="s">
        <v>133</v>
      </c>
    </row>
    <row r="175" spans="1:51" s="14" customFormat="1" ht="12">
      <c r="A175" s="14"/>
      <c r="B175" s="275"/>
      <c r="C175" s="276"/>
      <c r="D175" s="256" t="s">
        <v>254</v>
      </c>
      <c r="E175" s="277" t="s">
        <v>1</v>
      </c>
      <c r="F175" s="278" t="s">
        <v>475</v>
      </c>
      <c r="G175" s="276"/>
      <c r="H175" s="279">
        <v>-0.152</v>
      </c>
      <c r="I175" s="280"/>
      <c r="J175" s="276"/>
      <c r="K175" s="276"/>
      <c r="L175" s="281"/>
      <c r="M175" s="282"/>
      <c r="N175" s="283"/>
      <c r="O175" s="283"/>
      <c r="P175" s="283"/>
      <c r="Q175" s="283"/>
      <c r="R175" s="283"/>
      <c r="S175" s="283"/>
      <c r="T175" s="28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85" t="s">
        <v>254</v>
      </c>
      <c r="AU175" s="285" t="s">
        <v>90</v>
      </c>
      <c r="AV175" s="14" t="s">
        <v>90</v>
      </c>
      <c r="AW175" s="14" t="s">
        <v>36</v>
      </c>
      <c r="AX175" s="14" t="s">
        <v>80</v>
      </c>
      <c r="AY175" s="285" t="s">
        <v>133</v>
      </c>
    </row>
    <row r="176" spans="1:51" s="13" customFormat="1" ht="12">
      <c r="A176" s="13"/>
      <c r="B176" s="265"/>
      <c r="C176" s="266"/>
      <c r="D176" s="256" t="s">
        <v>254</v>
      </c>
      <c r="E176" s="267" t="s">
        <v>1</v>
      </c>
      <c r="F176" s="268" t="s">
        <v>476</v>
      </c>
      <c r="G176" s="266"/>
      <c r="H176" s="267" t="s">
        <v>1</v>
      </c>
      <c r="I176" s="269"/>
      <c r="J176" s="266"/>
      <c r="K176" s="266"/>
      <c r="L176" s="270"/>
      <c r="M176" s="271"/>
      <c r="N176" s="272"/>
      <c r="O176" s="272"/>
      <c r="P176" s="272"/>
      <c r="Q176" s="272"/>
      <c r="R176" s="272"/>
      <c r="S176" s="272"/>
      <c r="T176" s="27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4" t="s">
        <v>254</v>
      </c>
      <c r="AU176" s="274" t="s">
        <v>90</v>
      </c>
      <c r="AV176" s="13" t="s">
        <v>88</v>
      </c>
      <c r="AW176" s="13" t="s">
        <v>36</v>
      </c>
      <c r="AX176" s="13" t="s">
        <v>80</v>
      </c>
      <c r="AY176" s="274" t="s">
        <v>133</v>
      </c>
    </row>
    <row r="177" spans="1:51" s="14" customFormat="1" ht="12">
      <c r="A177" s="14"/>
      <c r="B177" s="275"/>
      <c r="C177" s="276"/>
      <c r="D177" s="256" t="s">
        <v>254</v>
      </c>
      <c r="E177" s="277" t="s">
        <v>1</v>
      </c>
      <c r="F177" s="278" t="s">
        <v>477</v>
      </c>
      <c r="G177" s="276"/>
      <c r="H177" s="279">
        <v>0.503</v>
      </c>
      <c r="I177" s="280"/>
      <c r="J177" s="276"/>
      <c r="K177" s="276"/>
      <c r="L177" s="281"/>
      <c r="M177" s="282"/>
      <c r="N177" s="283"/>
      <c r="O177" s="283"/>
      <c r="P177" s="283"/>
      <c r="Q177" s="283"/>
      <c r="R177" s="283"/>
      <c r="S177" s="283"/>
      <c r="T177" s="28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85" t="s">
        <v>254</v>
      </c>
      <c r="AU177" s="285" t="s">
        <v>90</v>
      </c>
      <c r="AV177" s="14" t="s">
        <v>90</v>
      </c>
      <c r="AW177" s="14" t="s">
        <v>36</v>
      </c>
      <c r="AX177" s="14" t="s">
        <v>80</v>
      </c>
      <c r="AY177" s="285" t="s">
        <v>133</v>
      </c>
    </row>
    <row r="178" spans="1:51" s="15" customFormat="1" ht="12">
      <c r="A178" s="15"/>
      <c r="B178" s="286"/>
      <c r="C178" s="287"/>
      <c r="D178" s="256" t="s">
        <v>254</v>
      </c>
      <c r="E178" s="288" t="s">
        <v>1</v>
      </c>
      <c r="F178" s="289" t="s">
        <v>259</v>
      </c>
      <c r="G178" s="287"/>
      <c r="H178" s="290">
        <v>8.272</v>
      </c>
      <c r="I178" s="291"/>
      <c r="J178" s="287"/>
      <c r="K178" s="287"/>
      <c r="L178" s="292"/>
      <c r="M178" s="293"/>
      <c r="N178" s="294"/>
      <c r="O178" s="294"/>
      <c r="P178" s="294"/>
      <c r="Q178" s="294"/>
      <c r="R178" s="294"/>
      <c r="S178" s="294"/>
      <c r="T178" s="29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6" t="s">
        <v>254</v>
      </c>
      <c r="AU178" s="296" t="s">
        <v>90</v>
      </c>
      <c r="AV178" s="15" t="s">
        <v>155</v>
      </c>
      <c r="AW178" s="15" t="s">
        <v>36</v>
      </c>
      <c r="AX178" s="15" t="s">
        <v>88</v>
      </c>
      <c r="AY178" s="296" t="s">
        <v>133</v>
      </c>
    </row>
    <row r="179" spans="1:65" s="2" customFormat="1" ht="19.8" customHeight="1">
      <c r="A179" s="38"/>
      <c r="B179" s="39"/>
      <c r="C179" s="243" t="s">
        <v>190</v>
      </c>
      <c r="D179" s="243" t="s">
        <v>136</v>
      </c>
      <c r="E179" s="244" t="s">
        <v>478</v>
      </c>
      <c r="F179" s="245" t="s">
        <v>479</v>
      </c>
      <c r="G179" s="246" t="s">
        <v>250</v>
      </c>
      <c r="H179" s="247">
        <v>37.855</v>
      </c>
      <c r="I179" s="248"/>
      <c r="J179" s="249">
        <f>ROUND(I179*H179,2)</f>
        <v>0</v>
      </c>
      <c r="K179" s="245" t="s">
        <v>140</v>
      </c>
      <c r="L179" s="44"/>
      <c r="M179" s="250" t="s">
        <v>1</v>
      </c>
      <c r="N179" s="251" t="s">
        <v>45</v>
      </c>
      <c r="O179" s="91"/>
      <c r="P179" s="252">
        <f>O179*H179</f>
        <v>0</v>
      </c>
      <c r="Q179" s="252">
        <v>0.00182</v>
      </c>
      <c r="R179" s="252">
        <f>Q179*H179</f>
        <v>0.06889609999999999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155</v>
      </c>
      <c r="AT179" s="254" t="s">
        <v>136</v>
      </c>
      <c r="AU179" s="254" t="s">
        <v>90</v>
      </c>
      <c r="AY179" s="17" t="s">
        <v>133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88</v>
      </c>
      <c r="BK179" s="255">
        <f>ROUND(I179*H179,2)</f>
        <v>0</v>
      </c>
      <c r="BL179" s="17" t="s">
        <v>155</v>
      </c>
      <c r="BM179" s="254" t="s">
        <v>480</v>
      </c>
    </row>
    <row r="180" spans="1:47" s="2" customFormat="1" ht="12">
      <c r="A180" s="38"/>
      <c r="B180" s="39"/>
      <c r="C180" s="40"/>
      <c r="D180" s="256" t="s">
        <v>143</v>
      </c>
      <c r="E180" s="40"/>
      <c r="F180" s="257" t="s">
        <v>481</v>
      </c>
      <c r="G180" s="40"/>
      <c r="H180" s="40"/>
      <c r="I180" s="154"/>
      <c r="J180" s="40"/>
      <c r="K180" s="40"/>
      <c r="L180" s="44"/>
      <c r="M180" s="258"/>
      <c r="N180" s="259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143</v>
      </c>
      <c r="AU180" s="17" t="s">
        <v>90</v>
      </c>
    </row>
    <row r="181" spans="1:51" s="13" customFormat="1" ht="12">
      <c r="A181" s="13"/>
      <c r="B181" s="265"/>
      <c r="C181" s="266"/>
      <c r="D181" s="256" t="s">
        <v>254</v>
      </c>
      <c r="E181" s="267" t="s">
        <v>1</v>
      </c>
      <c r="F181" s="268" t="s">
        <v>482</v>
      </c>
      <c r="G181" s="266"/>
      <c r="H181" s="267" t="s">
        <v>1</v>
      </c>
      <c r="I181" s="269"/>
      <c r="J181" s="266"/>
      <c r="K181" s="266"/>
      <c r="L181" s="270"/>
      <c r="M181" s="271"/>
      <c r="N181" s="272"/>
      <c r="O181" s="272"/>
      <c r="P181" s="272"/>
      <c r="Q181" s="272"/>
      <c r="R181" s="272"/>
      <c r="S181" s="272"/>
      <c r="T181" s="27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4" t="s">
        <v>254</v>
      </c>
      <c r="AU181" s="274" t="s">
        <v>90</v>
      </c>
      <c r="AV181" s="13" t="s">
        <v>88</v>
      </c>
      <c r="AW181" s="13" t="s">
        <v>36</v>
      </c>
      <c r="AX181" s="13" t="s">
        <v>80</v>
      </c>
      <c r="AY181" s="274" t="s">
        <v>133</v>
      </c>
    </row>
    <row r="182" spans="1:51" s="14" customFormat="1" ht="12">
      <c r="A182" s="14"/>
      <c r="B182" s="275"/>
      <c r="C182" s="276"/>
      <c r="D182" s="256" t="s">
        <v>254</v>
      </c>
      <c r="E182" s="277" t="s">
        <v>1</v>
      </c>
      <c r="F182" s="278" t="s">
        <v>483</v>
      </c>
      <c r="G182" s="276"/>
      <c r="H182" s="279">
        <v>2.629</v>
      </c>
      <c r="I182" s="280"/>
      <c r="J182" s="276"/>
      <c r="K182" s="276"/>
      <c r="L182" s="281"/>
      <c r="M182" s="282"/>
      <c r="N182" s="283"/>
      <c r="O182" s="283"/>
      <c r="P182" s="283"/>
      <c r="Q182" s="283"/>
      <c r="R182" s="283"/>
      <c r="S182" s="283"/>
      <c r="T182" s="28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5" t="s">
        <v>254</v>
      </c>
      <c r="AU182" s="285" t="s">
        <v>90</v>
      </c>
      <c r="AV182" s="14" t="s">
        <v>90</v>
      </c>
      <c r="AW182" s="14" t="s">
        <v>36</v>
      </c>
      <c r="AX182" s="14" t="s">
        <v>80</v>
      </c>
      <c r="AY182" s="285" t="s">
        <v>133</v>
      </c>
    </row>
    <row r="183" spans="1:51" s="14" customFormat="1" ht="12">
      <c r="A183" s="14"/>
      <c r="B183" s="275"/>
      <c r="C183" s="276"/>
      <c r="D183" s="256" t="s">
        <v>254</v>
      </c>
      <c r="E183" s="277" t="s">
        <v>1</v>
      </c>
      <c r="F183" s="278" t="s">
        <v>484</v>
      </c>
      <c r="G183" s="276"/>
      <c r="H183" s="279">
        <v>12.107</v>
      </c>
      <c r="I183" s="280"/>
      <c r="J183" s="276"/>
      <c r="K183" s="276"/>
      <c r="L183" s="281"/>
      <c r="M183" s="282"/>
      <c r="N183" s="283"/>
      <c r="O183" s="283"/>
      <c r="P183" s="283"/>
      <c r="Q183" s="283"/>
      <c r="R183" s="283"/>
      <c r="S183" s="283"/>
      <c r="T183" s="28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85" t="s">
        <v>254</v>
      </c>
      <c r="AU183" s="285" t="s">
        <v>90</v>
      </c>
      <c r="AV183" s="14" t="s">
        <v>90</v>
      </c>
      <c r="AW183" s="14" t="s">
        <v>36</v>
      </c>
      <c r="AX183" s="14" t="s">
        <v>80</v>
      </c>
      <c r="AY183" s="285" t="s">
        <v>133</v>
      </c>
    </row>
    <row r="184" spans="1:51" s="14" customFormat="1" ht="12">
      <c r="A184" s="14"/>
      <c r="B184" s="275"/>
      <c r="C184" s="276"/>
      <c r="D184" s="256" t="s">
        <v>254</v>
      </c>
      <c r="E184" s="277" t="s">
        <v>1</v>
      </c>
      <c r="F184" s="278" t="s">
        <v>485</v>
      </c>
      <c r="G184" s="276"/>
      <c r="H184" s="279">
        <v>8.639</v>
      </c>
      <c r="I184" s="280"/>
      <c r="J184" s="276"/>
      <c r="K184" s="276"/>
      <c r="L184" s="281"/>
      <c r="M184" s="282"/>
      <c r="N184" s="283"/>
      <c r="O184" s="283"/>
      <c r="P184" s="283"/>
      <c r="Q184" s="283"/>
      <c r="R184" s="283"/>
      <c r="S184" s="283"/>
      <c r="T184" s="28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85" t="s">
        <v>254</v>
      </c>
      <c r="AU184" s="285" t="s">
        <v>90</v>
      </c>
      <c r="AV184" s="14" t="s">
        <v>90</v>
      </c>
      <c r="AW184" s="14" t="s">
        <v>36</v>
      </c>
      <c r="AX184" s="14" t="s">
        <v>80</v>
      </c>
      <c r="AY184" s="285" t="s">
        <v>133</v>
      </c>
    </row>
    <row r="185" spans="1:51" s="13" customFormat="1" ht="12">
      <c r="A185" s="13"/>
      <c r="B185" s="265"/>
      <c r="C185" s="266"/>
      <c r="D185" s="256" t="s">
        <v>254</v>
      </c>
      <c r="E185" s="267" t="s">
        <v>1</v>
      </c>
      <c r="F185" s="268" t="s">
        <v>486</v>
      </c>
      <c r="G185" s="266"/>
      <c r="H185" s="267" t="s">
        <v>1</v>
      </c>
      <c r="I185" s="269"/>
      <c r="J185" s="266"/>
      <c r="K185" s="266"/>
      <c r="L185" s="270"/>
      <c r="M185" s="271"/>
      <c r="N185" s="272"/>
      <c r="O185" s="272"/>
      <c r="P185" s="272"/>
      <c r="Q185" s="272"/>
      <c r="R185" s="272"/>
      <c r="S185" s="272"/>
      <c r="T185" s="27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4" t="s">
        <v>254</v>
      </c>
      <c r="AU185" s="274" t="s">
        <v>90</v>
      </c>
      <c r="AV185" s="13" t="s">
        <v>88</v>
      </c>
      <c r="AW185" s="13" t="s">
        <v>36</v>
      </c>
      <c r="AX185" s="13" t="s">
        <v>80</v>
      </c>
      <c r="AY185" s="274" t="s">
        <v>133</v>
      </c>
    </row>
    <row r="186" spans="1:51" s="14" customFormat="1" ht="12">
      <c r="A186" s="14"/>
      <c r="B186" s="275"/>
      <c r="C186" s="276"/>
      <c r="D186" s="256" t="s">
        <v>254</v>
      </c>
      <c r="E186" s="277" t="s">
        <v>1</v>
      </c>
      <c r="F186" s="278" t="s">
        <v>487</v>
      </c>
      <c r="G186" s="276"/>
      <c r="H186" s="279">
        <v>1.215</v>
      </c>
      <c r="I186" s="280"/>
      <c r="J186" s="276"/>
      <c r="K186" s="276"/>
      <c r="L186" s="281"/>
      <c r="M186" s="282"/>
      <c r="N186" s="283"/>
      <c r="O186" s="283"/>
      <c r="P186" s="283"/>
      <c r="Q186" s="283"/>
      <c r="R186" s="283"/>
      <c r="S186" s="283"/>
      <c r="T186" s="28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5" t="s">
        <v>254</v>
      </c>
      <c r="AU186" s="285" t="s">
        <v>90</v>
      </c>
      <c r="AV186" s="14" t="s">
        <v>90</v>
      </c>
      <c r="AW186" s="14" t="s">
        <v>36</v>
      </c>
      <c r="AX186" s="14" t="s">
        <v>80</v>
      </c>
      <c r="AY186" s="285" t="s">
        <v>133</v>
      </c>
    </row>
    <row r="187" spans="1:51" s="13" customFormat="1" ht="12">
      <c r="A187" s="13"/>
      <c r="B187" s="265"/>
      <c r="C187" s="266"/>
      <c r="D187" s="256" t="s">
        <v>254</v>
      </c>
      <c r="E187" s="267" t="s">
        <v>1</v>
      </c>
      <c r="F187" s="268" t="s">
        <v>488</v>
      </c>
      <c r="G187" s="266"/>
      <c r="H187" s="267" t="s">
        <v>1</v>
      </c>
      <c r="I187" s="269"/>
      <c r="J187" s="266"/>
      <c r="K187" s="266"/>
      <c r="L187" s="270"/>
      <c r="M187" s="271"/>
      <c r="N187" s="272"/>
      <c r="O187" s="272"/>
      <c r="P187" s="272"/>
      <c r="Q187" s="272"/>
      <c r="R187" s="272"/>
      <c r="S187" s="272"/>
      <c r="T187" s="27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4" t="s">
        <v>254</v>
      </c>
      <c r="AU187" s="274" t="s">
        <v>90</v>
      </c>
      <c r="AV187" s="13" t="s">
        <v>88</v>
      </c>
      <c r="AW187" s="13" t="s">
        <v>36</v>
      </c>
      <c r="AX187" s="13" t="s">
        <v>80</v>
      </c>
      <c r="AY187" s="274" t="s">
        <v>133</v>
      </c>
    </row>
    <row r="188" spans="1:51" s="14" customFormat="1" ht="12">
      <c r="A188" s="14"/>
      <c r="B188" s="275"/>
      <c r="C188" s="276"/>
      <c r="D188" s="256" t="s">
        <v>254</v>
      </c>
      <c r="E188" s="277" t="s">
        <v>1</v>
      </c>
      <c r="F188" s="278" t="s">
        <v>489</v>
      </c>
      <c r="G188" s="276"/>
      <c r="H188" s="279">
        <v>10.855</v>
      </c>
      <c r="I188" s="280"/>
      <c r="J188" s="276"/>
      <c r="K188" s="276"/>
      <c r="L188" s="281"/>
      <c r="M188" s="282"/>
      <c r="N188" s="283"/>
      <c r="O188" s="283"/>
      <c r="P188" s="283"/>
      <c r="Q188" s="283"/>
      <c r="R188" s="283"/>
      <c r="S188" s="283"/>
      <c r="T188" s="28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5" t="s">
        <v>254</v>
      </c>
      <c r="AU188" s="285" t="s">
        <v>90</v>
      </c>
      <c r="AV188" s="14" t="s">
        <v>90</v>
      </c>
      <c r="AW188" s="14" t="s">
        <v>36</v>
      </c>
      <c r="AX188" s="14" t="s">
        <v>80</v>
      </c>
      <c r="AY188" s="285" t="s">
        <v>133</v>
      </c>
    </row>
    <row r="189" spans="1:51" s="13" customFormat="1" ht="12">
      <c r="A189" s="13"/>
      <c r="B189" s="265"/>
      <c r="C189" s="266"/>
      <c r="D189" s="256" t="s">
        <v>254</v>
      </c>
      <c r="E189" s="267" t="s">
        <v>1</v>
      </c>
      <c r="F189" s="268" t="s">
        <v>490</v>
      </c>
      <c r="G189" s="266"/>
      <c r="H189" s="267" t="s">
        <v>1</v>
      </c>
      <c r="I189" s="269"/>
      <c r="J189" s="266"/>
      <c r="K189" s="266"/>
      <c r="L189" s="270"/>
      <c r="M189" s="271"/>
      <c r="N189" s="272"/>
      <c r="O189" s="272"/>
      <c r="P189" s="272"/>
      <c r="Q189" s="272"/>
      <c r="R189" s="272"/>
      <c r="S189" s="272"/>
      <c r="T189" s="27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4" t="s">
        <v>254</v>
      </c>
      <c r="AU189" s="274" t="s">
        <v>90</v>
      </c>
      <c r="AV189" s="13" t="s">
        <v>88</v>
      </c>
      <c r="AW189" s="13" t="s">
        <v>36</v>
      </c>
      <c r="AX189" s="13" t="s">
        <v>80</v>
      </c>
      <c r="AY189" s="274" t="s">
        <v>133</v>
      </c>
    </row>
    <row r="190" spans="1:51" s="14" customFormat="1" ht="12">
      <c r="A190" s="14"/>
      <c r="B190" s="275"/>
      <c r="C190" s="276"/>
      <c r="D190" s="256" t="s">
        <v>254</v>
      </c>
      <c r="E190" s="277" t="s">
        <v>1</v>
      </c>
      <c r="F190" s="278" t="s">
        <v>491</v>
      </c>
      <c r="G190" s="276"/>
      <c r="H190" s="279">
        <v>2.41</v>
      </c>
      <c r="I190" s="280"/>
      <c r="J190" s="276"/>
      <c r="K190" s="276"/>
      <c r="L190" s="281"/>
      <c r="M190" s="282"/>
      <c r="N190" s="283"/>
      <c r="O190" s="283"/>
      <c r="P190" s="283"/>
      <c r="Q190" s="283"/>
      <c r="R190" s="283"/>
      <c r="S190" s="283"/>
      <c r="T190" s="28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85" t="s">
        <v>254</v>
      </c>
      <c r="AU190" s="285" t="s">
        <v>90</v>
      </c>
      <c r="AV190" s="14" t="s">
        <v>90</v>
      </c>
      <c r="AW190" s="14" t="s">
        <v>36</v>
      </c>
      <c r="AX190" s="14" t="s">
        <v>80</v>
      </c>
      <c r="AY190" s="285" t="s">
        <v>133</v>
      </c>
    </row>
    <row r="191" spans="1:51" s="15" customFormat="1" ht="12">
      <c r="A191" s="15"/>
      <c r="B191" s="286"/>
      <c r="C191" s="287"/>
      <c r="D191" s="256" t="s">
        <v>254</v>
      </c>
      <c r="E191" s="288" t="s">
        <v>1</v>
      </c>
      <c r="F191" s="289" t="s">
        <v>259</v>
      </c>
      <c r="G191" s="287"/>
      <c r="H191" s="290">
        <v>37.855000000000004</v>
      </c>
      <c r="I191" s="291"/>
      <c r="J191" s="287"/>
      <c r="K191" s="287"/>
      <c r="L191" s="292"/>
      <c r="M191" s="293"/>
      <c r="N191" s="294"/>
      <c r="O191" s="294"/>
      <c r="P191" s="294"/>
      <c r="Q191" s="294"/>
      <c r="R191" s="294"/>
      <c r="S191" s="294"/>
      <c r="T191" s="29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6" t="s">
        <v>254</v>
      </c>
      <c r="AU191" s="296" t="s">
        <v>90</v>
      </c>
      <c r="AV191" s="15" t="s">
        <v>155</v>
      </c>
      <c r="AW191" s="15" t="s">
        <v>36</v>
      </c>
      <c r="AX191" s="15" t="s">
        <v>88</v>
      </c>
      <c r="AY191" s="296" t="s">
        <v>133</v>
      </c>
    </row>
    <row r="192" spans="1:65" s="2" customFormat="1" ht="19.8" customHeight="1">
      <c r="A192" s="38"/>
      <c r="B192" s="39"/>
      <c r="C192" s="243" t="s">
        <v>196</v>
      </c>
      <c r="D192" s="243" t="s">
        <v>136</v>
      </c>
      <c r="E192" s="244" t="s">
        <v>492</v>
      </c>
      <c r="F192" s="245" t="s">
        <v>493</v>
      </c>
      <c r="G192" s="246" t="s">
        <v>250</v>
      </c>
      <c r="H192" s="247">
        <v>37.855</v>
      </c>
      <c r="I192" s="248"/>
      <c r="J192" s="249">
        <f>ROUND(I192*H192,2)</f>
        <v>0</v>
      </c>
      <c r="K192" s="245" t="s">
        <v>140</v>
      </c>
      <c r="L192" s="44"/>
      <c r="M192" s="250" t="s">
        <v>1</v>
      </c>
      <c r="N192" s="251" t="s">
        <v>45</v>
      </c>
      <c r="O192" s="91"/>
      <c r="P192" s="252">
        <f>O192*H192</f>
        <v>0</v>
      </c>
      <c r="Q192" s="252">
        <v>4E-05</v>
      </c>
      <c r="R192" s="252">
        <f>Q192*H192</f>
        <v>0.0015142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155</v>
      </c>
      <c r="AT192" s="254" t="s">
        <v>136</v>
      </c>
      <c r="AU192" s="254" t="s">
        <v>90</v>
      </c>
      <c r="AY192" s="17" t="s">
        <v>133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88</v>
      </c>
      <c r="BK192" s="255">
        <f>ROUND(I192*H192,2)</f>
        <v>0</v>
      </c>
      <c r="BL192" s="17" t="s">
        <v>155</v>
      </c>
      <c r="BM192" s="254" t="s">
        <v>494</v>
      </c>
    </row>
    <row r="193" spans="1:47" s="2" customFormat="1" ht="12">
      <c r="A193" s="38"/>
      <c r="B193" s="39"/>
      <c r="C193" s="40"/>
      <c r="D193" s="256" t="s">
        <v>143</v>
      </c>
      <c r="E193" s="40"/>
      <c r="F193" s="257" t="s">
        <v>495</v>
      </c>
      <c r="G193" s="40"/>
      <c r="H193" s="40"/>
      <c r="I193" s="154"/>
      <c r="J193" s="40"/>
      <c r="K193" s="40"/>
      <c r="L193" s="44"/>
      <c r="M193" s="258"/>
      <c r="N193" s="259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143</v>
      </c>
      <c r="AU193" s="17" t="s">
        <v>90</v>
      </c>
    </row>
    <row r="194" spans="1:65" s="2" customFormat="1" ht="14.4" customHeight="1">
      <c r="A194" s="38"/>
      <c r="B194" s="39"/>
      <c r="C194" s="243" t="s">
        <v>203</v>
      </c>
      <c r="D194" s="243" t="s">
        <v>136</v>
      </c>
      <c r="E194" s="244" t="s">
        <v>496</v>
      </c>
      <c r="F194" s="245" t="s">
        <v>497</v>
      </c>
      <c r="G194" s="246" t="s">
        <v>298</v>
      </c>
      <c r="H194" s="247">
        <v>2.8</v>
      </c>
      <c r="I194" s="248"/>
      <c r="J194" s="249">
        <f>ROUND(I194*H194,2)</f>
        <v>0</v>
      </c>
      <c r="K194" s="245" t="s">
        <v>140</v>
      </c>
      <c r="L194" s="44"/>
      <c r="M194" s="250" t="s">
        <v>1</v>
      </c>
      <c r="N194" s="251" t="s">
        <v>45</v>
      </c>
      <c r="O194" s="91"/>
      <c r="P194" s="252">
        <f>O194*H194</f>
        <v>0</v>
      </c>
      <c r="Q194" s="252">
        <v>1.0383</v>
      </c>
      <c r="R194" s="252">
        <f>Q194*H194</f>
        <v>2.90724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155</v>
      </c>
      <c r="AT194" s="254" t="s">
        <v>136</v>
      </c>
      <c r="AU194" s="254" t="s">
        <v>90</v>
      </c>
      <c r="AY194" s="17" t="s">
        <v>133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88</v>
      </c>
      <c r="BK194" s="255">
        <f>ROUND(I194*H194,2)</f>
        <v>0</v>
      </c>
      <c r="BL194" s="17" t="s">
        <v>155</v>
      </c>
      <c r="BM194" s="254" t="s">
        <v>498</v>
      </c>
    </row>
    <row r="195" spans="1:47" s="2" customFormat="1" ht="12">
      <c r="A195" s="38"/>
      <c r="B195" s="39"/>
      <c r="C195" s="40"/>
      <c r="D195" s="256" t="s">
        <v>143</v>
      </c>
      <c r="E195" s="40"/>
      <c r="F195" s="257" t="s">
        <v>499</v>
      </c>
      <c r="G195" s="40"/>
      <c r="H195" s="40"/>
      <c r="I195" s="154"/>
      <c r="J195" s="40"/>
      <c r="K195" s="40"/>
      <c r="L195" s="44"/>
      <c r="M195" s="258"/>
      <c r="N195" s="259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143</v>
      </c>
      <c r="AU195" s="17" t="s">
        <v>90</v>
      </c>
    </row>
    <row r="196" spans="1:47" s="2" customFormat="1" ht="12">
      <c r="A196" s="38"/>
      <c r="B196" s="39"/>
      <c r="C196" s="40"/>
      <c r="D196" s="256" t="s">
        <v>144</v>
      </c>
      <c r="E196" s="40"/>
      <c r="F196" s="260" t="s">
        <v>500</v>
      </c>
      <c r="G196" s="40"/>
      <c r="H196" s="40"/>
      <c r="I196" s="154"/>
      <c r="J196" s="40"/>
      <c r="K196" s="40"/>
      <c r="L196" s="44"/>
      <c r="M196" s="258"/>
      <c r="N196" s="259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144</v>
      </c>
      <c r="AU196" s="17" t="s">
        <v>90</v>
      </c>
    </row>
    <row r="197" spans="1:51" s="13" customFormat="1" ht="12">
      <c r="A197" s="13"/>
      <c r="B197" s="265"/>
      <c r="C197" s="266"/>
      <c r="D197" s="256" t="s">
        <v>254</v>
      </c>
      <c r="E197" s="267" t="s">
        <v>1</v>
      </c>
      <c r="F197" s="268" t="s">
        <v>501</v>
      </c>
      <c r="G197" s="266"/>
      <c r="H197" s="267" t="s">
        <v>1</v>
      </c>
      <c r="I197" s="269"/>
      <c r="J197" s="266"/>
      <c r="K197" s="266"/>
      <c r="L197" s="270"/>
      <c r="M197" s="271"/>
      <c r="N197" s="272"/>
      <c r="O197" s="272"/>
      <c r="P197" s="272"/>
      <c r="Q197" s="272"/>
      <c r="R197" s="272"/>
      <c r="S197" s="272"/>
      <c r="T197" s="27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4" t="s">
        <v>254</v>
      </c>
      <c r="AU197" s="274" t="s">
        <v>90</v>
      </c>
      <c r="AV197" s="13" t="s">
        <v>88</v>
      </c>
      <c r="AW197" s="13" t="s">
        <v>36</v>
      </c>
      <c r="AX197" s="13" t="s">
        <v>80</v>
      </c>
      <c r="AY197" s="274" t="s">
        <v>133</v>
      </c>
    </row>
    <row r="198" spans="1:51" s="14" customFormat="1" ht="12">
      <c r="A198" s="14"/>
      <c r="B198" s="275"/>
      <c r="C198" s="276"/>
      <c r="D198" s="256" t="s">
        <v>254</v>
      </c>
      <c r="E198" s="277" t="s">
        <v>1</v>
      </c>
      <c r="F198" s="278" t="s">
        <v>502</v>
      </c>
      <c r="G198" s="276"/>
      <c r="H198" s="279">
        <v>1.8</v>
      </c>
      <c r="I198" s="280"/>
      <c r="J198" s="276"/>
      <c r="K198" s="276"/>
      <c r="L198" s="281"/>
      <c r="M198" s="282"/>
      <c r="N198" s="283"/>
      <c r="O198" s="283"/>
      <c r="P198" s="283"/>
      <c r="Q198" s="283"/>
      <c r="R198" s="283"/>
      <c r="S198" s="283"/>
      <c r="T198" s="28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5" t="s">
        <v>254</v>
      </c>
      <c r="AU198" s="285" t="s">
        <v>90</v>
      </c>
      <c r="AV198" s="14" t="s">
        <v>90</v>
      </c>
      <c r="AW198" s="14" t="s">
        <v>36</v>
      </c>
      <c r="AX198" s="14" t="s">
        <v>80</v>
      </c>
      <c r="AY198" s="285" t="s">
        <v>133</v>
      </c>
    </row>
    <row r="199" spans="1:51" s="13" customFormat="1" ht="12">
      <c r="A199" s="13"/>
      <c r="B199" s="265"/>
      <c r="C199" s="266"/>
      <c r="D199" s="256" t="s">
        <v>254</v>
      </c>
      <c r="E199" s="267" t="s">
        <v>1</v>
      </c>
      <c r="F199" s="268" t="s">
        <v>503</v>
      </c>
      <c r="G199" s="266"/>
      <c r="H199" s="267" t="s">
        <v>1</v>
      </c>
      <c r="I199" s="269"/>
      <c r="J199" s="266"/>
      <c r="K199" s="266"/>
      <c r="L199" s="270"/>
      <c r="M199" s="271"/>
      <c r="N199" s="272"/>
      <c r="O199" s="272"/>
      <c r="P199" s="272"/>
      <c r="Q199" s="272"/>
      <c r="R199" s="272"/>
      <c r="S199" s="272"/>
      <c r="T199" s="27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4" t="s">
        <v>254</v>
      </c>
      <c r="AU199" s="274" t="s">
        <v>90</v>
      </c>
      <c r="AV199" s="13" t="s">
        <v>88</v>
      </c>
      <c r="AW199" s="13" t="s">
        <v>36</v>
      </c>
      <c r="AX199" s="13" t="s">
        <v>80</v>
      </c>
      <c r="AY199" s="274" t="s">
        <v>133</v>
      </c>
    </row>
    <row r="200" spans="1:51" s="14" customFormat="1" ht="12">
      <c r="A200" s="14"/>
      <c r="B200" s="275"/>
      <c r="C200" s="276"/>
      <c r="D200" s="256" t="s">
        <v>254</v>
      </c>
      <c r="E200" s="277" t="s">
        <v>1</v>
      </c>
      <c r="F200" s="278" t="s">
        <v>504</v>
      </c>
      <c r="G200" s="276"/>
      <c r="H200" s="279">
        <v>0.85</v>
      </c>
      <c r="I200" s="280"/>
      <c r="J200" s="276"/>
      <c r="K200" s="276"/>
      <c r="L200" s="281"/>
      <c r="M200" s="282"/>
      <c r="N200" s="283"/>
      <c r="O200" s="283"/>
      <c r="P200" s="283"/>
      <c r="Q200" s="283"/>
      <c r="R200" s="283"/>
      <c r="S200" s="283"/>
      <c r="T200" s="28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5" t="s">
        <v>254</v>
      </c>
      <c r="AU200" s="285" t="s">
        <v>90</v>
      </c>
      <c r="AV200" s="14" t="s">
        <v>90</v>
      </c>
      <c r="AW200" s="14" t="s">
        <v>36</v>
      </c>
      <c r="AX200" s="14" t="s">
        <v>80</v>
      </c>
      <c r="AY200" s="285" t="s">
        <v>133</v>
      </c>
    </row>
    <row r="201" spans="1:51" s="13" customFormat="1" ht="12">
      <c r="A201" s="13"/>
      <c r="B201" s="265"/>
      <c r="C201" s="266"/>
      <c r="D201" s="256" t="s">
        <v>254</v>
      </c>
      <c r="E201" s="267" t="s">
        <v>1</v>
      </c>
      <c r="F201" s="268" t="s">
        <v>505</v>
      </c>
      <c r="G201" s="266"/>
      <c r="H201" s="267" t="s">
        <v>1</v>
      </c>
      <c r="I201" s="269"/>
      <c r="J201" s="266"/>
      <c r="K201" s="266"/>
      <c r="L201" s="270"/>
      <c r="M201" s="271"/>
      <c r="N201" s="272"/>
      <c r="O201" s="272"/>
      <c r="P201" s="272"/>
      <c r="Q201" s="272"/>
      <c r="R201" s="272"/>
      <c r="S201" s="272"/>
      <c r="T201" s="27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4" t="s">
        <v>254</v>
      </c>
      <c r="AU201" s="274" t="s">
        <v>90</v>
      </c>
      <c r="AV201" s="13" t="s">
        <v>88</v>
      </c>
      <c r="AW201" s="13" t="s">
        <v>36</v>
      </c>
      <c r="AX201" s="13" t="s">
        <v>80</v>
      </c>
      <c r="AY201" s="274" t="s">
        <v>133</v>
      </c>
    </row>
    <row r="202" spans="1:51" s="14" customFormat="1" ht="12">
      <c r="A202" s="14"/>
      <c r="B202" s="275"/>
      <c r="C202" s="276"/>
      <c r="D202" s="256" t="s">
        <v>254</v>
      </c>
      <c r="E202" s="277" t="s">
        <v>1</v>
      </c>
      <c r="F202" s="278" t="s">
        <v>506</v>
      </c>
      <c r="G202" s="276"/>
      <c r="H202" s="279">
        <v>0.15</v>
      </c>
      <c r="I202" s="280"/>
      <c r="J202" s="276"/>
      <c r="K202" s="276"/>
      <c r="L202" s="281"/>
      <c r="M202" s="282"/>
      <c r="N202" s="283"/>
      <c r="O202" s="283"/>
      <c r="P202" s="283"/>
      <c r="Q202" s="283"/>
      <c r="R202" s="283"/>
      <c r="S202" s="283"/>
      <c r="T202" s="28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5" t="s">
        <v>254</v>
      </c>
      <c r="AU202" s="285" t="s">
        <v>90</v>
      </c>
      <c r="AV202" s="14" t="s">
        <v>90</v>
      </c>
      <c r="AW202" s="14" t="s">
        <v>36</v>
      </c>
      <c r="AX202" s="14" t="s">
        <v>80</v>
      </c>
      <c r="AY202" s="285" t="s">
        <v>133</v>
      </c>
    </row>
    <row r="203" spans="1:51" s="15" customFormat="1" ht="12">
      <c r="A203" s="15"/>
      <c r="B203" s="286"/>
      <c r="C203" s="287"/>
      <c r="D203" s="256" t="s">
        <v>254</v>
      </c>
      <c r="E203" s="288" t="s">
        <v>1</v>
      </c>
      <c r="F203" s="289" t="s">
        <v>259</v>
      </c>
      <c r="G203" s="287"/>
      <c r="H203" s="290">
        <v>2.8</v>
      </c>
      <c r="I203" s="291"/>
      <c r="J203" s="287"/>
      <c r="K203" s="287"/>
      <c r="L203" s="292"/>
      <c r="M203" s="293"/>
      <c r="N203" s="294"/>
      <c r="O203" s="294"/>
      <c r="P203" s="294"/>
      <c r="Q203" s="294"/>
      <c r="R203" s="294"/>
      <c r="S203" s="294"/>
      <c r="T203" s="29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6" t="s">
        <v>254</v>
      </c>
      <c r="AU203" s="296" t="s">
        <v>90</v>
      </c>
      <c r="AV203" s="15" t="s">
        <v>155</v>
      </c>
      <c r="AW203" s="15" t="s">
        <v>36</v>
      </c>
      <c r="AX203" s="15" t="s">
        <v>88</v>
      </c>
      <c r="AY203" s="296" t="s">
        <v>133</v>
      </c>
    </row>
    <row r="204" spans="1:65" s="2" customFormat="1" ht="19.8" customHeight="1">
      <c r="A204" s="38"/>
      <c r="B204" s="39"/>
      <c r="C204" s="243" t="s">
        <v>208</v>
      </c>
      <c r="D204" s="243" t="s">
        <v>136</v>
      </c>
      <c r="E204" s="244" t="s">
        <v>507</v>
      </c>
      <c r="F204" s="245" t="s">
        <v>508</v>
      </c>
      <c r="G204" s="246" t="s">
        <v>175</v>
      </c>
      <c r="H204" s="247">
        <v>7.2</v>
      </c>
      <c r="I204" s="248"/>
      <c r="J204" s="249">
        <f>ROUND(I204*H204,2)</f>
        <v>0</v>
      </c>
      <c r="K204" s="245" t="s">
        <v>140</v>
      </c>
      <c r="L204" s="44"/>
      <c r="M204" s="250" t="s">
        <v>1</v>
      </c>
      <c r="N204" s="251" t="s">
        <v>45</v>
      </c>
      <c r="O204" s="91"/>
      <c r="P204" s="252">
        <f>O204*H204</f>
        <v>0</v>
      </c>
      <c r="Q204" s="252">
        <v>0.24127</v>
      </c>
      <c r="R204" s="252">
        <f>Q204*H204</f>
        <v>1.737144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155</v>
      </c>
      <c r="AT204" s="254" t="s">
        <v>136</v>
      </c>
      <c r="AU204" s="254" t="s">
        <v>90</v>
      </c>
      <c r="AY204" s="17" t="s">
        <v>133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88</v>
      </c>
      <c r="BK204" s="255">
        <f>ROUND(I204*H204,2)</f>
        <v>0</v>
      </c>
      <c r="BL204" s="17" t="s">
        <v>155</v>
      </c>
      <c r="BM204" s="254" t="s">
        <v>509</v>
      </c>
    </row>
    <row r="205" spans="1:47" s="2" customFormat="1" ht="12">
      <c r="A205" s="38"/>
      <c r="B205" s="39"/>
      <c r="C205" s="40"/>
      <c r="D205" s="256" t="s">
        <v>143</v>
      </c>
      <c r="E205" s="40"/>
      <c r="F205" s="257" t="s">
        <v>510</v>
      </c>
      <c r="G205" s="40"/>
      <c r="H205" s="40"/>
      <c r="I205" s="154"/>
      <c r="J205" s="40"/>
      <c r="K205" s="40"/>
      <c r="L205" s="44"/>
      <c r="M205" s="258"/>
      <c r="N205" s="259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143</v>
      </c>
      <c r="AU205" s="17" t="s">
        <v>90</v>
      </c>
    </row>
    <row r="206" spans="1:51" s="13" customFormat="1" ht="12">
      <c r="A206" s="13"/>
      <c r="B206" s="265"/>
      <c r="C206" s="266"/>
      <c r="D206" s="256" t="s">
        <v>254</v>
      </c>
      <c r="E206" s="267" t="s">
        <v>1</v>
      </c>
      <c r="F206" s="268" t="s">
        <v>511</v>
      </c>
      <c r="G206" s="266"/>
      <c r="H206" s="267" t="s">
        <v>1</v>
      </c>
      <c r="I206" s="269"/>
      <c r="J206" s="266"/>
      <c r="K206" s="266"/>
      <c r="L206" s="270"/>
      <c r="M206" s="271"/>
      <c r="N206" s="272"/>
      <c r="O206" s="272"/>
      <c r="P206" s="272"/>
      <c r="Q206" s="272"/>
      <c r="R206" s="272"/>
      <c r="S206" s="272"/>
      <c r="T206" s="27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4" t="s">
        <v>254</v>
      </c>
      <c r="AU206" s="274" t="s">
        <v>90</v>
      </c>
      <c r="AV206" s="13" t="s">
        <v>88</v>
      </c>
      <c r="AW206" s="13" t="s">
        <v>36</v>
      </c>
      <c r="AX206" s="13" t="s">
        <v>80</v>
      </c>
      <c r="AY206" s="274" t="s">
        <v>133</v>
      </c>
    </row>
    <row r="207" spans="1:51" s="13" customFormat="1" ht="12">
      <c r="A207" s="13"/>
      <c r="B207" s="265"/>
      <c r="C207" s="266"/>
      <c r="D207" s="256" t="s">
        <v>254</v>
      </c>
      <c r="E207" s="267" t="s">
        <v>1</v>
      </c>
      <c r="F207" s="268" t="s">
        <v>512</v>
      </c>
      <c r="G207" s="266"/>
      <c r="H207" s="267" t="s">
        <v>1</v>
      </c>
      <c r="I207" s="269"/>
      <c r="J207" s="266"/>
      <c r="K207" s="266"/>
      <c r="L207" s="270"/>
      <c r="M207" s="271"/>
      <c r="N207" s="272"/>
      <c r="O207" s="272"/>
      <c r="P207" s="272"/>
      <c r="Q207" s="272"/>
      <c r="R207" s="272"/>
      <c r="S207" s="272"/>
      <c r="T207" s="27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4" t="s">
        <v>254</v>
      </c>
      <c r="AU207" s="274" t="s">
        <v>90</v>
      </c>
      <c r="AV207" s="13" t="s">
        <v>88</v>
      </c>
      <c r="AW207" s="13" t="s">
        <v>36</v>
      </c>
      <c r="AX207" s="13" t="s">
        <v>80</v>
      </c>
      <c r="AY207" s="274" t="s">
        <v>133</v>
      </c>
    </row>
    <row r="208" spans="1:51" s="14" customFormat="1" ht="12">
      <c r="A208" s="14"/>
      <c r="B208" s="275"/>
      <c r="C208" s="276"/>
      <c r="D208" s="256" t="s">
        <v>254</v>
      </c>
      <c r="E208" s="277" t="s">
        <v>1</v>
      </c>
      <c r="F208" s="278" t="s">
        <v>513</v>
      </c>
      <c r="G208" s="276"/>
      <c r="H208" s="279">
        <v>2</v>
      </c>
      <c r="I208" s="280"/>
      <c r="J208" s="276"/>
      <c r="K208" s="276"/>
      <c r="L208" s="281"/>
      <c r="M208" s="282"/>
      <c r="N208" s="283"/>
      <c r="O208" s="283"/>
      <c r="P208" s="283"/>
      <c r="Q208" s="283"/>
      <c r="R208" s="283"/>
      <c r="S208" s="283"/>
      <c r="T208" s="28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5" t="s">
        <v>254</v>
      </c>
      <c r="AU208" s="285" t="s">
        <v>90</v>
      </c>
      <c r="AV208" s="14" t="s">
        <v>90</v>
      </c>
      <c r="AW208" s="14" t="s">
        <v>36</v>
      </c>
      <c r="AX208" s="14" t="s">
        <v>80</v>
      </c>
      <c r="AY208" s="285" t="s">
        <v>133</v>
      </c>
    </row>
    <row r="209" spans="1:51" s="13" customFormat="1" ht="12">
      <c r="A209" s="13"/>
      <c r="B209" s="265"/>
      <c r="C209" s="266"/>
      <c r="D209" s="256" t="s">
        <v>254</v>
      </c>
      <c r="E209" s="267" t="s">
        <v>1</v>
      </c>
      <c r="F209" s="268" t="s">
        <v>514</v>
      </c>
      <c r="G209" s="266"/>
      <c r="H209" s="267" t="s">
        <v>1</v>
      </c>
      <c r="I209" s="269"/>
      <c r="J209" s="266"/>
      <c r="K209" s="266"/>
      <c r="L209" s="270"/>
      <c r="M209" s="271"/>
      <c r="N209" s="272"/>
      <c r="O209" s="272"/>
      <c r="P209" s="272"/>
      <c r="Q209" s="272"/>
      <c r="R209" s="272"/>
      <c r="S209" s="272"/>
      <c r="T209" s="27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4" t="s">
        <v>254</v>
      </c>
      <c r="AU209" s="274" t="s">
        <v>90</v>
      </c>
      <c r="AV209" s="13" t="s">
        <v>88</v>
      </c>
      <c r="AW209" s="13" t="s">
        <v>36</v>
      </c>
      <c r="AX209" s="13" t="s">
        <v>80</v>
      </c>
      <c r="AY209" s="274" t="s">
        <v>133</v>
      </c>
    </row>
    <row r="210" spans="1:51" s="14" customFormat="1" ht="12">
      <c r="A210" s="14"/>
      <c r="B210" s="275"/>
      <c r="C210" s="276"/>
      <c r="D210" s="256" t="s">
        <v>254</v>
      </c>
      <c r="E210" s="277" t="s">
        <v>1</v>
      </c>
      <c r="F210" s="278" t="s">
        <v>515</v>
      </c>
      <c r="G210" s="276"/>
      <c r="H210" s="279">
        <v>5.2</v>
      </c>
      <c r="I210" s="280"/>
      <c r="J210" s="276"/>
      <c r="K210" s="276"/>
      <c r="L210" s="281"/>
      <c r="M210" s="282"/>
      <c r="N210" s="283"/>
      <c r="O210" s="283"/>
      <c r="P210" s="283"/>
      <c r="Q210" s="283"/>
      <c r="R210" s="283"/>
      <c r="S210" s="283"/>
      <c r="T210" s="28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5" t="s">
        <v>254</v>
      </c>
      <c r="AU210" s="285" t="s">
        <v>90</v>
      </c>
      <c r="AV210" s="14" t="s">
        <v>90</v>
      </c>
      <c r="AW210" s="14" t="s">
        <v>36</v>
      </c>
      <c r="AX210" s="14" t="s">
        <v>80</v>
      </c>
      <c r="AY210" s="285" t="s">
        <v>133</v>
      </c>
    </row>
    <row r="211" spans="1:51" s="15" customFormat="1" ht="12">
      <c r="A211" s="15"/>
      <c r="B211" s="286"/>
      <c r="C211" s="287"/>
      <c r="D211" s="256" t="s">
        <v>254</v>
      </c>
      <c r="E211" s="288" t="s">
        <v>1</v>
      </c>
      <c r="F211" s="289" t="s">
        <v>259</v>
      </c>
      <c r="G211" s="287"/>
      <c r="H211" s="290">
        <v>7.2</v>
      </c>
      <c r="I211" s="291"/>
      <c r="J211" s="287"/>
      <c r="K211" s="287"/>
      <c r="L211" s="292"/>
      <c r="M211" s="293"/>
      <c r="N211" s="294"/>
      <c r="O211" s="294"/>
      <c r="P211" s="294"/>
      <c r="Q211" s="294"/>
      <c r="R211" s="294"/>
      <c r="S211" s="294"/>
      <c r="T211" s="29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6" t="s">
        <v>254</v>
      </c>
      <c r="AU211" s="296" t="s">
        <v>90</v>
      </c>
      <c r="AV211" s="15" t="s">
        <v>155</v>
      </c>
      <c r="AW211" s="15" t="s">
        <v>36</v>
      </c>
      <c r="AX211" s="15" t="s">
        <v>88</v>
      </c>
      <c r="AY211" s="296" t="s">
        <v>133</v>
      </c>
    </row>
    <row r="212" spans="1:65" s="2" customFormat="1" ht="19.8" customHeight="1">
      <c r="A212" s="38"/>
      <c r="B212" s="39"/>
      <c r="C212" s="297" t="s">
        <v>213</v>
      </c>
      <c r="D212" s="297" t="s">
        <v>429</v>
      </c>
      <c r="E212" s="298" t="s">
        <v>516</v>
      </c>
      <c r="F212" s="299" t="s">
        <v>517</v>
      </c>
      <c r="G212" s="300" t="s">
        <v>518</v>
      </c>
      <c r="H212" s="301">
        <v>45</v>
      </c>
      <c r="I212" s="302"/>
      <c r="J212" s="303">
        <f>ROUND(I212*H212,2)</f>
        <v>0</v>
      </c>
      <c r="K212" s="299" t="s">
        <v>140</v>
      </c>
      <c r="L212" s="304"/>
      <c r="M212" s="305" t="s">
        <v>1</v>
      </c>
      <c r="N212" s="306" t="s">
        <v>45</v>
      </c>
      <c r="O212" s="91"/>
      <c r="P212" s="252">
        <f>O212*H212</f>
        <v>0</v>
      </c>
      <c r="Q212" s="252">
        <v>0.0325</v>
      </c>
      <c r="R212" s="252">
        <f>Q212*H212</f>
        <v>1.4625000000000001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178</v>
      </c>
      <c r="AT212" s="254" t="s">
        <v>429</v>
      </c>
      <c r="AU212" s="254" t="s">
        <v>90</v>
      </c>
      <c r="AY212" s="17" t="s">
        <v>133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88</v>
      </c>
      <c r="BK212" s="255">
        <f>ROUND(I212*H212,2)</f>
        <v>0</v>
      </c>
      <c r="BL212" s="17" t="s">
        <v>155</v>
      </c>
      <c r="BM212" s="254" t="s">
        <v>519</v>
      </c>
    </row>
    <row r="213" spans="1:47" s="2" customFormat="1" ht="12">
      <c r="A213" s="38"/>
      <c r="B213" s="39"/>
      <c r="C213" s="40"/>
      <c r="D213" s="256" t="s">
        <v>143</v>
      </c>
      <c r="E213" s="40"/>
      <c r="F213" s="257" t="s">
        <v>517</v>
      </c>
      <c r="G213" s="40"/>
      <c r="H213" s="40"/>
      <c r="I213" s="154"/>
      <c r="J213" s="40"/>
      <c r="K213" s="40"/>
      <c r="L213" s="44"/>
      <c r="M213" s="258"/>
      <c r="N213" s="259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143</v>
      </c>
      <c r="AU213" s="17" t="s">
        <v>90</v>
      </c>
    </row>
    <row r="214" spans="1:63" s="12" customFormat="1" ht="22.8" customHeight="1">
      <c r="A214" s="12"/>
      <c r="B214" s="227"/>
      <c r="C214" s="228"/>
      <c r="D214" s="229" t="s">
        <v>79</v>
      </c>
      <c r="E214" s="241" t="s">
        <v>155</v>
      </c>
      <c r="F214" s="241" t="s">
        <v>520</v>
      </c>
      <c r="G214" s="228"/>
      <c r="H214" s="228"/>
      <c r="I214" s="231"/>
      <c r="J214" s="242">
        <f>BK214</f>
        <v>0</v>
      </c>
      <c r="K214" s="228"/>
      <c r="L214" s="233"/>
      <c r="M214" s="234"/>
      <c r="N214" s="235"/>
      <c r="O214" s="235"/>
      <c r="P214" s="236">
        <f>SUM(P215:P256)</f>
        <v>0</v>
      </c>
      <c r="Q214" s="235"/>
      <c r="R214" s="236">
        <f>SUM(R215:R256)</f>
        <v>94.46646204</v>
      </c>
      <c r="S214" s="235"/>
      <c r="T214" s="237">
        <f>SUM(T215:T256)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8" t="s">
        <v>88</v>
      </c>
      <c r="AT214" s="239" t="s">
        <v>79</v>
      </c>
      <c r="AU214" s="239" t="s">
        <v>88</v>
      </c>
      <c r="AY214" s="238" t="s">
        <v>133</v>
      </c>
      <c r="BK214" s="240">
        <f>SUM(BK215:BK256)</f>
        <v>0</v>
      </c>
    </row>
    <row r="215" spans="1:65" s="2" customFormat="1" ht="19.8" customHeight="1">
      <c r="A215" s="38"/>
      <c r="B215" s="39"/>
      <c r="C215" s="243" t="s">
        <v>8</v>
      </c>
      <c r="D215" s="243" t="s">
        <v>136</v>
      </c>
      <c r="E215" s="244" t="s">
        <v>521</v>
      </c>
      <c r="F215" s="245" t="s">
        <v>522</v>
      </c>
      <c r="G215" s="246" t="s">
        <v>298</v>
      </c>
      <c r="H215" s="247">
        <v>2.436</v>
      </c>
      <c r="I215" s="248"/>
      <c r="J215" s="249">
        <f>ROUND(I215*H215,2)</f>
        <v>0</v>
      </c>
      <c r="K215" s="245" t="s">
        <v>140</v>
      </c>
      <c r="L215" s="44"/>
      <c r="M215" s="250" t="s">
        <v>1</v>
      </c>
      <c r="N215" s="251" t="s">
        <v>45</v>
      </c>
      <c r="O215" s="91"/>
      <c r="P215" s="252">
        <f>O215*H215</f>
        <v>0</v>
      </c>
      <c r="Q215" s="252">
        <v>0.05779</v>
      </c>
      <c r="R215" s="252">
        <f>Q215*H215</f>
        <v>0.14077644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155</v>
      </c>
      <c r="AT215" s="254" t="s">
        <v>136</v>
      </c>
      <c r="AU215" s="254" t="s">
        <v>90</v>
      </c>
      <c r="AY215" s="17" t="s">
        <v>133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88</v>
      </c>
      <c r="BK215" s="255">
        <f>ROUND(I215*H215,2)</f>
        <v>0</v>
      </c>
      <c r="BL215" s="17" t="s">
        <v>155</v>
      </c>
      <c r="BM215" s="254" t="s">
        <v>523</v>
      </c>
    </row>
    <row r="216" spans="1:47" s="2" customFormat="1" ht="12">
      <c r="A216" s="38"/>
      <c r="B216" s="39"/>
      <c r="C216" s="40"/>
      <c r="D216" s="256" t="s">
        <v>143</v>
      </c>
      <c r="E216" s="40"/>
      <c r="F216" s="257" t="s">
        <v>524</v>
      </c>
      <c r="G216" s="40"/>
      <c r="H216" s="40"/>
      <c r="I216" s="154"/>
      <c r="J216" s="40"/>
      <c r="K216" s="40"/>
      <c r="L216" s="44"/>
      <c r="M216" s="258"/>
      <c r="N216" s="259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143</v>
      </c>
      <c r="AU216" s="17" t="s">
        <v>90</v>
      </c>
    </row>
    <row r="217" spans="1:47" s="2" customFormat="1" ht="12">
      <c r="A217" s="38"/>
      <c r="B217" s="39"/>
      <c r="C217" s="40"/>
      <c r="D217" s="256" t="s">
        <v>144</v>
      </c>
      <c r="E217" s="40"/>
      <c r="F217" s="260" t="s">
        <v>525</v>
      </c>
      <c r="G217" s="40"/>
      <c r="H217" s="40"/>
      <c r="I217" s="154"/>
      <c r="J217" s="40"/>
      <c r="K217" s="40"/>
      <c r="L217" s="44"/>
      <c r="M217" s="258"/>
      <c r="N217" s="259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144</v>
      </c>
      <c r="AU217" s="17" t="s">
        <v>90</v>
      </c>
    </row>
    <row r="218" spans="1:51" s="13" customFormat="1" ht="12">
      <c r="A218" s="13"/>
      <c r="B218" s="265"/>
      <c r="C218" s="266"/>
      <c r="D218" s="256" t="s">
        <v>254</v>
      </c>
      <c r="E218" s="267" t="s">
        <v>1</v>
      </c>
      <c r="F218" s="268" t="s">
        <v>526</v>
      </c>
      <c r="G218" s="266"/>
      <c r="H218" s="267" t="s">
        <v>1</v>
      </c>
      <c r="I218" s="269"/>
      <c r="J218" s="266"/>
      <c r="K218" s="266"/>
      <c r="L218" s="270"/>
      <c r="M218" s="271"/>
      <c r="N218" s="272"/>
      <c r="O218" s="272"/>
      <c r="P218" s="272"/>
      <c r="Q218" s="272"/>
      <c r="R218" s="272"/>
      <c r="S218" s="272"/>
      <c r="T218" s="27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4" t="s">
        <v>254</v>
      </c>
      <c r="AU218" s="274" t="s">
        <v>90</v>
      </c>
      <c r="AV218" s="13" t="s">
        <v>88</v>
      </c>
      <c r="AW218" s="13" t="s">
        <v>36</v>
      </c>
      <c r="AX218" s="13" t="s">
        <v>80</v>
      </c>
      <c r="AY218" s="274" t="s">
        <v>133</v>
      </c>
    </row>
    <row r="219" spans="1:51" s="14" customFormat="1" ht="12">
      <c r="A219" s="14"/>
      <c r="B219" s="275"/>
      <c r="C219" s="276"/>
      <c r="D219" s="256" t="s">
        <v>254</v>
      </c>
      <c r="E219" s="277" t="s">
        <v>1</v>
      </c>
      <c r="F219" s="278" t="s">
        <v>527</v>
      </c>
      <c r="G219" s="276"/>
      <c r="H219" s="279">
        <v>1.99</v>
      </c>
      <c r="I219" s="280"/>
      <c r="J219" s="276"/>
      <c r="K219" s="276"/>
      <c r="L219" s="281"/>
      <c r="M219" s="282"/>
      <c r="N219" s="283"/>
      <c r="O219" s="283"/>
      <c r="P219" s="283"/>
      <c r="Q219" s="283"/>
      <c r="R219" s="283"/>
      <c r="S219" s="283"/>
      <c r="T219" s="28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5" t="s">
        <v>254</v>
      </c>
      <c r="AU219" s="285" t="s">
        <v>90</v>
      </c>
      <c r="AV219" s="14" t="s">
        <v>90</v>
      </c>
      <c r="AW219" s="14" t="s">
        <v>36</v>
      </c>
      <c r="AX219" s="14" t="s">
        <v>80</v>
      </c>
      <c r="AY219" s="285" t="s">
        <v>133</v>
      </c>
    </row>
    <row r="220" spans="1:51" s="13" customFormat="1" ht="12">
      <c r="A220" s="13"/>
      <c r="B220" s="265"/>
      <c r="C220" s="266"/>
      <c r="D220" s="256" t="s">
        <v>254</v>
      </c>
      <c r="E220" s="267" t="s">
        <v>1</v>
      </c>
      <c r="F220" s="268" t="s">
        <v>528</v>
      </c>
      <c r="G220" s="266"/>
      <c r="H220" s="267" t="s">
        <v>1</v>
      </c>
      <c r="I220" s="269"/>
      <c r="J220" s="266"/>
      <c r="K220" s="266"/>
      <c r="L220" s="270"/>
      <c r="M220" s="271"/>
      <c r="N220" s="272"/>
      <c r="O220" s="272"/>
      <c r="P220" s="272"/>
      <c r="Q220" s="272"/>
      <c r="R220" s="272"/>
      <c r="S220" s="272"/>
      <c r="T220" s="27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4" t="s">
        <v>254</v>
      </c>
      <c r="AU220" s="274" t="s">
        <v>90</v>
      </c>
      <c r="AV220" s="13" t="s">
        <v>88</v>
      </c>
      <c r="AW220" s="13" t="s">
        <v>36</v>
      </c>
      <c r="AX220" s="13" t="s">
        <v>80</v>
      </c>
      <c r="AY220" s="274" t="s">
        <v>133</v>
      </c>
    </row>
    <row r="221" spans="1:51" s="14" customFormat="1" ht="12">
      <c r="A221" s="14"/>
      <c r="B221" s="275"/>
      <c r="C221" s="276"/>
      <c r="D221" s="256" t="s">
        <v>254</v>
      </c>
      <c r="E221" s="277" t="s">
        <v>1</v>
      </c>
      <c r="F221" s="278" t="s">
        <v>529</v>
      </c>
      <c r="G221" s="276"/>
      <c r="H221" s="279">
        <v>0.446</v>
      </c>
      <c r="I221" s="280"/>
      <c r="J221" s="276"/>
      <c r="K221" s="276"/>
      <c r="L221" s="281"/>
      <c r="M221" s="282"/>
      <c r="N221" s="283"/>
      <c r="O221" s="283"/>
      <c r="P221" s="283"/>
      <c r="Q221" s="283"/>
      <c r="R221" s="283"/>
      <c r="S221" s="283"/>
      <c r="T221" s="28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5" t="s">
        <v>254</v>
      </c>
      <c r="AU221" s="285" t="s">
        <v>90</v>
      </c>
      <c r="AV221" s="14" t="s">
        <v>90</v>
      </c>
      <c r="AW221" s="14" t="s">
        <v>36</v>
      </c>
      <c r="AX221" s="14" t="s">
        <v>80</v>
      </c>
      <c r="AY221" s="285" t="s">
        <v>133</v>
      </c>
    </row>
    <row r="222" spans="1:51" s="15" customFormat="1" ht="12">
      <c r="A222" s="15"/>
      <c r="B222" s="286"/>
      <c r="C222" s="287"/>
      <c r="D222" s="256" t="s">
        <v>254</v>
      </c>
      <c r="E222" s="288" t="s">
        <v>1</v>
      </c>
      <c r="F222" s="289" t="s">
        <v>259</v>
      </c>
      <c r="G222" s="287"/>
      <c r="H222" s="290">
        <v>2.436</v>
      </c>
      <c r="I222" s="291"/>
      <c r="J222" s="287"/>
      <c r="K222" s="287"/>
      <c r="L222" s="292"/>
      <c r="M222" s="293"/>
      <c r="N222" s="294"/>
      <c r="O222" s="294"/>
      <c r="P222" s="294"/>
      <c r="Q222" s="294"/>
      <c r="R222" s="294"/>
      <c r="S222" s="294"/>
      <c r="T222" s="29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6" t="s">
        <v>254</v>
      </c>
      <c r="AU222" s="296" t="s">
        <v>90</v>
      </c>
      <c r="AV222" s="15" t="s">
        <v>155</v>
      </c>
      <c r="AW222" s="15" t="s">
        <v>36</v>
      </c>
      <c r="AX222" s="15" t="s">
        <v>88</v>
      </c>
      <c r="AY222" s="296" t="s">
        <v>133</v>
      </c>
    </row>
    <row r="223" spans="1:65" s="2" customFormat="1" ht="14.4" customHeight="1">
      <c r="A223" s="38"/>
      <c r="B223" s="39"/>
      <c r="C223" s="297" t="s">
        <v>224</v>
      </c>
      <c r="D223" s="297" t="s">
        <v>429</v>
      </c>
      <c r="E223" s="298" t="s">
        <v>530</v>
      </c>
      <c r="F223" s="299" t="s">
        <v>531</v>
      </c>
      <c r="G223" s="300" t="s">
        <v>298</v>
      </c>
      <c r="H223" s="301">
        <v>2.436</v>
      </c>
      <c r="I223" s="302"/>
      <c r="J223" s="303">
        <f>ROUND(I223*H223,2)</f>
        <v>0</v>
      </c>
      <c r="K223" s="299" t="s">
        <v>200</v>
      </c>
      <c r="L223" s="304"/>
      <c r="M223" s="305" t="s">
        <v>1</v>
      </c>
      <c r="N223" s="306" t="s">
        <v>45</v>
      </c>
      <c r="O223" s="91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178</v>
      </c>
      <c r="AT223" s="254" t="s">
        <v>429</v>
      </c>
      <c r="AU223" s="254" t="s">
        <v>90</v>
      </c>
      <c r="AY223" s="17" t="s">
        <v>133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88</v>
      </c>
      <c r="BK223" s="255">
        <f>ROUND(I223*H223,2)</f>
        <v>0</v>
      </c>
      <c r="BL223" s="17" t="s">
        <v>155</v>
      </c>
      <c r="BM223" s="254" t="s">
        <v>532</v>
      </c>
    </row>
    <row r="224" spans="1:47" s="2" customFormat="1" ht="12">
      <c r="A224" s="38"/>
      <c r="B224" s="39"/>
      <c r="C224" s="40"/>
      <c r="D224" s="256" t="s">
        <v>143</v>
      </c>
      <c r="E224" s="40"/>
      <c r="F224" s="257" t="s">
        <v>531</v>
      </c>
      <c r="G224" s="40"/>
      <c r="H224" s="40"/>
      <c r="I224" s="154"/>
      <c r="J224" s="40"/>
      <c r="K224" s="40"/>
      <c r="L224" s="44"/>
      <c r="M224" s="258"/>
      <c r="N224" s="259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143</v>
      </c>
      <c r="AU224" s="17" t="s">
        <v>90</v>
      </c>
    </row>
    <row r="225" spans="1:47" s="2" customFormat="1" ht="12">
      <c r="A225" s="38"/>
      <c r="B225" s="39"/>
      <c r="C225" s="40"/>
      <c r="D225" s="256" t="s">
        <v>144</v>
      </c>
      <c r="E225" s="40"/>
      <c r="F225" s="260" t="s">
        <v>533</v>
      </c>
      <c r="G225" s="40"/>
      <c r="H225" s="40"/>
      <c r="I225" s="154"/>
      <c r="J225" s="40"/>
      <c r="K225" s="40"/>
      <c r="L225" s="44"/>
      <c r="M225" s="258"/>
      <c r="N225" s="259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144</v>
      </c>
      <c r="AU225" s="17" t="s">
        <v>90</v>
      </c>
    </row>
    <row r="226" spans="1:65" s="2" customFormat="1" ht="19.8" customHeight="1">
      <c r="A226" s="38"/>
      <c r="B226" s="39"/>
      <c r="C226" s="243" t="s">
        <v>231</v>
      </c>
      <c r="D226" s="243" t="s">
        <v>136</v>
      </c>
      <c r="E226" s="244" t="s">
        <v>534</v>
      </c>
      <c r="F226" s="245" t="s">
        <v>535</v>
      </c>
      <c r="G226" s="246" t="s">
        <v>250</v>
      </c>
      <c r="H226" s="247">
        <v>11.346</v>
      </c>
      <c r="I226" s="248"/>
      <c r="J226" s="249">
        <f>ROUND(I226*H226,2)</f>
        <v>0</v>
      </c>
      <c r="K226" s="245" t="s">
        <v>140</v>
      </c>
      <c r="L226" s="44"/>
      <c r="M226" s="250" t="s">
        <v>1</v>
      </c>
      <c r="N226" s="251" t="s">
        <v>45</v>
      </c>
      <c r="O226" s="91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155</v>
      </c>
      <c r="AT226" s="254" t="s">
        <v>136</v>
      </c>
      <c r="AU226" s="254" t="s">
        <v>90</v>
      </c>
      <c r="AY226" s="17" t="s">
        <v>133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88</v>
      </c>
      <c r="BK226" s="255">
        <f>ROUND(I226*H226,2)</f>
        <v>0</v>
      </c>
      <c r="BL226" s="17" t="s">
        <v>155</v>
      </c>
      <c r="BM226" s="254" t="s">
        <v>536</v>
      </c>
    </row>
    <row r="227" spans="1:47" s="2" customFormat="1" ht="12">
      <c r="A227" s="38"/>
      <c r="B227" s="39"/>
      <c r="C227" s="40"/>
      <c r="D227" s="256" t="s">
        <v>143</v>
      </c>
      <c r="E227" s="40"/>
      <c r="F227" s="257" t="s">
        <v>537</v>
      </c>
      <c r="G227" s="40"/>
      <c r="H227" s="40"/>
      <c r="I227" s="154"/>
      <c r="J227" s="40"/>
      <c r="K227" s="40"/>
      <c r="L227" s="44"/>
      <c r="M227" s="258"/>
      <c r="N227" s="259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143</v>
      </c>
      <c r="AU227" s="17" t="s">
        <v>90</v>
      </c>
    </row>
    <row r="228" spans="1:47" s="2" customFormat="1" ht="12">
      <c r="A228" s="38"/>
      <c r="B228" s="39"/>
      <c r="C228" s="40"/>
      <c r="D228" s="256" t="s">
        <v>144</v>
      </c>
      <c r="E228" s="40"/>
      <c r="F228" s="260" t="s">
        <v>538</v>
      </c>
      <c r="G228" s="40"/>
      <c r="H228" s="40"/>
      <c r="I228" s="154"/>
      <c r="J228" s="40"/>
      <c r="K228" s="40"/>
      <c r="L228" s="44"/>
      <c r="M228" s="258"/>
      <c r="N228" s="259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144</v>
      </c>
      <c r="AU228" s="17" t="s">
        <v>90</v>
      </c>
    </row>
    <row r="229" spans="1:51" s="13" customFormat="1" ht="12">
      <c r="A229" s="13"/>
      <c r="B229" s="265"/>
      <c r="C229" s="266"/>
      <c r="D229" s="256" t="s">
        <v>254</v>
      </c>
      <c r="E229" s="267" t="s">
        <v>1</v>
      </c>
      <c r="F229" s="268" t="s">
        <v>539</v>
      </c>
      <c r="G229" s="266"/>
      <c r="H229" s="267" t="s">
        <v>1</v>
      </c>
      <c r="I229" s="269"/>
      <c r="J229" s="266"/>
      <c r="K229" s="266"/>
      <c r="L229" s="270"/>
      <c r="M229" s="271"/>
      <c r="N229" s="272"/>
      <c r="O229" s="272"/>
      <c r="P229" s="272"/>
      <c r="Q229" s="272"/>
      <c r="R229" s="272"/>
      <c r="S229" s="272"/>
      <c r="T229" s="27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4" t="s">
        <v>254</v>
      </c>
      <c r="AU229" s="274" t="s">
        <v>90</v>
      </c>
      <c r="AV229" s="13" t="s">
        <v>88</v>
      </c>
      <c r="AW229" s="13" t="s">
        <v>36</v>
      </c>
      <c r="AX229" s="13" t="s">
        <v>80</v>
      </c>
      <c r="AY229" s="274" t="s">
        <v>133</v>
      </c>
    </row>
    <row r="230" spans="1:51" s="14" customFormat="1" ht="12">
      <c r="A230" s="14"/>
      <c r="B230" s="275"/>
      <c r="C230" s="276"/>
      <c r="D230" s="256" t="s">
        <v>254</v>
      </c>
      <c r="E230" s="277" t="s">
        <v>1</v>
      </c>
      <c r="F230" s="278" t="s">
        <v>540</v>
      </c>
      <c r="G230" s="276"/>
      <c r="H230" s="279">
        <v>5.682</v>
      </c>
      <c r="I230" s="280"/>
      <c r="J230" s="276"/>
      <c r="K230" s="276"/>
      <c r="L230" s="281"/>
      <c r="M230" s="282"/>
      <c r="N230" s="283"/>
      <c r="O230" s="283"/>
      <c r="P230" s="283"/>
      <c r="Q230" s="283"/>
      <c r="R230" s="283"/>
      <c r="S230" s="283"/>
      <c r="T230" s="28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5" t="s">
        <v>254</v>
      </c>
      <c r="AU230" s="285" t="s">
        <v>90</v>
      </c>
      <c r="AV230" s="14" t="s">
        <v>90</v>
      </c>
      <c r="AW230" s="14" t="s">
        <v>36</v>
      </c>
      <c r="AX230" s="14" t="s">
        <v>80</v>
      </c>
      <c r="AY230" s="285" t="s">
        <v>133</v>
      </c>
    </row>
    <row r="231" spans="1:51" s="13" customFormat="1" ht="12">
      <c r="A231" s="13"/>
      <c r="B231" s="265"/>
      <c r="C231" s="266"/>
      <c r="D231" s="256" t="s">
        <v>254</v>
      </c>
      <c r="E231" s="267" t="s">
        <v>1</v>
      </c>
      <c r="F231" s="268" t="s">
        <v>541</v>
      </c>
      <c r="G231" s="266"/>
      <c r="H231" s="267" t="s">
        <v>1</v>
      </c>
      <c r="I231" s="269"/>
      <c r="J231" s="266"/>
      <c r="K231" s="266"/>
      <c r="L231" s="270"/>
      <c r="M231" s="271"/>
      <c r="N231" s="272"/>
      <c r="O231" s="272"/>
      <c r="P231" s="272"/>
      <c r="Q231" s="272"/>
      <c r="R231" s="272"/>
      <c r="S231" s="272"/>
      <c r="T231" s="27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4" t="s">
        <v>254</v>
      </c>
      <c r="AU231" s="274" t="s">
        <v>90</v>
      </c>
      <c r="AV231" s="13" t="s">
        <v>88</v>
      </c>
      <c r="AW231" s="13" t="s">
        <v>36</v>
      </c>
      <c r="AX231" s="13" t="s">
        <v>80</v>
      </c>
      <c r="AY231" s="274" t="s">
        <v>133</v>
      </c>
    </row>
    <row r="232" spans="1:51" s="14" customFormat="1" ht="12">
      <c r="A232" s="14"/>
      <c r="B232" s="275"/>
      <c r="C232" s="276"/>
      <c r="D232" s="256" t="s">
        <v>254</v>
      </c>
      <c r="E232" s="277" t="s">
        <v>1</v>
      </c>
      <c r="F232" s="278" t="s">
        <v>542</v>
      </c>
      <c r="G232" s="276"/>
      <c r="H232" s="279">
        <v>5.664</v>
      </c>
      <c r="I232" s="280"/>
      <c r="J232" s="276"/>
      <c r="K232" s="276"/>
      <c r="L232" s="281"/>
      <c r="M232" s="282"/>
      <c r="N232" s="283"/>
      <c r="O232" s="283"/>
      <c r="P232" s="283"/>
      <c r="Q232" s="283"/>
      <c r="R232" s="283"/>
      <c r="S232" s="283"/>
      <c r="T232" s="28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5" t="s">
        <v>254</v>
      </c>
      <c r="AU232" s="285" t="s">
        <v>90</v>
      </c>
      <c r="AV232" s="14" t="s">
        <v>90</v>
      </c>
      <c r="AW232" s="14" t="s">
        <v>36</v>
      </c>
      <c r="AX232" s="14" t="s">
        <v>80</v>
      </c>
      <c r="AY232" s="285" t="s">
        <v>133</v>
      </c>
    </row>
    <row r="233" spans="1:51" s="15" customFormat="1" ht="12">
      <c r="A233" s="15"/>
      <c r="B233" s="286"/>
      <c r="C233" s="287"/>
      <c r="D233" s="256" t="s">
        <v>254</v>
      </c>
      <c r="E233" s="288" t="s">
        <v>1</v>
      </c>
      <c r="F233" s="289" t="s">
        <v>259</v>
      </c>
      <c r="G233" s="287"/>
      <c r="H233" s="290">
        <v>11.346</v>
      </c>
      <c r="I233" s="291"/>
      <c r="J233" s="287"/>
      <c r="K233" s="287"/>
      <c r="L233" s="292"/>
      <c r="M233" s="293"/>
      <c r="N233" s="294"/>
      <c r="O233" s="294"/>
      <c r="P233" s="294"/>
      <c r="Q233" s="294"/>
      <c r="R233" s="294"/>
      <c r="S233" s="294"/>
      <c r="T233" s="29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6" t="s">
        <v>254</v>
      </c>
      <c r="AU233" s="296" t="s">
        <v>90</v>
      </c>
      <c r="AV233" s="15" t="s">
        <v>155</v>
      </c>
      <c r="AW233" s="15" t="s">
        <v>36</v>
      </c>
      <c r="AX233" s="15" t="s">
        <v>88</v>
      </c>
      <c r="AY233" s="296" t="s">
        <v>133</v>
      </c>
    </row>
    <row r="234" spans="1:65" s="2" customFormat="1" ht="19.8" customHeight="1">
      <c r="A234" s="38"/>
      <c r="B234" s="39"/>
      <c r="C234" s="243" t="s">
        <v>372</v>
      </c>
      <c r="D234" s="243" t="s">
        <v>136</v>
      </c>
      <c r="E234" s="244" t="s">
        <v>543</v>
      </c>
      <c r="F234" s="245" t="s">
        <v>544</v>
      </c>
      <c r="G234" s="246" t="s">
        <v>250</v>
      </c>
      <c r="H234" s="247">
        <v>0.16</v>
      </c>
      <c r="I234" s="248"/>
      <c r="J234" s="249">
        <f>ROUND(I234*H234,2)</f>
        <v>0</v>
      </c>
      <c r="K234" s="245" t="s">
        <v>140</v>
      </c>
      <c r="L234" s="44"/>
      <c r="M234" s="250" t="s">
        <v>1</v>
      </c>
      <c r="N234" s="251" t="s">
        <v>45</v>
      </c>
      <c r="O234" s="91"/>
      <c r="P234" s="252">
        <f>O234*H234</f>
        <v>0</v>
      </c>
      <c r="Q234" s="252">
        <v>0.02645</v>
      </c>
      <c r="R234" s="252">
        <f>Q234*H234</f>
        <v>0.0042320000000000005</v>
      </c>
      <c r="S234" s="252">
        <v>0</v>
      </c>
      <c r="T234" s="25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4" t="s">
        <v>155</v>
      </c>
      <c r="AT234" s="254" t="s">
        <v>136</v>
      </c>
      <c r="AU234" s="254" t="s">
        <v>90</v>
      </c>
      <c r="AY234" s="17" t="s">
        <v>133</v>
      </c>
      <c r="BE234" s="255">
        <f>IF(N234="základní",J234,0)</f>
        <v>0</v>
      </c>
      <c r="BF234" s="255">
        <f>IF(N234="snížená",J234,0)</f>
        <v>0</v>
      </c>
      <c r="BG234" s="255">
        <f>IF(N234="zákl. přenesená",J234,0)</f>
        <v>0</v>
      </c>
      <c r="BH234" s="255">
        <f>IF(N234="sníž. přenesená",J234,0)</f>
        <v>0</v>
      </c>
      <c r="BI234" s="255">
        <f>IF(N234="nulová",J234,0)</f>
        <v>0</v>
      </c>
      <c r="BJ234" s="17" t="s">
        <v>88</v>
      </c>
      <c r="BK234" s="255">
        <f>ROUND(I234*H234,2)</f>
        <v>0</v>
      </c>
      <c r="BL234" s="17" t="s">
        <v>155</v>
      </c>
      <c r="BM234" s="254" t="s">
        <v>545</v>
      </c>
    </row>
    <row r="235" spans="1:47" s="2" customFormat="1" ht="12">
      <c r="A235" s="38"/>
      <c r="B235" s="39"/>
      <c r="C235" s="40"/>
      <c r="D235" s="256" t="s">
        <v>143</v>
      </c>
      <c r="E235" s="40"/>
      <c r="F235" s="257" t="s">
        <v>546</v>
      </c>
      <c r="G235" s="40"/>
      <c r="H235" s="40"/>
      <c r="I235" s="154"/>
      <c r="J235" s="40"/>
      <c r="K235" s="40"/>
      <c r="L235" s="44"/>
      <c r="M235" s="258"/>
      <c r="N235" s="259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143</v>
      </c>
      <c r="AU235" s="17" t="s">
        <v>90</v>
      </c>
    </row>
    <row r="236" spans="1:47" s="2" customFormat="1" ht="12">
      <c r="A236" s="38"/>
      <c r="B236" s="39"/>
      <c r="C236" s="40"/>
      <c r="D236" s="256" t="s">
        <v>144</v>
      </c>
      <c r="E236" s="40"/>
      <c r="F236" s="260" t="s">
        <v>547</v>
      </c>
      <c r="G236" s="40"/>
      <c r="H236" s="40"/>
      <c r="I236" s="154"/>
      <c r="J236" s="40"/>
      <c r="K236" s="40"/>
      <c r="L236" s="44"/>
      <c r="M236" s="258"/>
      <c r="N236" s="259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144</v>
      </c>
      <c r="AU236" s="17" t="s">
        <v>90</v>
      </c>
    </row>
    <row r="237" spans="1:51" s="14" customFormat="1" ht="12">
      <c r="A237" s="14"/>
      <c r="B237" s="275"/>
      <c r="C237" s="276"/>
      <c r="D237" s="256" t="s">
        <v>254</v>
      </c>
      <c r="E237" s="277" t="s">
        <v>1</v>
      </c>
      <c r="F237" s="278" t="s">
        <v>548</v>
      </c>
      <c r="G237" s="276"/>
      <c r="H237" s="279">
        <v>0.16</v>
      </c>
      <c r="I237" s="280"/>
      <c r="J237" s="276"/>
      <c r="K237" s="276"/>
      <c r="L237" s="281"/>
      <c r="M237" s="282"/>
      <c r="N237" s="283"/>
      <c r="O237" s="283"/>
      <c r="P237" s="283"/>
      <c r="Q237" s="283"/>
      <c r="R237" s="283"/>
      <c r="S237" s="283"/>
      <c r="T237" s="28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5" t="s">
        <v>254</v>
      </c>
      <c r="AU237" s="285" t="s">
        <v>90</v>
      </c>
      <c r="AV237" s="14" t="s">
        <v>90</v>
      </c>
      <c r="AW237" s="14" t="s">
        <v>36</v>
      </c>
      <c r="AX237" s="14" t="s">
        <v>88</v>
      </c>
      <c r="AY237" s="285" t="s">
        <v>133</v>
      </c>
    </row>
    <row r="238" spans="1:65" s="2" customFormat="1" ht="19.8" customHeight="1">
      <c r="A238" s="38"/>
      <c r="B238" s="39"/>
      <c r="C238" s="243" t="s">
        <v>379</v>
      </c>
      <c r="D238" s="243" t="s">
        <v>136</v>
      </c>
      <c r="E238" s="244" t="s">
        <v>549</v>
      </c>
      <c r="F238" s="245" t="s">
        <v>550</v>
      </c>
      <c r="G238" s="246" t="s">
        <v>250</v>
      </c>
      <c r="H238" s="247">
        <v>0.16</v>
      </c>
      <c r="I238" s="248"/>
      <c r="J238" s="249">
        <f>ROUND(I238*H238,2)</f>
        <v>0</v>
      </c>
      <c r="K238" s="245" t="s">
        <v>140</v>
      </c>
      <c r="L238" s="44"/>
      <c r="M238" s="250" t="s">
        <v>1</v>
      </c>
      <c r="N238" s="251" t="s">
        <v>45</v>
      </c>
      <c r="O238" s="91"/>
      <c r="P238" s="252">
        <f>O238*H238</f>
        <v>0</v>
      </c>
      <c r="Q238" s="252">
        <v>0.02645</v>
      </c>
      <c r="R238" s="252">
        <f>Q238*H238</f>
        <v>0.0042320000000000005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155</v>
      </c>
      <c r="AT238" s="254" t="s">
        <v>136</v>
      </c>
      <c r="AU238" s="254" t="s">
        <v>90</v>
      </c>
      <c r="AY238" s="17" t="s">
        <v>133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88</v>
      </c>
      <c r="BK238" s="255">
        <f>ROUND(I238*H238,2)</f>
        <v>0</v>
      </c>
      <c r="BL238" s="17" t="s">
        <v>155</v>
      </c>
      <c r="BM238" s="254" t="s">
        <v>551</v>
      </c>
    </row>
    <row r="239" spans="1:47" s="2" customFormat="1" ht="12">
      <c r="A239" s="38"/>
      <c r="B239" s="39"/>
      <c r="C239" s="40"/>
      <c r="D239" s="256" t="s">
        <v>143</v>
      </c>
      <c r="E239" s="40"/>
      <c r="F239" s="257" t="s">
        <v>552</v>
      </c>
      <c r="G239" s="40"/>
      <c r="H239" s="40"/>
      <c r="I239" s="154"/>
      <c r="J239" s="40"/>
      <c r="K239" s="40"/>
      <c r="L239" s="44"/>
      <c r="M239" s="258"/>
      <c r="N239" s="259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143</v>
      </c>
      <c r="AU239" s="17" t="s">
        <v>90</v>
      </c>
    </row>
    <row r="240" spans="1:65" s="2" customFormat="1" ht="30" customHeight="1">
      <c r="A240" s="38"/>
      <c r="B240" s="39"/>
      <c r="C240" s="243" t="s">
        <v>385</v>
      </c>
      <c r="D240" s="243" t="s">
        <v>136</v>
      </c>
      <c r="E240" s="244" t="s">
        <v>553</v>
      </c>
      <c r="F240" s="245" t="s">
        <v>554</v>
      </c>
      <c r="G240" s="246" t="s">
        <v>250</v>
      </c>
      <c r="H240" s="247">
        <v>7.298</v>
      </c>
      <c r="I240" s="248"/>
      <c r="J240" s="249">
        <f>ROUND(I240*H240,2)</f>
        <v>0</v>
      </c>
      <c r="K240" s="245" t="s">
        <v>140</v>
      </c>
      <c r="L240" s="44"/>
      <c r="M240" s="250" t="s">
        <v>1</v>
      </c>
      <c r="N240" s="251" t="s">
        <v>45</v>
      </c>
      <c r="O240" s="91"/>
      <c r="P240" s="252">
        <f>O240*H240</f>
        <v>0</v>
      </c>
      <c r="Q240" s="252">
        <v>0</v>
      </c>
      <c r="R240" s="252">
        <f>Q240*H240</f>
        <v>0</v>
      </c>
      <c r="S240" s="252">
        <v>0</v>
      </c>
      <c r="T240" s="25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4" t="s">
        <v>155</v>
      </c>
      <c r="AT240" s="254" t="s">
        <v>136</v>
      </c>
      <c r="AU240" s="254" t="s">
        <v>90</v>
      </c>
      <c r="AY240" s="17" t="s">
        <v>133</v>
      </c>
      <c r="BE240" s="255">
        <f>IF(N240="základní",J240,0)</f>
        <v>0</v>
      </c>
      <c r="BF240" s="255">
        <f>IF(N240="snížená",J240,0)</f>
        <v>0</v>
      </c>
      <c r="BG240" s="255">
        <f>IF(N240="zákl. přenesená",J240,0)</f>
        <v>0</v>
      </c>
      <c r="BH240" s="255">
        <f>IF(N240="sníž. přenesená",J240,0)</f>
        <v>0</v>
      </c>
      <c r="BI240" s="255">
        <f>IF(N240="nulová",J240,0)</f>
        <v>0</v>
      </c>
      <c r="BJ240" s="17" t="s">
        <v>88</v>
      </c>
      <c r="BK240" s="255">
        <f>ROUND(I240*H240,2)</f>
        <v>0</v>
      </c>
      <c r="BL240" s="17" t="s">
        <v>155</v>
      </c>
      <c r="BM240" s="254" t="s">
        <v>555</v>
      </c>
    </row>
    <row r="241" spans="1:47" s="2" customFormat="1" ht="12">
      <c r="A241" s="38"/>
      <c r="B241" s="39"/>
      <c r="C241" s="40"/>
      <c r="D241" s="256" t="s">
        <v>143</v>
      </c>
      <c r="E241" s="40"/>
      <c r="F241" s="257" t="s">
        <v>556</v>
      </c>
      <c r="G241" s="40"/>
      <c r="H241" s="40"/>
      <c r="I241" s="154"/>
      <c r="J241" s="40"/>
      <c r="K241" s="40"/>
      <c r="L241" s="44"/>
      <c r="M241" s="258"/>
      <c r="N241" s="259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143</v>
      </c>
      <c r="AU241" s="17" t="s">
        <v>90</v>
      </c>
    </row>
    <row r="242" spans="1:47" s="2" customFormat="1" ht="12">
      <c r="A242" s="38"/>
      <c r="B242" s="39"/>
      <c r="C242" s="40"/>
      <c r="D242" s="256" t="s">
        <v>144</v>
      </c>
      <c r="E242" s="40"/>
      <c r="F242" s="260" t="s">
        <v>557</v>
      </c>
      <c r="G242" s="40"/>
      <c r="H242" s="40"/>
      <c r="I242" s="154"/>
      <c r="J242" s="40"/>
      <c r="K242" s="40"/>
      <c r="L242" s="44"/>
      <c r="M242" s="258"/>
      <c r="N242" s="259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144</v>
      </c>
      <c r="AU242" s="17" t="s">
        <v>90</v>
      </c>
    </row>
    <row r="243" spans="1:51" s="14" customFormat="1" ht="12">
      <c r="A243" s="14"/>
      <c r="B243" s="275"/>
      <c r="C243" s="276"/>
      <c r="D243" s="256" t="s">
        <v>254</v>
      </c>
      <c r="E243" s="277" t="s">
        <v>1</v>
      </c>
      <c r="F243" s="278" t="s">
        <v>558</v>
      </c>
      <c r="G243" s="276"/>
      <c r="H243" s="279">
        <v>7.298</v>
      </c>
      <c r="I243" s="280"/>
      <c r="J243" s="276"/>
      <c r="K243" s="276"/>
      <c r="L243" s="281"/>
      <c r="M243" s="282"/>
      <c r="N243" s="283"/>
      <c r="O243" s="283"/>
      <c r="P243" s="283"/>
      <c r="Q243" s="283"/>
      <c r="R243" s="283"/>
      <c r="S243" s="283"/>
      <c r="T243" s="28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5" t="s">
        <v>254</v>
      </c>
      <c r="AU243" s="285" t="s">
        <v>90</v>
      </c>
      <c r="AV243" s="14" t="s">
        <v>90</v>
      </c>
      <c r="AW243" s="14" t="s">
        <v>36</v>
      </c>
      <c r="AX243" s="14" t="s">
        <v>88</v>
      </c>
      <c r="AY243" s="285" t="s">
        <v>133</v>
      </c>
    </row>
    <row r="244" spans="1:65" s="2" customFormat="1" ht="19.8" customHeight="1">
      <c r="A244" s="38"/>
      <c r="B244" s="39"/>
      <c r="C244" s="243" t="s">
        <v>7</v>
      </c>
      <c r="D244" s="243" t="s">
        <v>136</v>
      </c>
      <c r="E244" s="244" t="s">
        <v>559</v>
      </c>
      <c r="F244" s="245" t="s">
        <v>560</v>
      </c>
      <c r="G244" s="246" t="s">
        <v>250</v>
      </c>
      <c r="H244" s="247">
        <v>0.76</v>
      </c>
      <c r="I244" s="248"/>
      <c r="J244" s="249">
        <f>ROUND(I244*H244,2)</f>
        <v>0</v>
      </c>
      <c r="K244" s="245" t="s">
        <v>140</v>
      </c>
      <c r="L244" s="44"/>
      <c r="M244" s="250" t="s">
        <v>1</v>
      </c>
      <c r="N244" s="251" t="s">
        <v>45</v>
      </c>
      <c r="O244" s="91"/>
      <c r="P244" s="252">
        <f>O244*H244</f>
        <v>0</v>
      </c>
      <c r="Q244" s="252">
        <v>0.02266</v>
      </c>
      <c r="R244" s="252">
        <f>Q244*H244</f>
        <v>0.0172216</v>
      </c>
      <c r="S244" s="252">
        <v>0</v>
      </c>
      <c r="T244" s="25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4" t="s">
        <v>155</v>
      </c>
      <c r="AT244" s="254" t="s">
        <v>136</v>
      </c>
      <c r="AU244" s="254" t="s">
        <v>90</v>
      </c>
      <c r="AY244" s="17" t="s">
        <v>133</v>
      </c>
      <c r="BE244" s="255">
        <f>IF(N244="základní",J244,0)</f>
        <v>0</v>
      </c>
      <c r="BF244" s="255">
        <f>IF(N244="snížená",J244,0)</f>
        <v>0</v>
      </c>
      <c r="BG244" s="255">
        <f>IF(N244="zákl. přenesená",J244,0)</f>
        <v>0</v>
      </c>
      <c r="BH244" s="255">
        <f>IF(N244="sníž. přenesená",J244,0)</f>
        <v>0</v>
      </c>
      <c r="BI244" s="255">
        <f>IF(N244="nulová",J244,0)</f>
        <v>0</v>
      </c>
      <c r="BJ244" s="17" t="s">
        <v>88</v>
      </c>
      <c r="BK244" s="255">
        <f>ROUND(I244*H244,2)</f>
        <v>0</v>
      </c>
      <c r="BL244" s="17" t="s">
        <v>155</v>
      </c>
      <c r="BM244" s="254" t="s">
        <v>561</v>
      </c>
    </row>
    <row r="245" spans="1:47" s="2" customFormat="1" ht="12">
      <c r="A245" s="38"/>
      <c r="B245" s="39"/>
      <c r="C245" s="40"/>
      <c r="D245" s="256" t="s">
        <v>143</v>
      </c>
      <c r="E245" s="40"/>
      <c r="F245" s="257" t="s">
        <v>562</v>
      </c>
      <c r="G245" s="40"/>
      <c r="H245" s="40"/>
      <c r="I245" s="154"/>
      <c r="J245" s="40"/>
      <c r="K245" s="40"/>
      <c r="L245" s="44"/>
      <c r="M245" s="258"/>
      <c r="N245" s="259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143</v>
      </c>
      <c r="AU245" s="17" t="s">
        <v>90</v>
      </c>
    </row>
    <row r="246" spans="1:47" s="2" customFormat="1" ht="12">
      <c r="A246" s="38"/>
      <c r="B246" s="39"/>
      <c r="C246" s="40"/>
      <c r="D246" s="256" t="s">
        <v>144</v>
      </c>
      <c r="E246" s="40"/>
      <c r="F246" s="260" t="s">
        <v>563</v>
      </c>
      <c r="G246" s="40"/>
      <c r="H246" s="40"/>
      <c r="I246" s="154"/>
      <c r="J246" s="40"/>
      <c r="K246" s="40"/>
      <c r="L246" s="44"/>
      <c r="M246" s="258"/>
      <c r="N246" s="259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144</v>
      </c>
      <c r="AU246" s="17" t="s">
        <v>90</v>
      </c>
    </row>
    <row r="247" spans="1:51" s="14" customFormat="1" ht="12">
      <c r="A247" s="14"/>
      <c r="B247" s="275"/>
      <c r="C247" s="276"/>
      <c r="D247" s="256" t="s">
        <v>254</v>
      </c>
      <c r="E247" s="277" t="s">
        <v>1</v>
      </c>
      <c r="F247" s="278" t="s">
        <v>564</v>
      </c>
      <c r="G247" s="276"/>
      <c r="H247" s="279">
        <v>0.36</v>
      </c>
      <c r="I247" s="280"/>
      <c r="J247" s="276"/>
      <c r="K247" s="276"/>
      <c r="L247" s="281"/>
      <c r="M247" s="282"/>
      <c r="N247" s="283"/>
      <c r="O247" s="283"/>
      <c r="P247" s="283"/>
      <c r="Q247" s="283"/>
      <c r="R247" s="283"/>
      <c r="S247" s="283"/>
      <c r="T247" s="28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5" t="s">
        <v>254</v>
      </c>
      <c r="AU247" s="285" t="s">
        <v>90</v>
      </c>
      <c r="AV247" s="14" t="s">
        <v>90</v>
      </c>
      <c r="AW247" s="14" t="s">
        <v>36</v>
      </c>
      <c r="AX247" s="14" t="s">
        <v>80</v>
      </c>
      <c r="AY247" s="285" t="s">
        <v>133</v>
      </c>
    </row>
    <row r="248" spans="1:51" s="14" customFormat="1" ht="12">
      <c r="A248" s="14"/>
      <c r="B248" s="275"/>
      <c r="C248" s="276"/>
      <c r="D248" s="256" t="s">
        <v>254</v>
      </c>
      <c r="E248" s="277" t="s">
        <v>1</v>
      </c>
      <c r="F248" s="278" t="s">
        <v>565</v>
      </c>
      <c r="G248" s="276"/>
      <c r="H248" s="279">
        <v>0.4</v>
      </c>
      <c r="I248" s="280"/>
      <c r="J248" s="276"/>
      <c r="K248" s="276"/>
      <c r="L248" s="281"/>
      <c r="M248" s="282"/>
      <c r="N248" s="283"/>
      <c r="O248" s="283"/>
      <c r="P248" s="283"/>
      <c r="Q248" s="283"/>
      <c r="R248" s="283"/>
      <c r="S248" s="283"/>
      <c r="T248" s="28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5" t="s">
        <v>254</v>
      </c>
      <c r="AU248" s="285" t="s">
        <v>90</v>
      </c>
      <c r="AV248" s="14" t="s">
        <v>90</v>
      </c>
      <c r="AW248" s="14" t="s">
        <v>36</v>
      </c>
      <c r="AX248" s="14" t="s">
        <v>80</v>
      </c>
      <c r="AY248" s="285" t="s">
        <v>133</v>
      </c>
    </row>
    <row r="249" spans="1:51" s="15" customFormat="1" ht="12">
      <c r="A249" s="15"/>
      <c r="B249" s="286"/>
      <c r="C249" s="287"/>
      <c r="D249" s="256" t="s">
        <v>254</v>
      </c>
      <c r="E249" s="288" t="s">
        <v>1</v>
      </c>
      <c r="F249" s="289" t="s">
        <v>259</v>
      </c>
      <c r="G249" s="287"/>
      <c r="H249" s="290">
        <v>0.76</v>
      </c>
      <c r="I249" s="291"/>
      <c r="J249" s="287"/>
      <c r="K249" s="287"/>
      <c r="L249" s="292"/>
      <c r="M249" s="293"/>
      <c r="N249" s="294"/>
      <c r="O249" s="294"/>
      <c r="P249" s="294"/>
      <c r="Q249" s="294"/>
      <c r="R249" s="294"/>
      <c r="S249" s="294"/>
      <c r="T249" s="29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6" t="s">
        <v>254</v>
      </c>
      <c r="AU249" s="296" t="s">
        <v>90</v>
      </c>
      <c r="AV249" s="15" t="s">
        <v>155</v>
      </c>
      <c r="AW249" s="15" t="s">
        <v>36</v>
      </c>
      <c r="AX249" s="15" t="s">
        <v>88</v>
      </c>
      <c r="AY249" s="296" t="s">
        <v>133</v>
      </c>
    </row>
    <row r="250" spans="1:65" s="2" customFormat="1" ht="14.4" customHeight="1">
      <c r="A250" s="38"/>
      <c r="B250" s="39"/>
      <c r="C250" s="243" t="s">
        <v>396</v>
      </c>
      <c r="D250" s="243" t="s">
        <v>136</v>
      </c>
      <c r="E250" s="244" t="s">
        <v>566</v>
      </c>
      <c r="F250" s="245" t="s">
        <v>567</v>
      </c>
      <c r="G250" s="246" t="s">
        <v>262</v>
      </c>
      <c r="H250" s="247">
        <v>47.15</v>
      </c>
      <c r="I250" s="248"/>
      <c r="J250" s="249">
        <f>ROUND(I250*H250,2)</f>
        <v>0</v>
      </c>
      <c r="K250" s="245" t="s">
        <v>140</v>
      </c>
      <c r="L250" s="44"/>
      <c r="M250" s="250" t="s">
        <v>1</v>
      </c>
      <c r="N250" s="251" t="s">
        <v>45</v>
      </c>
      <c r="O250" s="91"/>
      <c r="P250" s="252">
        <f>O250*H250</f>
        <v>0</v>
      </c>
      <c r="Q250" s="252">
        <v>0</v>
      </c>
      <c r="R250" s="252">
        <f>Q250*H250</f>
        <v>0</v>
      </c>
      <c r="S250" s="252">
        <v>0</v>
      </c>
      <c r="T250" s="25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4" t="s">
        <v>155</v>
      </c>
      <c r="AT250" s="254" t="s">
        <v>136</v>
      </c>
      <c r="AU250" s="254" t="s">
        <v>90</v>
      </c>
      <c r="AY250" s="17" t="s">
        <v>133</v>
      </c>
      <c r="BE250" s="255">
        <f>IF(N250="základní",J250,0)</f>
        <v>0</v>
      </c>
      <c r="BF250" s="255">
        <f>IF(N250="snížená",J250,0)</f>
        <v>0</v>
      </c>
      <c r="BG250" s="255">
        <f>IF(N250="zákl. přenesená",J250,0)</f>
        <v>0</v>
      </c>
      <c r="BH250" s="255">
        <f>IF(N250="sníž. přenesená",J250,0)</f>
        <v>0</v>
      </c>
      <c r="BI250" s="255">
        <f>IF(N250="nulová",J250,0)</f>
        <v>0</v>
      </c>
      <c r="BJ250" s="17" t="s">
        <v>88</v>
      </c>
      <c r="BK250" s="255">
        <f>ROUND(I250*H250,2)</f>
        <v>0</v>
      </c>
      <c r="BL250" s="17" t="s">
        <v>155</v>
      </c>
      <c r="BM250" s="254" t="s">
        <v>568</v>
      </c>
    </row>
    <row r="251" spans="1:47" s="2" customFormat="1" ht="12">
      <c r="A251" s="38"/>
      <c r="B251" s="39"/>
      <c r="C251" s="40"/>
      <c r="D251" s="256" t="s">
        <v>143</v>
      </c>
      <c r="E251" s="40"/>
      <c r="F251" s="257" t="s">
        <v>569</v>
      </c>
      <c r="G251" s="40"/>
      <c r="H251" s="40"/>
      <c r="I251" s="154"/>
      <c r="J251" s="40"/>
      <c r="K251" s="40"/>
      <c r="L251" s="44"/>
      <c r="M251" s="258"/>
      <c r="N251" s="259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143</v>
      </c>
      <c r="AU251" s="17" t="s">
        <v>90</v>
      </c>
    </row>
    <row r="252" spans="1:47" s="2" customFormat="1" ht="12">
      <c r="A252" s="38"/>
      <c r="B252" s="39"/>
      <c r="C252" s="40"/>
      <c r="D252" s="256" t="s">
        <v>144</v>
      </c>
      <c r="E252" s="40"/>
      <c r="F252" s="260" t="s">
        <v>570</v>
      </c>
      <c r="G252" s="40"/>
      <c r="H252" s="40"/>
      <c r="I252" s="154"/>
      <c r="J252" s="40"/>
      <c r="K252" s="40"/>
      <c r="L252" s="44"/>
      <c r="M252" s="258"/>
      <c r="N252" s="259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144</v>
      </c>
      <c r="AU252" s="17" t="s">
        <v>90</v>
      </c>
    </row>
    <row r="253" spans="1:51" s="14" customFormat="1" ht="12">
      <c r="A253" s="14"/>
      <c r="B253" s="275"/>
      <c r="C253" s="276"/>
      <c r="D253" s="256" t="s">
        <v>254</v>
      </c>
      <c r="E253" s="277" t="s">
        <v>1</v>
      </c>
      <c r="F253" s="278" t="s">
        <v>571</v>
      </c>
      <c r="G253" s="276"/>
      <c r="H253" s="279">
        <v>47.15</v>
      </c>
      <c r="I253" s="280"/>
      <c r="J253" s="276"/>
      <c r="K253" s="276"/>
      <c r="L253" s="281"/>
      <c r="M253" s="282"/>
      <c r="N253" s="283"/>
      <c r="O253" s="283"/>
      <c r="P253" s="283"/>
      <c r="Q253" s="283"/>
      <c r="R253" s="283"/>
      <c r="S253" s="283"/>
      <c r="T253" s="28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5" t="s">
        <v>254</v>
      </c>
      <c r="AU253" s="285" t="s">
        <v>90</v>
      </c>
      <c r="AV253" s="14" t="s">
        <v>90</v>
      </c>
      <c r="AW253" s="14" t="s">
        <v>36</v>
      </c>
      <c r="AX253" s="14" t="s">
        <v>88</v>
      </c>
      <c r="AY253" s="285" t="s">
        <v>133</v>
      </c>
    </row>
    <row r="254" spans="1:65" s="2" customFormat="1" ht="14.4" customHeight="1">
      <c r="A254" s="38"/>
      <c r="B254" s="39"/>
      <c r="C254" s="297" t="s">
        <v>400</v>
      </c>
      <c r="D254" s="297" t="s">
        <v>429</v>
      </c>
      <c r="E254" s="298" t="s">
        <v>572</v>
      </c>
      <c r="F254" s="299" t="s">
        <v>573</v>
      </c>
      <c r="G254" s="300" t="s">
        <v>298</v>
      </c>
      <c r="H254" s="301">
        <v>94.3</v>
      </c>
      <c r="I254" s="302"/>
      <c r="J254" s="303">
        <f>ROUND(I254*H254,2)</f>
        <v>0</v>
      </c>
      <c r="K254" s="299" t="s">
        <v>200</v>
      </c>
      <c r="L254" s="304"/>
      <c r="M254" s="305" t="s">
        <v>1</v>
      </c>
      <c r="N254" s="306" t="s">
        <v>45</v>
      </c>
      <c r="O254" s="91"/>
      <c r="P254" s="252">
        <f>O254*H254</f>
        <v>0</v>
      </c>
      <c r="Q254" s="252">
        <v>1</v>
      </c>
      <c r="R254" s="252">
        <f>Q254*H254</f>
        <v>94.3</v>
      </c>
      <c r="S254" s="252">
        <v>0</v>
      </c>
      <c r="T254" s="25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4" t="s">
        <v>178</v>
      </c>
      <c r="AT254" s="254" t="s">
        <v>429</v>
      </c>
      <c r="AU254" s="254" t="s">
        <v>90</v>
      </c>
      <c r="AY254" s="17" t="s">
        <v>133</v>
      </c>
      <c r="BE254" s="255">
        <f>IF(N254="základní",J254,0)</f>
        <v>0</v>
      </c>
      <c r="BF254" s="255">
        <f>IF(N254="snížená",J254,0)</f>
        <v>0</v>
      </c>
      <c r="BG254" s="255">
        <f>IF(N254="zákl. přenesená",J254,0)</f>
        <v>0</v>
      </c>
      <c r="BH254" s="255">
        <f>IF(N254="sníž. přenesená",J254,0)</f>
        <v>0</v>
      </c>
      <c r="BI254" s="255">
        <f>IF(N254="nulová",J254,0)</f>
        <v>0</v>
      </c>
      <c r="BJ254" s="17" t="s">
        <v>88</v>
      </c>
      <c r="BK254" s="255">
        <f>ROUND(I254*H254,2)</f>
        <v>0</v>
      </c>
      <c r="BL254" s="17" t="s">
        <v>155</v>
      </c>
      <c r="BM254" s="254" t="s">
        <v>574</v>
      </c>
    </row>
    <row r="255" spans="1:47" s="2" customFormat="1" ht="12">
      <c r="A255" s="38"/>
      <c r="B255" s="39"/>
      <c r="C255" s="40"/>
      <c r="D255" s="256" t="s">
        <v>143</v>
      </c>
      <c r="E255" s="40"/>
      <c r="F255" s="257" t="s">
        <v>573</v>
      </c>
      <c r="G255" s="40"/>
      <c r="H255" s="40"/>
      <c r="I255" s="154"/>
      <c r="J255" s="40"/>
      <c r="K255" s="40"/>
      <c r="L255" s="44"/>
      <c r="M255" s="258"/>
      <c r="N255" s="259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143</v>
      </c>
      <c r="AU255" s="17" t="s">
        <v>90</v>
      </c>
    </row>
    <row r="256" spans="1:51" s="14" customFormat="1" ht="12">
      <c r="A256" s="14"/>
      <c r="B256" s="275"/>
      <c r="C256" s="276"/>
      <c r="D256" s="256" t="s">
        <v>254</v>
      </c>
      <c r="E256" s="276"/>
      <c r="F256" s="278" t="s">
        <v>575</v>
      </c>
      <c r="G256" s="276"/>
      <c r="H256" s="279">
        <v>94.3</v>
      </c>
      <c r="I256" s="280"/>
      <c r="J256" s="276"/>
      <c r="K256" s="276"/>
      <c r="L256" s="281"/>
      <c r="M256" s="282"/>
      <c r="N256" s="283"/>
      <c r="O256" s="283"/>
      <c r="P256" s="283"/>
      <c r="Q256" s="283"/>
      <c r="R256" s="283"/>
      <c r="S256" s="283"/>
      <c r="T256" s="28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5" t="s">
        <v>254</v>
      </c>
      <c r="AU256" s="285" t="s">
        <v>90</v>
      </c>
      <c r="AV256" s="14" t="s">
        <v>90</v>
      </c>
      <c r="AW256" s="14" t="s">
        <v>4</v>
      </c>
      <c r="AX256" s="14" t="s">
        <v>88</v>
      </c>
      <c r="AY256" s="285" t="s">
        <v>133</v>
      </c>
    </row>
    <row r="257" spans="1:63" s="12" customFormat="1" ht="22.8" customHeight="1">
      <c r="A257" s="12"/>
      <c r="B257" s="227"/>
      <c r="C257" s="228"/>
      <c r="D257" s="229" t="s">
        <v>79</v>
      </c>
      <c r="E257" s="241" t="s">
        <v>132</v>
      </c>
      <c r="F257" s="241" t="s">
        <v>576</v>
      </c>
      <c r="G257" s="228"/>
      <c r="H257" s="228"/>
      <c r="I257" s="231"/>
      <c r="J257" s="242">
        <f>BK257</f>
        <v>0</v>
      </c>
      <c r="K257" s="228"/>
      <c r="L257" s="233"/>
      <c r="M257" s="234"/>
      <c r="N257" s="235"/>
      <c r="O257" s="235"/>
      <c r="P257" s="236">
        <f>SUM(P258:P266)</f>
        <v>0</v>
      </c>
      <c r="Q257" s="235"/>
      <c r="R257" s="236">
        <f>SUM(R258:R266)</f>
        <v>1.4395305</v>
      </c>
      <c r="S257" s="235"/>
      <c r="T257" s="237">
        <f>SUM(T258:T266)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38" t="s">
        <v>88</v>
      </c>
      <c r="AT257" s="239" t="s">
        <v>79</v>
      </c>
      <c r="AU257" s="239" t="s">
        <v>88</v>
      </c>
      <c r="AY257" s="238" t="s">
        <v>133</v>
      </c>
      <c r="BK257" s="240">
        <f>SUM(BK258:BK266)</f>
        <v>0</v>
      </c>
    </row>
    <row r="258" spans="1:65" s="2" customFormat="1" ht="14.4" customHeight="1">
      <c r="A258" s="38"/>
      <c r="B258" s="39"/>
      <c r="C258" s="243" t="s">
        <v>407</v>
      </c>
      <c r="D258" s="243" t="s">
        <v>136</v>
      </c>
      <c r="E258" s="244" t="s">
        <v>577</v>
      </c>
      <c r="F258" s="245" t="s">
        <v>578</v>
      </c>
      <c r="G258" s="246" t="s">
        <v>250</v>
      </c>
      <c r="H258" s="247">
        <v>7.298</v>
      </c>
      <c r="I258" s="248"/>
      <c r="J258" s="249">
        <f>ROUND(I258*H258,2)</f>
        <v>0</v>
      </c>
      <c r="K258" s="245" t="s">
        <v>140</v>
      </c>
      <c r="L258" s="44"/>
      <c r="M258" s="250" t="s">
        <v>1</v>
      </c>
      <c r="N258" s="251" t="s">
        <v>45</v>
      </c>
      <c r="O258" s="91"/>
      <c r="P258" s="252">
        <f>O258*H258</f>
        <v>0</v>
      </c>
      <c r="Q258" s="252">
        <v>0</v>
      </c>
      <c r="R258" s="252">
        <f>Q258*H258</f>
        <v>0</v>
      </c>
      <c r="S258" s="252">
        <v>0</v>
      </c>
      <c r="T258" s="25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4" t="s">
        <v>155</v>
      </c>
      <c r="AT258" s="254" t="s">
        <v>136</v>
      </c>
      <c r="AU258" s="254" t="s">
        <v>90</v>
      </c>
      <c r="AY258" s="17" t="s">
        <v>133</v>
      </c>
      <c r="BE258" s="255">
        <f>IF(N258="základní",J258,0)</f>
        <v>0</v>
      </c>
      <c r="BF258" s="255">
        <f>IF(N258="snížená",J258,0)</f>
        <v>0</v>
      </c>
      <c r="BG258" s="255">
        <f>IF(N258="zákl. přenesená",J258,0)</f>
        <v>0</v>
      </c>
      <c r="BH258" s="255">
        <f>IF(N258="sníž. přenesená",J258,0)</f>
        <v>0</v>
      </c>
      <c r="BI258" s="255">
        <f>IF(N258="nulová",J258,0)</f>
        <v>0</v>
      </c>
      <c r="BJ258" s="17" t="s">
        <v>88</v>
      </c>
      <c r="BK258" s="255">
        <f>ROUND(I258*H258,2)</f>
        <v>0</v>
      </c>
      <c r="BL258" s="17" t="s">
        <v>155</v>
      </c>
      <c r="BM258" s="254" t="s">
        <v>579</v>
      </c>
    </row>
    <row r="259" spans="1:47" s="2" customFormat="1" ht="12">
      <c r="A259" s="38"/>
      <c r="B259" s="39"/>
      <c r="C259" s="40"/>
      <c r="D259" s="256" t="s">
        <v>143</v>
      </c>
      <c r="E259" s="40"/>
      <c r="F259" s="257" t="s">
        <v>580</v>
      </c>
      <c r="G259" s="40"/>
      <c r="H259" s="40"/>
      <c r="I259" s="154"/>
      <c r="J259" s="40"/>
      <c r="K259" s="40"/>
      <c r="L259" s="44"/>
      <c r="M259" s="258"/>
      <c r="N259" s="259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143</v>
      </c>
      <c r="AU259" s="17" t="s">
        <v>90</v>
      </c>
    </row>
    <row r="260" spans="1:47" s="2" customFormat="1" ht="12">
      <c r="A260" s="38"/>
      <c r="B260" s="39"/>
      <c r="C260" s="40"/>
      <c r="D260" s="256" t="s">
        <v>144</v>
      </c>
      <c r="E260" s="40"/>
      <c r="F260" s="260" t="s">
        <v>581</v>
      </c>
      <c r="G260" s="40"/>
      <c r="H260" s="40"/>
      <c r="I260" s="154"/>
      <c r="J260" s="40"/>
      <c r="K260" s="40"/>
      <c r="L260" s="44"/>
      <c r="M260" s="258"/>
      <c r="N260" s="259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144</v>
      </c>
      <c r="AU260" s="17" t="s">
        <v>90</v>
      </c>
    </row>
    <row r="261" spans="1:51" s="14" customFormat="1" ht="12">
      <c r="A261" s="14"/>
      <c r="B261" s="275"/>
      <c r="C261" s="276"/>
      <c r="D261" s="256" t="s">
        <v>254</v>
      </c>
      <c r="E261" s="277" t="s">
        <v>1</v>
      </c>
      <c r="F261" s="278" t="s">
        <v>558</v>
      </c>
      <c r="G261" s="276"/>
      <c r="H261" s="279">
        <v>7.298</v>
      </c>
      <c r="I261" s="280"/>
      <c r="J261" s="276"/>
      <c r="K261" s="276"/>
      <c r="L261" s="281"/>
      <c r="M261" s="282"/>
      <c r="N261" s="283"/>
      <c r="O261" s="283"/>
      <c r="P261" s="283"/>
      <c r="Q261" s="283"/>
      <c r="R261" s="283"/>
      <c r="S261" s="283"/>
      <c r="T261" s="28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85" t="s">
        <v>254</v>
      </c>
      <c r="AU261" s="285" t="s">
        <v>90</v>
      </c>
      <c r="AV261" s="14" t="s">
        <v>90</v>
      </c>
      <c r="AW261" s="14" t="s">
        <v>36</v>
      </c>
      <c r="AX261" s="14" t="s">
        <v>88</v>
      </c>
      <c r="AY261" s="285" t="s">
        <v>133</v>
      </c>
    </row>
    <row r="262" spans="1:65" s="2" customFormat="1" ht="19.8" customHeight="1">
      <c r="A262" s="38"/>
      <c r="B262" s="39"/>
      <c r="C262" s="243" t="s">
        <v>582</v>
      </c>
      <c r="D262" s="243" t="s">
        <v>136</v>
      </c>
      <c r="E262" s="244" t="s">
        <v>583</v>
      </c>
      <c r="F262" s="245" t="s">
        <v>584</v>
      </c>
      <c r="G262" s="246" t="s">
        <v>250</v>
      </c>
      <c r="H262" s="247">
        <v>7.298</v>
      </c>
      <c r="I262" s="248"/>
      <c r="J262" s="249">
        <f>ROUND(I262*H262,2)</f>
        <v>0</v>
      </c>
      <c r="K262" s="245" t="s">
        <v>140</v>
      </c>
      <c r="L262" s="44"/>
      <c r="M262" s="250" t="s">
        <v>1</v>
      </c>
      <c r="N262" s="251" t="s">
        <v>45</v>
      </c>
      <c r="O262" s="91"/>
      <c r="P262" s="252">
        <f>O262*H262</f>
        <v>0</v>
      </c>
      <c r="Q262" s="252">
        <v>0.08425</v>
      </c>
      <c r="R262" s="252">
        <f>Q262*H262</f>
        <v>0.6148565</v>
      </c>
      <c r="S262" s="252">
        <v>0</v>
      </c>
      <c r="T262" s="25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4" t="s">
        <v>155</v>
      </c>
      <c r="AT262" s="254" t="s">
        <v>136</v>
      </c>
      <c r="AU262" s="254" t="s">
        <v>90</v>
      </c>
      <c r="AY262" s="17" t="s">
        <v>133</v>
      </c>
      <c r="BE262" s="255">
        <f>IF(N262="základní",J262,0)</f>
        <v>0</v>
      </c>
      <c r="BF262" s="255">
        <f>IF(N262="snížená",J262,0)</f>
        <v>0</v>
      </c>
      <c r="BG262" s="255">
        <f>IF(N262="zákl. přenesená",J262,0)</f>
        <v>0</v>
      </c>
      <c r="BH262" s="255">
        <f>IF(N262="sníž. přenesená",J262,0)</f>
        <v>0</v>
      </c>
      <c r="BI262" s="255">
        <f>IF(N262="nulová",J262,0)</f>
        <v>0</v>
      </c>
      <c r="BJ262" s="17" t="s">
        <v>88</v>
      </c>
      <c r="BK262" s="255">
        <f>ROUND(I262*H262,2)</f>
        <v>0</v>
      </c>
      <c r="BL262" s="17" t="s">
        <v>155</v>
      </c>
      <c r="BM262" s="254" t="s">
        <v>585</v>
      </c>
    </row>
    <row r="263" spans="1:47" s="2" customFormat="1" ht="12">
      <c r="A263" s="38"/>
      <c r="B263" s="39"/>
      <c r="C263" s="40"/>
      <c r="D263" s="256" t="s">
        <v>143</v>
      </c>
      <c r="E263" s="40"/>
      <c r="F263" s="257" t="s">
        <v>586</v>
      </c>
      <c r="G263" s="40"/>
      <c r="H263" s="40"/>
      <c r="I263" s="154"/>
      <c r="J263" s="40"/>
      <c r="K263" s="40"/>
      <c r="L263" s="44"/>
      <c r="M263" s="258"/>
      <c r="N263" s="259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143</v>
      </c>
      <c r="AU263" s="17" t="s">
        <v>90</v>
      </c>
    </row>
    <row r="264" spans="1:51" s="14" customFormat="1" ht="12">
      <c r="A264" s="14"/>
      <c r="B264" s="275"/>
      <c r="C264" s="276"/>
      <c r="D264" s="256" t="s">
        <v>254</v>
      </c>
      <c r="E264" s="277" t="s">
        <v>1</v>
      </c>
      <c r="F264" s="278" t="s">
        <v>587</v>
      </c>
      <c r="G264" s="276"/>
      <c r="H264" s="279">
        <v>7.298</v>
      </c>
      <c r="I264" s="280"/>
      <c r="J264" s="276"/>
      <c r="K264" s="276"/>
      <c r="L264" s="281"/>
      <c r="M264" s="282"/>
      <c r="N264" s="283"/>
      <c r="O264" s="283"/>
      <c r="P264" s="283"/>
      <c r="Q264" s="283"/>
      <c r="R264" s="283"/>
      <c r="S264" s="283"/>
      <c r="T264" s="28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5" t="s">
        <v>254</v>
      </c>
      <c r="AU264" s="285" t="s">
        <v>90</v>
      </c>
      <c r="AV264" s="14" t="s">
        <v>90</v>
      </c>
      <c r="AW264" s="14" t="s">
        <v>36</v>
      </c>
      <c r="AX264" s="14" t="s">
        <v>88</v>
      </c>
      <c r="AY264" s="285" t="s">
        <v>133</v>
      </c>
    </row>
    <row r="265" spans="1:65" s="2" customFormat="1" ht="19.8" customHeight="1">
      <c r="A265" s="38"/>
      <c r="B265" s="39"/>
      <c r="C265" s="297" t="s">
        <v>588</v>
      </c>
      <c r="D265" s="297" t="s">
        <v>429</v>
      </c>
      <c r="E265" s="298" t="s">
        <v>589</v>
      </c>
      <c r="F265" s="299" t="s">
        <v>590</v>
      </c>
      <c r="G265" s="300" t="s">
        <v>250</v>
      </c>
      <c r="H265" s="301">
        <v>7.298</v>
      </c>
      <c r="I265" s="302"/>
      <c r="J265" s="303">
        <f>ROUND(I265*H265,2)</f>
        <v>0</v>
      </c>
      <c r="K265" s="299" t="s">
        <v>140</v>
      </c>
      <c r="L265" s="304"/>
      <c r="M265" s="305" t="s">
        <v>1</v>
      </c>
      <c r="N265" s="306" t="s">
        <v>45</v>
      </c>
      <c r="O265" s="91"/>
      <c r="P265" s="252">
        <f>O265*H265</f>
        <v>0</v>
      </c>
      <c r="Q265" s="252">
        <v>0.113</v>
      </c>
      <c r="R265" s="252">
        <f>Q265*H265</f>
        <v>0.824674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178</v>
      </c>
      <c r="AT265" s="254" t="s">
        <v>429</v>
      </c>
      <c r="AU265" s="254" t="s">
        <v>90</v>
      </c>
      <c r="AY265" s="17" t="s">
        <v>133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88</v>
      </c>
      <c r="BK265" s="255">
        <f>ROUND(I265*H265,2)</f>
        <v>0</v>
      </c>
      <c r="BL265" s="17" t="s">
        <v>155</v>
      </c>
      <c r="BM265" s="254" t="s">
        <v>591</v>
      </c>
    </row>
    <row r="266" spans="1:47" s="2" customFormat="1" ht="12">
      <c r="A266" s="38"/>
      <c r="B266" s="39"/>
      <c r="C266" s="40"/>
      <c r="D266" s="256" t="s">
        <v>143</v>
      </c>
      <c r="E266" s="40"/>
      <c r="F266" s="257" t="s">
        <v>590</v>
      </c>
      <c r="G266" s="40"/>
      <c r="H266" s="40"/>
      <c r="I266" s="154"/>
      <c r="J266" s="40"/>
      <c r="K266" s="40"/>
      <c r="L266" s="44"/>
      <c r="M266" s="258"/>
      <c r="N266" s="259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143</v>
      </c>
      <c r="AU266" s="17" t="s">
        <v>90</v>
      </c>
    </row>
    <row r="267" spans="1:63" s="12" customFormat="1" ht="22.8" customHeight="1">
      <c r="A267" s="12"/>
      <c r="B267" s="227"/>
      <c r="C267" s="228"/>
      <c r="D267" s="229" t="s">
        <v>79</v>
      </c>
      <c r="E267" s="241" t="s">
        <v>168</v>
      </c>
      <c r="F267" s="241" t="s">
        <v>592</v>
      </c>
      <c r="G267" s="228"/>
      <c r="H267" s="228"/>
      <c r="I267" s="231"/>
      <c r="J267" s="242">
        <f>BK267</f>
        <v>0</v>
      </c>
      <c r="K267" s="228"/>
      <c r="L267" s="233"/>
      <c r="M267" s="234"/>
      <c r="N267" s="235"/>
      <c r="O267" s="235"/>
      <c r="P267" s="236">
        <f>SUM(P268:P284)</f>
        <v>0</v>
      </c>
      <c r="Q267" s="235"/>
      <c r="R267" s="236">
        <f>SUM(R268:R284)</f>
        <v>0.06826318</v>
      </c>
      <c r="S267" s="235"/>
      <c r="T267" s="237">
        <f>SUM(T268:T284)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8" t="s">
        <v>88</v>
      </c>
      <c r="AT267" s="239" t="s">
        <v>79</v>
      </c>
      <c r="AU267" s="239" t="s">
        <v>88</v>
      </c>
      <c r="AY267" s="238" t="s">
        <v>133</v>
      </c>
      <c r="BK267" s="240">
        <f>SUM(BK268:BK284)</f>
        <v>0</v>
      </c>
    </row>
    <row r="268" spans="1:65" s="2" customFormat="1" ht="19.8" customHeight="1">
      <c r="A268" s="38"/>
      <c r="B268" s="39"/>
      <c r="C268" s="243" t="s">
        <v>593</v>
      </c>
      <c r="D268" s="243" t="s">
        <v>136</v>
      </c>
      <c r="E268" s="244" t="s">
        <v>594</v>
      </c>
      <c r="F268" s="245" t="s">
        <v>595</v>
      </c>
      <c r="G268" s="246" t="s">
        <v>250</v>
      </c>
      <c r="H268" s="247">
        <v>20.809</v>
      </c>
      <c r="I268" s="248"/>
      <c r="J268" s="249">
        <f>ROUND(I268*H268,2)</f>
        <v>0</v>
      </c>
      <c r="K268" s="245" t="s">
        <v>140</v>
      </c>
      <c r="L268" s="44"/>
      <c r="M268" s="250" t="s">
        <v>1</v>
      </c>
      <c r="N268" s="251" t="s">
        <v>45</v>
      </c>
      <c r="O268" s="91"/>
      <c r="P268" s="252">
        <f>O268*H268</f>
        <v>0</v>
      </c>
      <c r="Q268" s="252">
        <v>0.00052</v>
      </c>
      <c r="R268" s="252">
        <f>Q268*H268</f>
        <v>0.01082068</v>
      </c>
      <c r="S268" s="252">
        <v>0</v>
      </c>
      <c r="T268" s="25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4" t="s">
        <v>155</v>
      </c>
      <c r="AT268" s="254" t="s">
        <v>136</v>
      </c>
      <c r="AU268" s="254" t="s">
        <v>90</v>
      </c>
      <c r="AY268" s="17" t="s">
        <v>133</v>
      </c>
      <c r="BE268" s="255">
        <f>IF(N268="základní",J268,0)</f>
        <v>0</v>
      </c>
      <c r="BF268" s="255">
        <f>IF(N268="snížená",J268,0)</f>
        <v>0</v>
      </c>
      <c r="BG268" s="255">
        <f>IF(N268="zákl. přenesená",J268,0)</f>
        <v>0</v>
      </c>
      <c r="BH268" s="255">
        <f>IF(N268="sníž. přenesená",J268,0)</f>
        <v>0</v>
      </c>
      <c r="BI268" s="255">
        <f>IF(N268="nulová",J268,0)</f>
        <v>0</v>
      </c>
      <c r="BJ268" s="17" t="s">
        <v>88</v>
      </c>
      <c r="BK268" s="255">
        <f>ROUND(I268*H268,2)</f>
        <v>0</v>
      </c>
      <c r="BL268" s="17" t="s">
        <v>155</v>
      </c>
      <c r="BM268" s="254" t="s">
        <v>596</v>
      </c>
    </row>
    <row r="269" spans="1:47" s="2" customFormat="1" ht="12">
      <c r="A269" s="38"/>
      <c r="B269" s="39"/>
      <c r="C269" s="40"/>
      <c r="D269" s="256" t="s">
        <v>143</v>
      </c>
      <c r="E269" s="40"/>
      <c r="F269" s="257" t="s">
        <v>597</v>
      </c>
      <c r="G269" s="40"/>
      <c r="H269" s="40"/>
      <c r="I269" s="154"/>
      <c r="J269" s="40"/>
      <c r="K269" s="40"/>
      <c r="L269" s="44"/>
      <c r="M269" s="258"/>
      <c r="N269" s="259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143</v>
      </c>
      <c r="AU269" s="17" t="s">
        <v>90</v>
      </c>
    </row>
    <row r="270" spans="1:51" s="13" customFormat="1" ht="12">
      <c r="A270" s="13"/>
      <c r="B270" s="265"/>
      <c r="C270" s="266"/>
      <c r="D270" s="256" t="s">
        <v>254</v>
      </c>
      <c r="E270" s="267" t="s">
        <v>1</v>
      </c>
      <c r="F270" s="268" t="s">
        <v>598</v>
      </c>
      <c r="G270" s="266"/>
      <c r="H270" s="267" t="s">
        <v>1</v>
      </c>
      <c r="I270" s="269"/>
      <c r="J270" s="266"/>
      <c r="K270" s="266"/>
      <c r="L270" s="270"/>
      <c r="M270" s="271"/>
      <c r="N270" s="272"/>
      <c r="O270" s="272"/>
      <c r="P270" s="272"/>
      <c r="Q270" s="272"/>
      <c r="R270" s="272"/>
      <c r="S270" s="272"/>
      <c r="T270" s="27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4" t="s">
        <v>254</v>
      </c>
      <c r="AU270" s="274" t="s">
        <v>90</v>
      </c>
      <c r="AV270" s="13" t="s">
        <v>88</v>
      </c>
      <c r="AW270" s="13" t="s">
        <v>36</v>
      </c>
      <c r="AX270" s="13" t="s">
        <v>80</v>
      </c>
      <c r="AY270" s="274" t="s">
        <v>133</v>
      </c>
    </row>
    <row r="271" spans="1:51" s="13" customFormat="1" ht="12">
      <c r="A271" s="13"/>
      <c r="B271" s="265"/>
      <c r="C271" s="266"/>
      <c r="D271" s="256" t="s">
        <v>254</v>
      </c>
      <c r="E271" s="267" t="s">
        <v>1</v>
      </c>
      <c r="F271" s="268" t="s">
        <v>599</v>
      </c>
      <c r="G271" s="266"/>
      <c r="H271" s="267" t="s">
        <v>1</v>
      </c>
      <c r="I271" s="269"/>
      <c r="J271" s="266"/>
      <c r="K271" s="266"/>
      <c r="L271" s="270"/>
      <c r="M271" s="271"/>
      <c r="N271" s="272"/>
      <c r="O271" s="272"/>
      <c r="P271" s="272"/>
      <c r="Q271" s="272"/>
      <c r="R271" s="272"/>
      <c r="S271" s="272"/>
      <c r="T271" s="27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4" t="s">
        <v>254</v>
      </c>
      <c r="AU271" s="274" t="s">
        <v>90</v>
      </c>
      <c r="AV271" s="13" t="s">
        <v>88</v>
      </c>
      <c r="AW271" s="13" t="s">
        <v>36</v>
      </c>
      <c r="AX271" s="13" t="s">
        <v>80</v>
      </c>
      <c r="AY271" s="274" t="s">
        <v>133</v>
      </c>
    </row>
    <row r="272" spans="1:51" s="13" customFormat="1" ht="12">
      <c r="A272" s="13"/>
      <c r="B272" s="265"/>
      <c r="C272" s="266"/>
      <c r="D272" s="256" t="s">
        <v>254</v>
      </c>
      <c r="E272" s="267" t="s">
        <v>1</v>
      </c>
      <c r="F272" s="268" t="s">
        <v>600</v>
      </c>
      <c r="G272" s="266"/>
      <c r="H272" s="267" t="s">
        <v>1</v>
      </c>
      <c r="I272" s="269"/>
      <c r="J272" s="266"/>
      <c r="K272" s="266"/>
      <c r="L272" s="270"/>
      <c r="M272" s="271"/>
      <c r="N272" s="272"/>
      <c r="O272" s="272"/>
      <c r="P272" s="272"/>
      <c r="Q272" s="272"/>
      <c r="R272" s="272"/>
      <c r="S272" s="272"/>
      <c r="T272" s="27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4" t="s">
        <v>254</v>
      </c>
      <c r="AU272" s="274" t="s">
        <v>90</v>
      </c>
      <c r="AV272" s="13" t="s">
        <v>88</v>
      </c>
      <c r="AW272" s="13" t="s">
        <v>36</v>
      </c>
      <c r="AX272" s="13" t="s">
        <v>80</v>
      </c>
      <c r="AY272" s="274" t="s">
        <v>133</v>
      </c>
    </row>
    <row r="273" spans="1:51" s="14" customFormat="1" ht="12">
      <c r="A273" s="14"/>
      <c r="B273" s="275"/>
      <c r="C273" s="276"/>
      <c r="D273" s="256" t="s">
        <v>254</v>
      </c>
      <c r="E273" s="277" t="s">
        <v>1</v>
      </c>
      <c r="F273" s="278" t="s">
        <v>601</v>
      </c>
      <c r="G273" s="276"/>
      <c r="H273" s="279">
        <v>5.595</v>
      </c>
      <c r="I273" s="280"/>
      <c r="J273" s="276"/>
      <c r="K273" s="276"/>
      <c r="L273" s="281"/>
      <c r="M273" s="282"/>
      <c r="N273" s="283"/>
      <c r="O273" s="283"/>
      <c r="P273" s="283"/>
      <c r="Q273" s="283"/>
      <c r="R273" s="283"/>
      <c r="S273" s="283"/>
      <c r="T273" s="28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5" t="s">
        <v>254</v>
      </c>
      <c r="AU273" s="285" t="s">
        <v>90</v>
      </c>
      <c r="AV273" s="14" t="s">
        <v>90</v>
      </c>
      <c r="AW273" s="14" t="s">
        <v>36</v>
      </c>
      <c r="AX273" s="14" t="s">
        <v>80</v>
      </c>
      <c r="AY273" s="285" t="s">
        <v>133</v>
      </c>
    </row>
    <row r="274" spans="1:51" s="13" customFormat="1" ht="12">
      <c r="A274" s="13"/>
      <c r="B274" s="265"/>
      <c r="C274" s="266"/>
      <c r="D274" s="256" t="s">
        <v>254</v>
      </c>
      <c r="E274" s="267" t="s">
        <v>1</v>
      </c>
      <c r="F274" s="268" t="s">
        <v>602</v>
      </c>
      <c r="G274" s="266"/>
      <c r="H274" s="267" t="s">
        <v>1</v>
      </c>
      <c r="I274" s="269"/>
      <c r="J274" s="266"/>
      <c r="K274" s="266"/>
      <c r="L274" s="270"/>
      <c r="M274" s="271"/>
      <c r="N274" s="272"/>
      <c r="O274" s="272"/>
      <c r="P274" s="272"/>
      <c r="Q274" s="272"/>
      <c r="R274" s="272"/>
      <c r="S274" s="272"/>
      <c r="T274" s="27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4" t="s">
        <v>254</v>
      </c>
      <c r="AU274" s="274" t="s">
        <v>90</v>
      </c>
      <c r="AV274" s="13" t="s">
        <v>88</v>
      </c>
      <c r="AW274" s="13" t="s">
        <v>36</v>
      </c>
      <c r="AX274" s="13" t="s">
        <v>80</v>
      </c>
      <c r="AY274" s="274" t="s">
        <v>133</v>
      </c>
    </row>
    <row r="275" spans="1:51" s="14" customFormat="1" ht="12">
      <c r="A275" s="14"/>
      <c r="B275" s="275"/>
      <c r="C275" s="276"/>
      <c r="D275" s="256" t="s">
        <v>254</v>
      </c>
      <c r="E275" s="277" t="s">
        <v>1</v>
      </c>
      <c r="F275" s="278" t="s">
        <v>603</v>
      </c>
      <c r="G275" s="276"/>
      <c r="H275" s="279">
        <v>15.214</v>
      </c>
      <c r="I275" s="280"/>
      <c r="J275" s="276"/>
      <c r="K275" s="276"/>
      <c r="L275" s="281"/>
      <c r="M275" s="282"/>
      <c r="N275" s="283"/>
      <c r="O275" s="283"/>
      <c r="P275" s="283"/>
      <c r="Q275" s="283"/>
      <c r="R275" s="283"/>
      <c r="S275" s="283"/>
      <c r="T275" s="28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85" t="s">
        <v>254</v>
      </c>
      <c r="AU275" s="285" t="s">
        <v>90</v>
      </c>
      <c r="AV275" s="14" t="s">
        <v>90</v>
      </c>
      <c r="AW275" s="14" t="s">
        <v>36</v>
      </c>
      <c r="AX275" s="14" t="s">
        <v>80</v>
      </c>
      <c r="AY275" s="285" t="s">
        <v>133</v>
      </c>
    </row>
    <row r="276" spans="1:51" s="15" customFormat="1" ht="12">
      <c r="A276" s="15"/>
      <c r="B276" s="286"/>
      <c r="C276" s="287"/>
      <c r="D276" s="256" t="s">
        <v>254</v>
      </c>
      <c r="E276" s="288" t="s">
        <v>1</v>
      </c>
      <c r="F276" s="289" t="s">
        <v>259</v>
      </c>
      <c r="G276" s="287"/>
      <c r="H276" s="290">
        <v>20.809</v>
      </c>
      <c r="I276" s="291"/>
      <c r="J276" s="287"/>
      <c r="K276" s="287"/>
      <c r="L276" s="292"/>
      <c r="M276" s="293"/>
      <c r="N276" s="294"/>
      <c r="O276" s="294"/>
      <c r="P276" s="294"/>
      <c r="Q276" s="294"/>
      <c r="R276" s="294"/>
      <c r="S276" s="294"/>
      <c r="T276" s="29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96" t="s">
        <v>254</v>
      </c>
      <c r="AU276" s="296" t="s">
        <v>90</v>
      </c>
      <c r="AV276" s="15" t="s">
        <v>155</v>
      </c>
      <c r="AW276" s="15" t="s">
        <v>36</v>
      </c>
      <c r="AX276" s="15" t="s">
        <v>88</v>
      </c>
      <c r="AY276" s="296" t="s">
        <v>133</v>
      </c>
    </row>
    <row r="277" spans="1:65" s="2" customFormat="1" ht="19.8" customHeight="1">
      <c r="A277" s="38"/>
      <c r="B277" s="39"/>
      <c r="C277" s="243" t="s">
        <v>604</v>
      </c>
      <c r="D277" s="243" t="s">
        <v>136</v>
      </c>
      <c r="E277" s="244" t="s">
        <v>605</v>
      </c>
      <c r="F277" s="245" t="s">
        <v>606</v>
      </c>
      <c r="G277" s="246" t="s">
        <v>250</v>
      </c>
      <c r="H277" s="247">
        <v>51.75</v>
      </c>
      <c r="I277" s="248"/>
      <c r="J277" s="249">
        <f>ROUND(I277*H277,2)</f>
        <v>0</v>
      </c>
      <c r="K277" s="245" t="s">
        <v>140</v>
      </c>
      <c r="L277" s="44"/>
      <c r="M277" s="250" t="s">
        <v>1</v>
      </c>
      <c r="N277" s="251" t="s">
        <v>45</v>
      </c>
      <c r="O277" s="91"/>
      <c r="P277" s="252">
        <f>O277*H277</f>
        <v>0</v>
      </c>
      <c r="Q277" s="252">
        <v>0.00111</v>
      </c>
      <c r="R277" s="252">
        <f>Q277*H277</f>
        <v>0.05744250000000001</v>
      </c>
      <c r="S277" s="252">
        <v>0</v>
      </c>
      <c r="T277" s="25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4" t="s">
        <v>155</v>
      </c>
      <c r="AT277" s="254" t="s">
        <v>136</v>
      </c>
      <c r="AU277" s="254" t="s">
        <v>90</v>
      </c>
      <c r="AY277" s="17" t="s">
        <v>133</v>
      </c>
      <c r="BE277" s="255">
        <f>IF(N277="základní",J277,0)</f>
        <v>0</v>
      </c>
      <c r="BF277" s="255">
        <f>IF(N277="snížená",J277,0)</f>
        <v>0</v>
      </c>
      <c r="BG277" s="255">
        <f>IF(N277="zákl. přenesená",J277,0)</f>
        <v>0</v>
      </c>
      <c r="BH277" s="255">
        <f>IF(N277="sníž. přenesená",J277,0)</f>
        <v>0</v>
      </c>
      <c r="BI277" s="255">
        <f>IF(N277="nulová",J277,0)</f>
        <v>0</v>
      </c>
      <c r="BJ277" s="17" t="s">
        <v>88</v>
      </c>
      <c r="BK277" s="255">
        <f>ROUND(I277*H277,2)</f>
        <v>0</v>
      </c>
      <c r="BL277" s="17" t="s">
        <v>155</v>
      </c>
      <c r="BM277" s="254" t="s">
        <v>607</v>
      </c>
    </row>
    <row r="278" spans="1:47" s="2" customFormat="1" ht="12">
      <c r="A278" s="38"/>
      <c r="B278" s="39"/>
      <c r="C278" s="40"/>
      <c r="D278" s="256" t="s">
        <v>143</v>
      </c>
      <c r="E278" s="40"/>
      <c r="F278" s="257" t="s">
        <v>608</v>
      </c>
      <c r="G278" s="40"/>
      <c r="H278" s="40"/>
      <c r="I278" s="154"/>
      <c r="J278" s="40"/>
      <c r="K278" s="40"/>
      <c r="L278" s="44"/>
      <c r="M278" s="258"/>
      <c r="N278" s="259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143</v>
      </c>
      <c r="AU278" s="17" t="s">
        <v>90</v>
      </c>
    </row>
    <row r="279" spans="1:47" s="2" customFormat="1" ht="12">
      <c r="A279" s="38"/>
      <c r="B279" s="39"/>
      <c r="C279" s="40"/>
      <c r="D279" s="256" t="s">
        <v>144</v>
      </c>
      <c r="E279" s="40"/>
      <c r="F279" s="260" t="s">
        <v>609</v>
      </c>
      <c r="G279" s="40"/>
      <c r="H279" s="40"/>
      <c r="I279" s="154"/>
      <c r="J279" s="40"/>
      <c r="K279" s="40"/>
      <c r="L279" s="44"/>
      <c r="M279" s="258"/>
      <c r="N279" s="259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144</v>
      </c>
      <c r="AU279" s="17" t="s">
        <v>90</v>
      </c>
    </row>
    <row r="280" spans="1:51" s="13" customFormat="1" ht="12">
      <c r="A280" s="13"/>
      <c r="B280" s="265"/>
      <c r="C280" s="266"/>
      <c r="D280" s="256" t="s">
        <v>254</v>
      </c>
      <c r="E280" s="267" t="s">
        <v>1</v>
      </c>
      <c r="F280" s="268" t="s">
        <v>526</v>
      </c>
      <c r="G280" s="266"/>
      <c r="H280" s="267" t="s">
        <v>1</v>
      </c>
      <c r="I280" s="269"/>
      <c r="J280" s="266"/>
      <c r="K280" s="266"/>
      <c r="L280" s="270"/>
      <c r="M280" s="271"/>
      <c r="N280" s="272"/>
      <c r="O280" s="272"/>
      <c r="P280" s="272"/>
      <c r="Q280" s="272"/>
      <c r="R280" s="272"/>
      <c r="S280" s="272"/>
      <c r="T280" s="27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4" t="s">
        <v>254</v>
      </c>
      <c r="AU280" s="274" t="s">
        <v>90</v>
      </c>
      <c r="AV280" s="13" t="s">
        <v>88</v>
      </c>
      <c r="AW280" s="13" t="s">
        <v>36</v>
      </c>
      <c r="AX280" s="13" t="s">
        <v>80</v>
      </c>
      <c r="AY280" s="274" t="s">
        <v>133</v>
      </c>
    </row>
    <row r="281" spans="1:51" s="14" customFormat="1" ht="12">
      <c r="A281" s="14"/>
      <c r="B281" s="275"/>
      <c r="C281" s="276"/>
      <c r="D281" s="256" t="s">
        <v>254</v>
      </c>
      <c r="E281" s="277" t="s">
        <v>1</v>
      </c>
      <c r="F281" s="278" t="s">
        <v>610</v>
      </c>
      <c r="G281" s="276"/>
      <c r="H281" s="279">
        <v>49.74</v>
      </c>
      <c r="I281" s="280"/>
      <c r="J281" s="276"/>
      <c r="K281" s="276"/>
      <c r="L281" s="281"/>
      <c r="M281" s="282"/>
      <c r="N281" s="283"/>
      <c r="O281" s="283"/>
      <c r="P281" s="283"/>
      <c r="Q281" s="283"/>
      <c r="R281" s="283"/>
      <c r="S281" s="283"/>
      <c r="T281" s="28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85" t="s">
        <v>254</v>
      </c>
      <c r="AU281" s="285" t="s">
        <v>90</v>
      </c>
      <c r="AV281" s="14" t="s">
        <v>90</v>
      </c>
      <c r="AW281" s="14" t="s">
        <v>36</v>
      </c>
      <c r="AX281" s="14" t="s">
        <v>80</v>
      </c>
      <c r="AY281" s="285" t="s">
        <v>133</v>
      </c>
    </row>
    <row r="282" spans="1:51" s="13" customFormat="1" ht="12">
      <c r="A282" s="13"/>
      <c r="B282" s="265"/>
      <c r="C282" s="266"/>
      <c r="D282" s="256" t="s">
        <v>254</v>
      </c>
      <c r="E282" s="267" t="s">
        <v>1</v>
      </c>
      <c r="F282" s="268" t="s">
        <v>611</v>
      </c>
      <c r="G282" s="266"/>
      <c r="H282" s="267" t="s">
        <v>1</v>
      </c>
      <c r="I282" s="269"/>
      <c r="J282" s="266"/>
      <c r="K282" s="266"/>
      <c r="L282" s="270"/>
      <c r="M282" s="271"/>
      <c r="N282" s="272"/>
      <c r="O282" s="272"/>
      <c r="P282" s="272"/>
      <c r="Q282" s="272"/>
      <c r="R282" s="272"/>
      <c r="S282" s="272"/>
      <c r="T282" s="27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4" t="s">
        <v>254</v>
      </c>
      <c r="AU282" s="274" t="s">
        <v>90</v>
      </c>
      <c r="AV282" s="13" t="s">
        <v>88</v>
      </c>
      <c r="AW282" s="13" t="s">
        <v>36</v>
      </c>
      <c r="AX282" s="13" t="s">
        <v>80</v>
      </c>
      <c r="AY282" s="274" t="s">
        <v>133</v>
      </c>
    </row>
    <row r="283" spans="1:51" s="14" customFormat="1" ht="12">
      <c r="A283" s="14"/>
      <c r="B283" s="275"/>
      <c r="C283" s="276"/>
      <c r="D283" s="256" t="s">
        <v>254</v>
      </c>
      <c r="E283" s="277" t="s">
        <v>1</v>
      </c>
      <c r="F283" s="278" t="s">
        <v>612</v>
      </c>
      <c r="G283" s="276"/>
      <c r="H283" s="279">
        <v>2.01</v>
      </c>
      <c r="I283" s="280"/>
      <c r="J283" s="276"/>
      <c r="K283" s="276"/>
      <c r="L283" s="281"/>
      <c r="M283" s="282"/>
      <c r="N283" s="283"/>
      <c r="O283" s="283"/>
      <c r="P283" s="283"/>
      <c r="Q283" s="283"/>
      <c r="R283" s="283"/>
      <c r="S283" s="283"/>
      <c r="T283" s="28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5" t="s">
        <v>254</v>
      </c>
      <c r="AU283" s="285" t="s">
        <v>90</v>
      </c>
      <c r="AV283" s="14" t="s">
        <v>90</v>
      </c>
      <c r="AW283" s="14" t="s">
        <v>36</v>
      </c>
      <c r="AX283" s="14" t="s">
        <v>80</v>
      </c>
      <c r="AY283" s="285" t="s">
        <v>133</v>
      </c>
    </row>
    <row r="284" spans="1:51" s="15" customFormat="1" ht="12">
      <c r="A284" s="15"/>
      <c r="B284" s="286"/>
      <c r="C284" s="287"/>
      <c r="D284" s="256" t="s">
        <v>254</v>
      </c>
      <c r="E284" s="288" t="s">
        <v>1</v>
      </c>
      <c r="F284" s="289" t="s">
        <v>259</v>
      </c>
      <c r="G284" s="287"/>
      <c r="H284" s="290">
        <v>51.75</v>
      </c>
      <c r="I284" s="291"/>
      <c r="J284" s="287"/>
      <c r="K284" s="287"/>
      <c r="L284" s="292"/>
      <c r="M284" s="293"/>
      <c r="N284" s="294"/>
      <c r="O284" s="294"/>
      <c r="P284" s="294"/>
      <c r="Q284" s="294"/>
      <c r="R284" s="294"/>
      <c r="S284" s="294"/>
      <c r="T284" s="29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6" t="s">
        <v>254</v>
      </c>
      <c r="AU284" s="296" t="s">
        <v>90</v>
      </c>
      <c r="AV284" s="15" t="s">
        <v>155</v>
      </c>
      <c r="AW284" s="15" t="s">
        <v>36</v>
      </c>
      <c r="AX284" s="15" t="s">
        <v>88</v>
      </c>
      <c r="AY284" s="296" t="s">
        <v>133</v>
      </c>
    </row>
    <row r="285" spans="1:63" s="12" customFormat="1" ht="22.8" customHeight="1">
      <c r="A285" s="12"/>
      <c r="B285" s="227"/>
      <c r="C285" s="228"/>
      <c r="D285" s="229" t="s">
        <v>79</v>
      </c>
      <c r="E285" s="241" t="s">
        <v>183</v>
      </c>
      <c r="F285" s="241" t="s">
        <v>302</v>
      </c>
      <c r="G285" s="228"/>
      <c r="H285" s="228"/>
      <c r="I285" s="231"/>
      <c r="J285" s="242">
        <f>BK285</f>
        <v>0</v>
      </c>
      <c r="K285" s="228"/>
      <c r="L285" s="233"/>
      <c r="M285" s="234"/>
      <c r="N285" s="235"/>
      <c r="O285" s="235"/>
      <c r="P285" s="236">
        <f>SUM(P286:P362)</f>
        <v>0</v>
      </c>
      <c r="Q285" s="235"/>
      <c r="R285" s="236">
        <f>SUM(R286:R362)</f>
        <v>3.3017194700000005</v>
      </c>
      <c r="S285" s="235"/>
      <c r="T285" s="237">
        <f>SUM(T286:T362)</f>
        <v>0.15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8" t="s">
        <v>88</v>
      </c>
      <c r="AT285" s="239" t="s">
        <v>79</v>
      </c>
      <c r="AU285" s="239" t="s">
        <v>88</v>
      </c>
      <c r="AY285" s="238" t="s">
        <v>133</v>
      </c>
      <c r="BK285" s="240">
        <f>SUM(BK286:BK362)</f>
        <v>0</v>
      </c>
    </row>
    <row r="286" spans="1:65" s="2" customFormat="1" ht="19.8" customHeight="1">
      <c r="A286" s="38"/>
      <c r="B286" s="39"/>
      <c r="C286" s="243" t="s">
        <v>613</v>
      </c>
      <c r="D286" s="243" t="s">
        <v>136</v>
      </c>
      <c r="E286" s="244" t="s">
        <v>614</v>
      </c>
      <c r="F286" s="245" t="s">
        <v>615</v>
      </c>
      <c r="G286" s="246" t="s">
        <v>175</v>
      </c>
      <c r="H286" s="247">
        <v>48.51</v>
      </c>
      <c r="I286" s="248"/>
      <c r="J286" s="249">
        <f>ROUND(I286*H286,2)</f>
        <v>0</v>
      </c>
      <c r="K286" s="245" t="s">
        <v>140</v>
      </c>
      <c r="L286" s="44"/>
      <c r="M286" s="250" t="s">
        <v>1</v>
      </c>
      <c r="N286" s="251" t="s">
        <v>45</v>
      </c>
      <c r="O286" s="91"/>
      <c r="P286" s="252">
        <f>O286*H286</f>
        <v>0</v>
      </c>
      <c r="Q286" s="252">
        <v>0.00074</v>
      </c>
      <c r="R286" s="252">
        <f>Q286*H286</f>
        <v>0.035897399999999996</v>
      </c>
      <c r="S286" s="252">
        <v>0</v>
      </c>
      <c r="T286" s="25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4" t="s">
        <v>155</v>
      </c>
      <c r="AT286" s="254" t="s">
        <v>136</v>
      </c>
      <c r="AU286" s="254" t="s">
        <v>90</v>
      </c>
      <c r="AY286" s="17" t="s">
        <v>133</v>
      </c>
      <c r="BE286" s="255">
        <f>IF(N286="základní",J286,0)</f>
        <v>0</v>
      </c>
      <c r="BF286" s="255">
        <f>IF(N286="snížená",J286,0)</f>
        <v>0</v>
      </c>
      <c r="BG286" s="255">
        <f>IF(N286="zákl. přenesená",J286,0)</f>
        <v>0</v>
      </c>
      <c r="BH286" s="255">
        <f>IF(N286="sníž. přenesená",J286,0)</f>
        <v>0</v>
      </c>
      <c r="BI286" s="255">
        <f>IF(N286="nulová",J286,0)</f>
        <v>0</v>
      </c>
      <c r="BJ286" s="17" t="s">
        <v>88</v>
      </c>
      <c r="BK286" s="255">
        <f>ROUND(I286*H286,2)</f>
        <v>0</v>
      </c>
      <c r="BL286" s="17" t="s">
        <v>155</v>
      </c>
      <c r="BM286" s="254" t="s">
        <v>616</v>
      </c>
    </row>
    <row r="287" spans="1:47" s="2" customFormat="1" ht="12">
      <c r="A287" s="38"/>
      <c r="B287" s="39"/>
      <c r="C287" s="40"/>
      <c r="D287" s="256" t="s">
        <v>143</v>
      </c>
      <c r="E287" s="40"/>
      <c r="F287" s="257" t="s">
        <v>617</v>
      </c>
      <c r="G287" s="40"/>
      <c r="H287" s="40"/>
      <c r="I287" s="154"/>
      <c r="J287" s="40"/>
      <c r="K287" s="40"/>
      <c r="L287" s="44"/>
      <c r="M287" s="258"/>
      <c r="N287" s="259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143</v>
      </c>
      <c r="AU287" s="17" t="s">
        <v>90</v>
      </c>
    </row>
    <row r="288" spans="1:47" s="2" customFormat="1" ht="12">
      <c r="A288" s="38"/>
      <c r="B288" s="39"/>
      <c r="C288" s="40"/>
      <c r="D288" s="256" t="s">
        <v>144</v>
      </c>
      <c r="E288" s="40"/>
      <c r="F288" s="260" t="s">
        <v>618</v>
      </c>
      <c r="G288" s="40"/>
      <c r="H288" s="40"/>
      <c r="I288" s="154"/>
      <c r="J288" s="40"/>
      <c r="K288" s="40"/>
      <c r="L288" s="44"/>
      <c r="M288" s="258"/>
      <c r="N288" s="259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144</v>
      </c>
      <c r="AU288" s="17" t="s">
        <v>90</v>
      </c>
    </row>
    <row r="289" spans="1:51" s="13" customFormat="1" ht="12">
      <c r="A289" s="13"/>
      <c r="B289" s="265"/>
      <c r="C289" s="266"/>
      <c r="D289" s="256" t="s">
        <v>254</v>
      </c>
      <c r="E289" s="267" t="s">
        <v>1</v>
      </c>
      <c r="F289" s="268" t="s">
        <v>619</v>
      </c>
      <c r="G289" s="266"/>
      <c r="H289" s="267" t="s">
        <v>1</v>
      </c>
      <c r="I289" s="269"/>
      <c r="J289" s="266"/>
      <c r="K289" s="266"/>
      <c r="L289" s="270"/>
      <c r="M289" s="271"/>
      <c r="N289" s="272"/>
      <c r="O289" s="272"/>
      <c r="P289" s="272"/>
      <c r="Q289" s="272"/>
      <c r="R289" s="272"/>
      <c r="S289" s="272"/>
      <c r="T289" s="27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4" t="s">
        <v>254</v>
      </c>
      <c r="AU289" s="274" t="s">
        <v>90</v>
      </c>
      <c r="AV289" s="13" t="s">
        <v>88</v>
      </c>
      <c r="AW289" s="13" t="s">
        <v>36</v>
      </c>
      <c r="AX289" s="13" t="s">
        <v>80</v>
      </c>
      <c r="AY289" s="274" t="s">
        <v>133</v>
      </c>
    </row>
    <row r="290" spans="1:51" s="14" customFormat="1" ht="12">
      <c r="A290" s="14"/>
      <c r="B290" s="275"/>
      <c r="C290" s="276"/>
      <c r="D290" s="256" t="s">
        <v>254</v>
      </c>
      <c r="E290" s="277" t="s">
        <v>1</v>
      </c>
      <c r="F290" s="278" t="s">
        <v>620</v>
      </c>
      <c r="G290" s="276"/>
      <c r="H290" s="279">
        <v>8.65</v>
      </c>
      <c r="I290" s="280"/>
      <c r="J290" s="276"/>
      <c r="K290" s="276"/>
      <c r="L290" s="281"/>
      <c r="M290" s="282"/>
      <c r="N290" s="283"/>
      <c r="O290" s="283"/>
      <c r="P290" s="283"/>
      <c r="Q290" s="283"/>
      <c r="R290" s="283"/>
      <c r="S290" s="283"/>
      <c r="T290" s="28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85" t="s">
        <v>254</v>
      </c>
      <c r="AU290" s="285" t="s">
        <v>90</v>
      </c>
      <c r="AV290" s="14" t="s">
        <v>90</v>
      </c>
      <c r="AW290" s="14" t="s">
        <v>36</v>
      </c>
      <c r="AX290" s="14" t="s">
        <v>80</v>
      </c>
      <c r="AY290" s="285" t="s">
        <v>133</v>
      </c>
    </row>
    <row r="291" spans="1:51" s="14" customFormat="1" ht="12">
      <c r="A291" s="14"/>
      <c r="B291" s="275"/>
      <c r="C291" s="276"/>
      <c r="D291" s="256" t="s">
        <v>254</v>
      </c>
      <c r="E291" s="277" t="s">
        <v>1</v>
      </c>
      <c r="F291" s="278" t="s">
        <v>621</v>
      </c>
      <c r="G291" s="276"/>
      <c r="H291" s="279">
        <v>7.8</v>
      </c>
      <c r="I291" s="280"/>
      <c r="J291" s="276"/>
      <c r="K291" s="276"/>
      <c r="L291" s="281"/>
      <c r="M291" s="282"/>
      <c r="N291" s="283"/>
      <c r="O291" s="283"/>
      <c r="P291" s="283"/>
      <c r="Q291" s="283"/>
      <c r="R291" s="283"/>
      <c r="S291" s="283"/>
      <c r="T291" s="28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5" t="s">
        <v>254</v>
      </c>
      <c r="AU291" s="285" t="s">
        <v>90</v>
      </c>
      <c r="AV291" s="14" t="s">
        <v>90</v>
      </c>
      <c r="AW291" s="14" t="s">
        <v>36</v>
      </c>
      <c r="AX291" s="14" t="s">
        <v>80</v>
      </c>
      <c r="AY291" s="285" t="s">
        <v>133</v>
      </c>
    </row>
    <row r="292" spans="1:51" s="13" customFormat="1" ht="12">
      <c r="A292" s="13"/>
      <c r="B292" s="265"/>
      <c r="C292" s="266"/>
      <c r="D292" s="256" t="s">
        <v>254</v>
      </c>
      <c r="E292" s="267" t="s">
        <v>1</v>
      </c>
      <c r="F292" s="268" t="s">
        <v>622</v>
      </c>
      <c r="G292" s="266"/>
      <c r="H292" s="267" t="s">
        <v>1</v>
      </c>
      <c r="I292" s="269"/>
      <c r="J292" s="266"/>
      <c r="K292" s="266"/>
      <c r="L292" s="270"/>
      <c r="M292" s="271"/>
      <c r="N292" s="272"/>
      <c r="O292" s="272"/>
      <c r="P292" s="272"/>
      <c r="Q292" s="272"/>
      <c r="R292" s="272"/>
      <c r="S292" s="272"/>
      <c r="T292" s="27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4" t="s">
        <v>254</v>
      </c>
      <c r="AU292" s="274" t="s">
        <v>90</v>
      </c>
      <c r="AV292" s="13" t="s">
        <v>88</v>
      </c>
      <c r="AW292" s="13" t="s">
        <v>36</v>
      </c>
      <c r="AX292" s="13" t="s">
        <v>80</v>
      </c>
      <c r="AY292" s="274" t="s">
        <v>133</v>
      </c>
    </row>
    <row r="293" spans="1:51" s="14" customFormat="1" ht="12">
      <c r="A293" s="14"/>
      <c r="B293" s="275"/>
      <c r="C293" s="276"/>
      <c r="D293" s="256" t="s">
        <v>254</v>
      </c>
      <c r="E293" s="277" t="s">
        <v>1</v>
      </c>
      <c r="F293" s="278" t="s">
        <v>623</v>
      </c>
      <c r="G293" s="276"/>
      <c r="H293" s="279">
        <v>32.06</v>
      </c>
      <c r="I293" s="280"/>
      <c r="J293" s="276"/>
      <c r="K293" s="276"/>
      <c r="L293" s="281"/>
      <c r="M293" s="282"/>
      <c r="N293" s="283"/>
      <c r="O293" s="283"/>
      <c r="P293" s="283"/>
      <c r="Q293" s="283"/>
      <c r="R293" s="283"/>
      <c r="S293" s="283"/>
      <c r="T293" s="28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85" t="s">
        <v>254</v>
      </c>
      <c r="AU293" s="285" t="s">
        <v>90</v>
      </c>
      <c r="AV293" s="14" t="s">
        <v>90</v>
      </c>
      <c r="AW293" s="14" t="s">
        <v>36</v>
      </c>
      <c r="AX293" s="14" t="s">
        <v>80</v>
      </c>
      <c r="AY293" s="285" t="s">
        <v>133</v>
      </c>
    </row>
    <row r="294" spans="1:51" s="15" customFormat="1" ht="12">
      <c r="A294" s="15"/>
      <c r="B294" s="286"/>
      <c r="C294" s="287"/>
      <c r="D294" s="256" t="s">
        <v>254</v>
      </c>
      <c r="E294" s="288" t="s">
        <v>1</v>
      </c>
      <c r="F294" s="289" t="s">
        <v>259</v>
      </c>
      <c r="G294" s="287"/>
      <c r="H294" s="290">
        <v>48.510000000000005</v>
      </c>
      <c r="I294" s="291"/>
      <c r="J294" s="287"/>
      <c r="K294" s="287"/>
      <c r="L294" s="292"/>
      <c r="M294" s="293"/>
      <c r="N294" s="294"/>
      <c r="O294" s="294"/>
      <c r="P294" s="294"/>
      <c r="Q294" s="294"/>
      <c r="R294" s="294"/>
      <c r="S294" s="294"/>
      <c r="T294" s="29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96" t="s">
        <v>254</v>
      </c>
      <c r="AU294" s="296" t="s">
        <v>90</v>
      </c>
      <c r="AV294" s="15" t="s">
        <v>155</v>
      </c>
      <c r="AW294" s="15" t="s">
        <v>36</v>
      </c>
      <c r="AX294" s="15" t="s">
        <v>88</v>
      </c>
      <c r="AY294" s="296" t="s">
        <v>133</v>
      </c>
    </row>
    <row r="295" spans="1:65" s="2" customFormat="1" ht="19.8" customHeight="1">
      <c r="A295" s="38"/>
      <c r="B295" s="39"/>
      <c r="C295" s="297" t="s">
        <v>624</v>
      </c>
      <c r="D295" s="297" t="s">
        <v>429</v>
      </c>
      <c r="E295" s="298" t="s">
        <v>625</v>
      </c>
      <c r="F295" s="299" t="s">
        <v>626</v>
      </c>
      <c r="G295" s="300" t="s">
        <v>175</v>
      </c>
      <c r="H295" s="301">
        <v>16.45</v>
      </c>
      <c r="I295" s="302"/>
      <c r="J295" s="303">
        <f>ROUND(I295*H295,2)</f>
        <v>0</v>
      </c>
      <c r="K295" s="299" t="s">
        <v>200</v>
      </c>
      <c r="L295" s="304"/>
      <c r="M295" s="305" t="s">
        <v>1</v>
      </c>
      <c r="N295" s="306" t="s">
        <v>45</v>
      </c>
      <c r="O295" s="91"/>
      <c r="P295" s="252">
        <f>O295*H295</f>
        <v>0</v>
      </c>
      <c r="Q295" s="252">
        <v>0.05</v>
      </c>
      <c r="R295" s="252">
        <f>Q295*H295</f>
        <v>0.8225</v>
      </c>
      <c r="S295" s="252">
        <v>0</v>
      </c>
      <c r="T295" s="25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4" t="s">
        <v>178</v>
      </c>
      <c r="AT295" s="254" t="s">
        <v>429</v>
      </c>
      <c r="AU295" s="254" t="s">
        <v>90</v>
      </c>
      <c r="AY295" s="17" t="s">
        <v>133</v>
      </c>
      <c r="BE295" s="255">
        <f>IF(N295="základní",J295,0)</f>
        <v>0</v>
      </c>
      <c r="BF295" s="255">
        <f>IF(N295="snížená",J295,0)</f>
        <v>0</v>
      </c>
      <c r="BG295" s="255">
        <f>IF(N295="zákl. přenesená",J295,0)</f>
        <v>0</v>
      </c>
      <c r="BH295" s="255">
        <f>IF(N295="sníž. přenesená",J295,0)</f>
        <v>0</v>
      </c>
      <c r="BI295" s="255">
        <f>IF(N295="nulová",J295,0)</f>
        <v>0</v>
      </c>
      <c r="BJ295" s="17" t="s">
        <v>88</v>
      </c>
      <c r="BK295" s="255">
        <f>ROUND(I295*H295,2)</f>
        <v>0</v>
      </c>
      <c r="BL295" s="17" t="s">
        <v>155</v>
      </c>
      <c r="BM295" s="254" t="s">
        <v>627</v>
      </c>
    </row>
    <row r="296" spans="1:47" s="2" customFormat="1" ht="12">
      <c r="A296" s="38"/>
      <c r="B296" s="39"/>
      <c r="C296" s="40"/>
      <c r="D296" s="256" t="s">
        <v>143</v>
      </c>
      <c r="E296" s="40"/>
      <c r="F296" s="257" t="s">
        <v>628</v>
      </c>
      <c r="G296" s="40"/>
      <c r="H296" s="40"/>
      <c r="I296" s="154"/>
      <c r="J296" s="40"/>
      <c r="K296" s="40"/>
      <c r="L296" s="44"/>
      <c r="M296" s="258"/>
      <c r="N296" s="259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143</v>
      </c>
      <c r="AU296" s="17" t="s">
        <v>90</v>
      </c>
    </row>
    <row r="297" spans="1:47" s="2" customFormat="1" ht="12">
      <c r="A297" s="38"/>
      <c r="B297" s="39"/>
      <c r="C297" s="40"/>
      <c r="D297" s="256" t="s">
        <v>144</v>
      </c>
      <c r="E297" s="40"/>
      <c r="F297" s="260" t="s">
        <v>629</v>
      </c>
      <c r="G297" s="40"/>
      <c r="H297" s="40"/>
      <c r="I297" s="154"/>
      <c r="J297" s="40"/>
      <c r="K297" s="40"/>
      <c r="L297" s="44"/>
      <c r="M297" s="258"/>
      <c r="N297" s="259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144</v>
      </c>
      <c r="AU297" s="17" t="s">
        <v>90</v>
      </c>
    </row>
    <row r="298" spans="1:51" s="13" customFormat="1" ht="12">
      <c r="A298" s="13"/>
      <c r="B298" s="265"/>
      <c r="C298" s="266"/>
      <c r="D298" s="256" t="s">
        <v>254</v>
      </c>
      <c r="E298" s="267" t="s">
        <v>1</v>
      </c>
      <c r="F298" s="268" t="s">
        <v>630</v>
      </c>
      <c r="G298" s="266"/>
      <c r="H298" s="267" t="s">
        <v>1</v>
      </c>
      <c r="I298" s="269"/>
      <c r="J298" s="266"/>
      <c r="K298" s="266"/>
      <c r="L298" s="270"/>
      <c r="M298" s="271"/>
      <c r="N298" s="272"/>
      <c r="O298" s="272"/>
      <c r="P298" s="272"/>
      <c r="Q298" s="272"/>
      <c r="R298" s="272"/>
      <c r="S298" s="272"/>
      <c r="T298" s="27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74" t="s">
        <v>254</v>
      </c>
      <c r="AU298" s="274" t="s">
        <v>90</v>
      </c>
      <c r="AV298" s="13" t="s">
        <v>88</v>
      </c>
      <c r="AW298" s="13" t="s">
        <v>36</v>
      </c>
      <c r="AX298" s="13" t="s">
        <v>80</v>
      </c>
      <c r="AY298" s="274" t="s">
        <v>133</v>
      </c>
    </row>
    <row r="299" spans="1:51" s="14" customFormat="1" ht="12">
      <c r="A299" s="14"/>
      <c r="B299" s="275"/>
      <c r="C299" s="276"/>
      <c r="D299" s="256" t="s">
        <v>254</v>
      </c>
      <c r="E299" s="277" t="s">
        <v>1</v>
      </c>
      <c r="F299" s="278" t="s">
        <v>620</v>
      </c>
      <c r="G299" s="276"/>
      <c r="H299" s="279">
        <v>8.65</v>
      </c>
      <c r="I299" s="280"/>
      <c r="J299" s="276"/>
      <c r="K299" s="276"/>
      <c r="L299" s="281"/>
      <c r="M299" s="282"/>
      <c r="N299" s="283"/>
      <c r="O299" s="283"/>
      <c r="P299" s="283"/>
      <c r="Q299" s="283"/>
      <c r="R299" s="283"/>
      <c r="S299" s="283"/>
      <c r="T299" s="28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5" t="s">
        <v>254</v>
      </c>
      <c r="AU299" s="285" t="s">
        <v>90</v>
      </c>
      <c r="AV299" s="14" t="s">
        <v>90</v>
      </c>
      <c r="AW299" s="14" t="s">
        <v>36</v>
      </c>
      <c r="AX299" s="14" t="s">
        <v>80</v>
      </c>
      <c r="AY299" s="285" t="s">
        <v>133</v>
      </c>
    </row>
    <row r="300" spans="1:51" s="13" customFormat="1" ht="12">
      <c r="A300" s="13"/>
      <c r="B300" s="265"/>
      <c r="C300" s="266"/>
      <c r="D300" s="256" t="s">
        <v>254</v>
      </c>
      <c r="E300" s="267" t="s">
        <v>1</v>
      </c>
      <c r="F300" s="268" t="s">
        <v>631</v>
      </c>
      <c r="G300" s="266"/>
      <c r="H300" s="267" t="s">
        <v>1</v>
      </c>
      <c r="I300" s="269"/>
      <c r="J300" s="266"/>
      <c r="K300" s="266"/>
      <c r="L300" s="270"/>
      <c r="M300" s="271"/>
      <c r="N300" s="272"/>
      <c r="O300" s="272"/>
      <c r="P300" s="272"/>
      <c r="Q300" s="272"/>
      <c r="R300" s="272"/>
      <c r="S300" s="272"/>
      <c r="T300" s="27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4" t="s">
        <v>254</v>
      </c>
      <c r="AU300" s="274" t="s">
        <v>90</v>
      </c>
      <c r="AV300" s="13" t="s">
        <v>88</v>
      </c>
      <c r="AW300" s="13" t="s">
        <v>36</v>
      </c>
      <c r="AX300" s="13" t="s">
        <v>80</v>
      </c>
      <c r="AY300" s="274" t="s">
        <v>133</v>
      </c>
    </row>
    <row r="301" spans="1:51" s="14" customFormat="1" ht="12">
      <c r="A301" s="14"/>
      <c r="B301" s="275"/>
      <c r="C301" s="276"/>
      <c r="D301" s="256" t="s">
        <v>254</v>
      </c>
      <c r="E301" s="277" t="s">
        <v>1</v>
      </c>
      <c r="F301" s="278" t="s">
        <v>632</v>
      </c>
      <c r="G301" s="276"/>
      <c r="H301" s="279">
        <v>7.8</v>
      </c>
      <c r="I301" s="280"/>
      <c r="J301" s="276"/>
      <c r="K301" s="276"/>
      <c r="L301" s="281"/>
      <c r="M301" s="282"/>
      <c r="N301" s="283"/>
      <c r="O301" s="283"/>
      <c r="P301" s="283"/>
      <c r="Q301" s="283"/>
      <c r="R301" s="283"/>
      <c r="S301" s="283"/>
      <c r="T301" s="28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85" t="s">
        <v>254</v>
      </c>
      <c r="AU301" s="285" t="s">
        <v>90</v>
      </c>
      <c r="AV301" s="14" t="s">
        <v>90</v>
      </c>
      <c r="AW301" s="14" t="s">
        <v>36</v>
      </c>
      <c r="AX301" s="14" t="s">
        <v>80</v>
      </c>
      <c r="AY301" s="285" t="s">
        <v>133</v>
      </c>
    </row>
    <row r="302" spans="1:51" s="15" customFormat="1" ht="12">
      <c r="A302" s="15"/>
      <c r="B302" s="286"/>
      <c r="C302" s="287"/>
      <c r="D302" s="256" t="s">
        <v>254</v>
      </c>
      <c r="E302" s="288" t="s">
        <v>1</v>
      </c>
      <c r="F302" s="289" t="s">
        <v>259</v>
      </c>
      <c r="G302" s="287"/>
      <c r="H302" s="290">
        <v>16.45</v>
      </c>
      <c r="I302" s="291"/>
      <c r="J302" s="287"/>
      <c r="K302" s="287"/>
      <c r="L302" s="292"/>
      <c r="M302" s="293"/>
      <c r="N302" s="294"/>
      <c r="O302" s="294"/>
      <c r="P302" s="294"/>
      <c r="Q302" s="294"/>
      <c r="R302" s="294"/>
      <c r="S302" s="294"/>
      <c r="T302" s="29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6" t="s">
        <v>254</v>
      </c>
      <c r="AU302" s="296" t="s">
        <v>90</v>
      </c>
      <c r="AV302" s="15" t="s">
        <v>155</v>
      </c>
      <c r="AW302" s="15" t="s">
        <v>36</v>
      </c>
      <c r="AX302" s="15" t="s">
        <v>88</v>
      </c>
      <c r="AY302" s="296" t="s">
        <v>133</v>
      </c>
    </row>
    <row r="303" spans="1:65" s="2" customFormat="1" ht="14.4" customHeight="1">
      <c r="A303" s="38"/>
      <c r="B303" s="39"/>
      <c r="C303" s="297" t="s">
        <v>633</v>
      </c>
      <c r="D303" s="297" t="s">
        <v>429</v>
      </c>
      <c r="E303" s="298" t="s">
        <v>634</v>
      </c>
      <c r="F303" s="299" t="s">
        <v>635</v>
      </c>
      <c r="G303" s="300" t="s">
        <v>175</v>
      </c>
      <c r="H303" s="301">
        <v>32.06</v>
      </c>
      <c r="I303" s="302"/>
      <c r="J303" s="303">
        <f>ROUND(I303*H303,2)</f>
        <v>0</v>
      </c>
      <c r="K303" s="299" t="s">
        <v>200</v>
      </c>
      <c r="L303" s="304"/>
      <c r="M303" s="305" t="s">
        <v>1</v>
      </c>
      <c r="N303" s="306" t="s">
        <v>45</v>
      </c>
      <c r="O303" s="91"/>
      <c r="P303" s="252">
        <f>O303*H303</f>
        <v>0</v>
      </c>
      <c r="Q303" s="252">
        <v>0.05</v>
      </c>
      <c r="R303" s="252">
        <f>Q303*H303</f>
        <v>1.6030000000000002</v>
      </c>
      <c r="S303" s="252">
        <v>0</v>
      </c>
      <c r="T303" s="25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54" t="s">
        <v>178</v>
      </c>
      <c r="AT303" s="254" t="s">
        <v>429</v>
      </c>
      <c r="AU303" s="254" t="s">
        <v>90</v>
      </c>
      <c r="AY303" s="17" t="s">
        <v>133</v>
      </c>
      <c r="BE303" s="255">
        <f>IF(N303="základní",J303,0)</f>
        <v>0</v>
      </c>
      <c r="BF303" s="255">
        <f>IF(N303="snížená",J303,0)</f>
        <v>0</v>
      </c>
      <c r="BG303" s="255">
        <f>IF(N303="zákl. přenesená",J303,0)</f>
        <v>0</v>
      </c>
      <c r="BH303" s="255">
        <f>IF(N303="sníž. přenesená",J303,0)</f>
        <v>0</v>
      </c>
      <c r="BI303" s="255">
        <f>IF(N303="nulová",J303,0)</f>
        <v>0</v>
      </c>
      <c r="BJ303" s="17" t="s">
        <v>88</v>
      </c>
      <c r="BK303" s="255">
        <f>ROUND(I303*H303,2)</f>
        <v>0</v>
      </c>
      <c r="BL303" s="17" t="s">
        <v>155</v>
      </c>
      <c r="BM303" s="254" t="s">
        <v>636</v>
      </c>
    </row>
    <row r="304" spans="1:47" s="2" customFormat="1" ht="12">
      <c r="A304" s="38"/>
      <c r="B304" s="39"/>
      <c r="C304" s="40"/>
      <c r="D304" s="256" t="s">
        <v>143</v>
      </c>
      <c r="E304" s="40"/>
      <c r="F304" s="257" t="s">
        <v>635</v>
      </c>
      <c r="G304" s="40"/>
      <c r="H304" s="40"/>
      <c r="I304" s="154"/>
      <c r="J304" s="40"/>
      <c r="K304" s="40"/>
      <c r="L304" s="44"/>
      <c r="M304" s="258"/>
      <c r="N304" s="259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143</v>
      </c>
      <c r="AU304" s="17" t="s">
        <v>90</v>
      </c>
    </row>
    <row r="305" spans="1:47" s="2" customFormat="1" ht="12">
      <c r="A305" s="38"/>
      <c r="B305" s="39"/>
      <c r="C305" s="40"/>
      <c r="D305" s="256" t="s">
        <v>144</v>
      </c>
      <c r="E305" s="40"/>
      <c r="F305" s="260" t="s">
        <v>637</v>
      </c>
      <c r="G305" s="40"/>
      <c r="H305" s="40"/>
      <c r="I305" s="154"/>
      <c r="J305" s="40"/>
      <c r="K305" s="40"/>
      <c r="L305" s="44"/>
      <c r="M305" s="258"/>
      <c r="N305" s="259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144</v>
      </c>
      <c r="AU305" s="17" t="s">
        <v>90</v>
      </c>
    </row>
    <row r="306" spans="1:51" s="14" customFormat="1" ht="12">
      <c r="A306" s="14"/>
      <c r="B306" s="275"/>
      <c r="C306" s="276"/>
      <c r="D306" s="256" t="s">
        <v>254</v>
      </c>
      <c r="E306" s="277" t="s">
        <v>1</v>
      </c>
      <c r="F306" s="278" t="s">
        <v>623</v>
      </c>
      <c r="G306" s="276"/>
      <c r="H306" s="279">
        <v>32.06</v>
      </c>
      <c r="I306" s="280"/>
      <c r="J306" s="276"/>
      <c r="K306" s="276"/>
      <c r="L306" s="281"/>
      <c r="M306" s="282"/>
      <c r="N306" s="283"/>
      <c r="O306" s="283"/>
      <c r="P306" s="283"/>
      <c r="Q306" s="283"/>
      <c r="R306" s="283"/>
      <c r="S306" s="283"/>
      <c r="T306" s="28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85" t="s">
        <v>254</v>
      </c>
      <c r="AU306" s="285" t="s">
        <v>90</v>
      </c>
      <c r="AV306" s="14" t="s">
        <v>90</v>
      </c>
      <c r="AW306" s="14" t="s">
        <v>36</v>
      </c>
      <c r="AX306" s="14" t="s">
        <v>88</v>
      </c>
      <c r="AY306" s="285" t="s">
        <v>133</v>
      </c>
    </row>
    <row r="307" spans="1:65" s="2" customFormat="1" ht="14.4" customHeight="1">
      <c r="A307" s="38"/>
      <c r="B307" s="39"/>
      <c r="C307" s="243" t="s">
        <v>638</v>
      </c>
      <c r="D307" s="243" t="s">
        <v>136</v>
      </c>
      <c r="E307" s="244" t="s">
        <v>639</v>
      </c>
      <c r="F307" s="245" t="s">
        <v>640</v>
      </c>
      <c r="G307" s="246" t="s">
        <v>518</v>
      </c>
      <c r="H307" s="247">
        <v>2</v>
      </c>
      <c r="I307" s="248"/>
      <c r="J307" s="249">
        <f>ROUND(I307*H307,2)</f>
        <v>0</v>
      </c>
      <c r="K307" s="245" t="s">
        <v>140</v>
      </c>
      <c r="L307" s="44"/>
      <c r="M307" s="250" t="s">
        <v>1</v>
      </c>
      <c r="N307" s="251" t="s">
        <v>45</v>
      </c>
      <c r="O307" s="91"/>
      <c r="P307" s="252">
        <f>O307*H307</f>
        <v>0</v>
      </c>
      <c r="Q307" s="252">
        <v>0.08112</v>
      </c>
      <c r="R307" s="252">
        <f>Q307*H307</f>
        <v>0.16224</v>
      </c>
      <c r="S307" s="252">
        <v>0</v>
      </c>
      <c r="T307" s="25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4" t="s">
        <v>155</v>
      </c>
      <c r="AT307" s="254" t="s">
        <v>136</v>
      </c>
      <c r="AU307" s="254" t="s">
        <v>90</v>
      </c>
      <c r="AY307" s="17" t="s">
        <v>133</v>
      </c>
      <c r="BE307" s="255">
        <f>IF(N307="základní",J307,0)</f>
        <v>0</v>
      </c>
      <c r="BF307" s="255">
        <f>IF(N307="snížená",J307,0)</f>
        <v>0</v>
      </c>
      <c r="BG307" s="255">
        <f>IF(N307="zákl. přenesená",J307,0)</f>
        <v>0</v>
      </c>
      <c r="BH307" s="255">
        <f>IF(N307="sníž. přenesená",J307,0)</f>
        <v>0</v>
      </c>
      <c r="BI307" s="255">
        <f>IF(N307="nulová",J307,0)</f>
        <v>0</v>
      </c>
      <c r="BJ307" s="17" t="s">
        <v>88</v>
      </c>
      <c r="BK307" s="255">
        <f>ROUND(I307*H307,2)</f>
        <v>0</v>
      </c>
      <c r="BL307" s="17" t="s">
        <v>155</v>
      </c>
      <c r="BM307" s="254" t="s">
        <v>641</v>
      </c>
    </row>
    <row r="308" spans="1:47" s="2" customFormat="1" ht="12">
      <c r="A308" s="38"/>
      <c r="B308" s="39"/>
      <c r="C308" s="40"/>
      <c r="D308" s="256" t="s">
        <v>143</v>
      </c>
      <c r="E308" s="40"/>
      <c r="F308" s="257" t="s">
        <v>642</v>
      </c>
      <c r="G308" s="40"/>
      <c r="H308" s="40"/>
      <c r="I308" s="154"/>
      <c r="J308" s="40"/>
      <c r="K308" s="40"/>
      <c r="L308" s="44"/>
      <c r="M308" s="258"/>
      <c r="N308" s="259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143</v>
      </c>
      <c r="AU308" s="17" t="s">
        <v>90</v>
      </c>
    </row>
    <row r="309" spans="1:47" s="2" customFormat="1" ht="12">
      <c r="A309" s="38"/>
      <c r="B309" s="39"/>
      <c r="C309" s="40"/>
      <c r="D309" s="256" t="s">
        <v>144</v>
      </c>
      <c r="E309" s="40"/>
      <c r="F309" s="260" t="s">
        <v>643</v>
      </c>
      <c r="G309" s="40"/>
      <c r="H309" s="40"/>
      <c r="I309" s="154"/>
      <c r="J309" s="40"/>
      <c r="K309" s="40"/>
      <c r="L309" s="44"/>
      <c r="M309" s="258"/>
      <c r="N309" s="259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144</v>
      </c>
      <c r="AU309" s="17" t="s">
        <v>90</v>
      </c>
    </row>
    <row r="310" spans="1:65" s="2" customFormat="1" ht="19.8" customHeight="1">
      <c r="A310" s="38"/>
      <c r="B310" s="39"/>
      <c r="C310" s="243" t="s">
        <v>644</v>
      </c>
      <c r="D310" s="243" t="s">
        <v>136</v>
      </c>
      <c r="E310" s="244" t="s">
        <v>645</v>
      </c>
      <c r="F310" s="245" t="s">
        <v>646</v>
      </c>
      <c r="G310" s="246" t="s">
        <v>175</v>
      </c>
      <c r="H310" s="247">
        <v>4.06</v>
      </c>
      <c r="I310" s="248"/>
      <c r="J310" s="249">
        <f>ROUND(I310*H310,2)</f>
        <v>0</v>
      </c>
      <c r="K310" s="245" t="s">
        <v>140</v>
      </c>
      <c r="L310" s="44"/>
      <c r="M310" s="250" t="s">
        <v>1</v>
      </c>
      <c r="N310" s="251" t="s">
        <v>45</v>
      </c>
      <c r="O310" s="91"/>
      <c r="P310" s="252">
        <f>O310*H310</f>
        <v>0</v>
      </c>
      <c r="Q310" s="252">
        <v>0.10095</v>
      </c>
      <c r="R310" s="252">
        <f>Q310*H310</f>
        <v>0.40985699999999997</v>
      </c>
      <c r="S310" s="252">
        <v>0</v>
      </c>
      <c r="T310" s="25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4" t="s">
        <v>155</v>
      </c>
      <c r="AT310" s="254" t="s">
        <v>136</v>
      </c>
      <c r="AU310" s="254" t="s">
        <v>90</v>
      </c>
      <c r="AY310" s="17" t="s">
        <v>133</v>
      </c>
      <c r="BE310" s="255">
        <f>IF(N310="základní",J310,0)</f>
        <v>0</v>
      </c>
      <c r="BF310" s="255">
        <f>IF(N310="snížená",J310,0)</f>
        <v>0</v>
      </c>
      <c r="BG310" s="255">
        <f>IF(N310="zákl. přenesená",J310,0)</f>
        <v>0</v>
      </c>
      <c r="BH310" s="255">
        <f>IF(N310="sníž. přenesená",J310,0)</f>
        <v>0</v>
      </c>
      <c r="BI310" s="255">
        <f>IF(N310="nulová",J310,0)</f>
        <v>0</v>
      </c>
      <c r="BJ310" s="17" t="s">
        <v>88</v>
      </c>
      <c r="BK310" s="255">
        <f>ROUND(I310*H310,2)</f>
        <v>0</v>
      </c>
      <c r="BL310" s="17" t="s">
        <v>155</v>
      </c>
      <c r="BM310" s="254" t="s">
        <v>647</v>
      </c>
    </row>
    <row r="311" spans="1:47" s="2" customFormat="1" ht="12">
      <c r="A311" s="38"/>
      <c r="B311" s="39"/>
      <c r="C311" s="40"/>
      <c r="D311" s="256" t="s">
        <v>143</v>
      </c>
      <c r="E311" s="40"/>
      <c r="F311" s="257" t="s">
        <v>648</v>
      </c>
      <c r="G311" s="40"/>
      <c r="H311" s="40"/>
      <c r="I311" s="154"/>
      <c r="J311" s="40"/>
      <c r="K311" s="40"/>
      <c r="L311" s="44"/>
      <c r="M311" s="258"/>
      <c r="N311" s="259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143</v>
      </c>
      <c r="AU311" s="17" t="s">
        <v>90</v>
      </c>
    </row>
    <row r="312" spans="1:51" s="14" customFormat="1" ht="12">
      <c r="A312" s="14"/>
      <c r="B312" s="275"/>
      <c r="C312" s="276"/>
      <c r="D312" s="256" t="s">
        <v>254</v>
      </c>
      <c r="E312" s="277" t="s">
        <v>1</v>
      </c>
      <c r="F312" s="278" t="s">
        <v>649</v>
      </c>
      <c r="G312" s="276"/>
      <c r="H312" s="279">
        <v>4.06</v>
      </c>
      <c r="I312" s="280"/>
      <c r="J312" s="276"/>
      <c r="K312" s="276"/>
      <c r="L312" s="281"/>
      <c r="M312" s="282"/>
      <c r="N312" s="283"/>
      <c r="O312" s="283"/>
      <c r="P312" s="283"/>
      <c r="Q312" s="283"/>
      <c r="R312" s="283"/>
      <c r="S312" s="283"/>
      <c r="T312" s="28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5" t="s">
        <v>254</v>
      </c>
      <c r="AU312" s="285" t="s">
        <v>90</v>
      </c>
      <c r="AV312" s="14" t="s">
        <v>90</v>
      </c>
      <c r="AW312" s="14" t="s">
        <v>36</v>
      </c>
      <c r="AX312" s="14" t="s">
        <v>88</v>
      </c>
      <c r="AY312" s="285" t="s">
        <v>133</v>
      </c>
    </row>
    <row r="313" spans="1:65" s="2" customFormat="1" ht="14.4" customHeight="1">
      <c r="A313" s="38"/>
      <c r="B313" s="39"/>
      <c r="C313" s="297" t="s">
        <v>650</v>
      </c>
      <c r="D313" s="297" t="s">
        <v>429</v>
      </c>
      <c r="E313" s="298" t="s">
        <v>651</v>
      </c>
      <c r="F313" s="299" t="s">
        <v>652</v>
      </c>
      <c r="G313" s="300" t="s">
        <v>175</v>
      </c>
      <c r="H313" s="301">
        <v>4.06</v>
      </c>
      <c r="I313" s="302"/>
      <c r="J313" s="303">
        <f>ROUND(I313*H313,2)</f>
        <v>0</v>
      </c>
      <c r="K313" s="299" t="s">
        <v>140</v>
      </c>
      <c r="L313" s="304"/>
      <c r="M313" s="305" t="s">
        <v>1</v>
      </c>
      <c r="N313" s="306" t="s">
        <v>45</v>
      </c>
      <c r="O313" s="91"/>
      <c r="P313" s="252">
        <f>O313*H313</f>
        <v>0</v>
      </c>
      <c r="Q313" s="252">
        <v>0.028</v>
      </c>
      <c r="R313" s="252">
        <f>Q313*H313</f>
        <v>0.11367999999999999</v>
      </c>
      <c r="S313" s="252">
        <v>0</v>
      </c>
      <c r="T313" s="25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54" t="s">
        <v>178</v>
      </c>
      <c r="AT313" s="254" t="s">
        <v>429</v>
      </c>
      <c r="AU313" s="254" t="s">
        <v>90</v>
      </c>
      <c r="AY313" s="17" t="s">
        <v>133</v>
      </c>
      <c r="BE313" s="255">
        <f>IF(N313="základní",J313,0)</f>
        <v>0</v>
      </c>
      <c r="BF313" s="255">
        <f>IF(N313="snížená",J313,0)</f>
        <v>0</v>
      </c>
      <c r="BG313" s="255">
        <f>IF(N313="zákl. přenesená",J313,0)</f>
        <v>0</v>
      </c>
      <c r="BH313" s="255">
        <f>IF(N313="sníž. přenesená",J313,0)</f>
        <v>0</v>
      </c>
      <c r="BI313" s="255">
        <f>IF(N313="nulová",J313,0)</f>
        <v>0</v>
      </c>
      <c r="BJ313" s="17" t="s">
        <v>88</v>
      </c>
      <c r="BK313" s="255">
        <f>ROUND(I313*H313,2)</f>
        <v>0</v>
      </c>
      <c r="BL313" s="17" t="s">
        <v>155</v>
      </c>
      <c r="BM313" s="254" t="s">
        <v>653</v>
      </c>
    </row>
    <row r="314" spans="1:47" s="2" customFormat="1" ht="12">
      <c r="A314" s="38"/>
      <c r="B314" s="39"/>
      <c r="C314" s="40"/>
      <c r="D314" s="256" t="s">
        <v>143</v>
      </c>
      <c r="E314" s="40"/>
      <c r="F314" s="257" t="s">
        <v>652</v>
      </c>
      <c r="G314" s="40"/>
      <c r="H314" s="40"/>
      <c r="I314" s="154"/>
      <c r="J314" s="40"/>
      <c r="K314" s="40"/>
      <c r="L314" s="44"/>
      <c r="M314" s="258"/>
      <c r="N314" s="259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143</v>
      </c>
      <c r="AU314" s="17" t="s">
        <v>90</v>
      </c>
    </row>
    <row r="315" spans="1:65" s="2" customFormat="1" ht="19.8" customHeight="1">
      <c r="A315" s="38"/>
      <c r="B315" s="39"/>
      <c r="C315" s="243" t="s">
        <v>654</v>
      </c>
      <c r="D315" s="243" t="s">
        <v>136</v>
      </c>
      <c r="E315" s="244" t="s">
        <v>655</v>
      </c>
      <c r="F315" s="245" t="s">
        <v>656</v>
      </c>
      <c r="G315" s="246" t="s">
        <v>250</v>
      </c>
      <c r="H315" s="247">
        <v>19.308</v>
      </c>
      <c r="I315" s="248"/>
      <c r="J315" s="249">
        <f>ROUND(I315*H315,2)</f>
        <v>0</v>
      </c>
      <c r="K315" s="245" t="s">
        <v>140</v>
      </c>
      <c r="L315" s="44"/>
      <c r="M315" s="250" t="s">
        <v>1</v>
      </c>
      <c r="N315" s="251" t="s">
        <v>45</v>
      </c>
      <c r="O315" s="91"/>
      <c r="P315" s="252">
        <f>O315*H315</f>
        <v>0</v>
      </c>
      <c r="Q315" s="252">
        <v>0.00102</v>
      </c>
      <c r="R315" s="252">
        <f>Q315*H315</f>
        <v>0.019694160000000002</v>
      </c>
      <c r="S315" s="252">
        <v>0</v>
      </c>
      <c r="T315" s="25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4" t="s">
        <v>155</v>
      </c>
      <c r="AT315" s="254" t="s">
        <v>136</v>
      </c>
      <c r="AU315" s="254" t="s">
        <v>90</v>
      </c>
      <c r="AY315" s="17" t="s">
        <v>133</v>
      </c>
      <c r="BE315" s="255">
        <f>IF(N315="základní",J315,0)</f>
        <v>0</v>
      </c>
      <c r="BF315" s="255">
        <f>IF(N315="snížená",J315,0)</f>
        <v>0</v>
      </c>
      <c r="BG315" s="255">
        <f>IF(N315="zákl. přenesená",J315,0)</f>
        <v>0</v>
      </c>
      <c r="BH315" s="255">
        <f>IF(N315="sníž. přenesená",J315,0)</f>
        <v>0</v>
      </c>
      <c r="BI315" s="255">
        <f>IF(N315="nulová",J315,0)</f>
        <v>0</v>
      </c>
      <c r="BJ315" s="17" t="s">
        <v>88</v>
      </c>
      <c r="BK315" s="255">
        <f>ROUND(I315*H315,2)</f>
        <v>0</v>
      </c>
      <c r="BL315" s="17" t="s">
        <v>155</v>
      </c>
      <c r="BM315" s="254" t="s">
        <v>657</v>
      </c>
    </row>
    <row r="316" spans="1:47" s="2" customFormat="1" ht="12">
      <c r="A316" s="38"/>
      <c r="B316" s="39"/>
      <c r="C316" s="40"/>
      <c r="D316" s="256" t="s">
        <v>143</v>
      </c>
      <c r="E316" s="40"/>
      <c r="F316" s="257" t="s">
        <v>658</v>
      </c>
      <c r="G316" s="40"/>
      <c r="H316" s="40"/>
      <c r="I316" s="154"/>
      <c r="J316" s="40"/>
      <c r="K316" s="40"/>
      <c r="L316" s="44"/>
      <c r="M316" s="258"/>
      <c r="N316" s="259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143</v>
      </c>
      <c r="AU316" s="17" t="s">
        <v>90</v>
      </c>
    </row>
    <row r="317" spans="1:47" s="2" customFormat="1" ht="12">
      <c r="A317" s="38"/>
      <c r="B317" s="39"/>
      <c r="C317" s="40"/>
      <c r="D317" s="256" t="s">
        <v>144</v>
      </c>
      <c r="E317" s="40"/>
      <c r="F317" s="260" t="s">
        <v>659</v>
      </c>
      <c r="G317" s="40"/>
      <c r="H317" s="40"/>
      <c r="I317" s="154"/>
      <c r="J317" s="40"/>
      <c r="K317" s="40"/>
      <c r="L317" s="44"/>
      <c r="M317" s="258"/>
      <c r="N317" s="259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144</v>
      </c>
      <c r="AU317" s="17" t="s">
        <v>90</v>
      </c>
    </row>
    <row r="318" spans="1:51" s="13" customFormat="1" ht="12">
      <c r="A318" s="13"/>
      <c r="B318" s="265"/>
      <c r="C318" s="266"/>
      <c r="D318" s="256" t="s">
        <v>254</v>
      </c>
      <c r="E318" s="267" t="s">
        <v>1</v>
      </c>
      <c r="F318" s="268" t="s">
        <v>660</v>
      </c>
      <c r="G318" s="266"/>
      <c r="H318" s="267" t="s">
        <v>1</v>
      </c>
      <c r="I318" s="269"/>
      <c r="J318" s="266"/>
      <c r="K318" s="266"/>
      <c r="L318" s="270"/>
      <c r="M318" s="271"/>
      <c r="N318" s="272"/>
      <c r="O318" s="272"/>
      <c r="P318" s="272"/>
      <c r="Q318" s="272"/>
      <c r="R318" s="272"/>
      <c r="S318" s="272"/>
      <c r="T318" s="27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74" t="s">
        <v>254</v>
      </c>
      <c r="AU318" s="274" t="s">
        <v>90</v>
      </c>
      <c r="AV318" s="13" t="s">
        <v>88</v>
      </c>
      <c r="AW318" s="13" t="s">
        <v>36</v>
      </c>
      <c r="AX318" s="13" t="s">
        <v>80</v>
      </c>
      <c r="AY318" s="274" t="s">
        <v>133</v>
      </c>
    </row>
    <row r="319" spans="1:51" s="14" customFormat="1" ht="12">
      <c r="A319" s="14"/>
      <c r="B319" s="275"/>
      <c r="C319" s="276"/>
      <c r="D319" s="256" t="s">
        <v>254</v>
      </c>
      <c r="E319" s="277" t="s">
        <v>1</v>
      </c>
      <c r="F319" s="278" t="s">
        <v>661</v>
      </c>
      <c r="G319" s="276"/>
      <c r="H319" s="279">
        <v>8.089</v>
      </c>
      <c r="I319" s="280"/>
      <c r="J319" s="276"/>
      <c r="K319" s="276"/>
      <c r="L319" s="281"/>
      <c r="M319" s="282"/>
      <c r="N319" s="283"/>
      <c r="O319" s="283"/>
      <c r="P319" s="283"/>
      <c r="Q319" s="283"/>
      <c r="R319" s="283"/>
      <c r="S319" s="283"/>
      <c r="T319" s="28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85" t="s">
        <v>254</v>
      </c>
      <c r="AU319" s="285" t="s">
        <v>90</v>
      </c>
      <c r="AV319" s="14" t="s">
        <v>90</v>
      </c>
      <c r="AW319" s="14" t="s">
        <v>36</v>
      </c>
      <c r="AX319" s="14" t="s">
        <v>80</v>
      </c>
      <c r="AY319" s="285" t="s">
        <v>133</v>
      </c>
    </row>
    <row r="320" spans="1:51" s="14" customFormat="1" ht="12">
      <c r="A320" s="14"/>
      <c r="B320" s="275"/>
      <c r="C320" s="276"/>
      <c r="D320" s="256" t="s">
        <v>254</v>
      </c>
      <c r="E320" s="277" t="s">
        <v>1</v>
      </c>
      <c r="F320" s="278" t="s">
        <v>662</v>
      </c>
      <c r="G320" s="276"/>
      <c r="H320" s="279">
        <v>7.985</v>
      </c>
      <c r="I320" s="280"/>
      <c r="J320" s="276"/>
      <c r="K320" s="276"/>
      <c r="L320" s="281"/>
      <c r="M320" s="282"/>
      <c r="N320" s="283"/>
      <c r="O320" s="283"/>
      <c r="P320" s="283"/>
      <c r="Q320" s="283"/>
      <c r="R320" s="283"/>
      <c r="S320" s="283"/>
      <c r="T320" s="28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5" t="s">
        <v>254</v>
      </c>
      <c r="AU320" s="285" t="s">
        <v>90</v>
      </c>
      <c r="AV320" s="14" t="s">
        <v>90</v>
      </c>
      <c r="AW320" s="14" t="s">
        <v>36</v>
      </c>
      <c r="AX320" s="14" t="s">
        <v>80</v>
      </c>
      <c r="AY320" s="285" t="s">
        <v>133</v>
      </c>
    </row>
    <row r="321" spans="1:51" s="14" customFormat="1" ht="12">
      <c r="A321" s="14"/>
      <c r="B321" s="275"/>
      <c r="C321" s="276"/>
      <c r="D321" s="256" t="s">
        <v>254</v>
      </c>
      <c r="E321" s="277" t="s">
        <v>1</v>
      </c>
      <c r="F321" s="278" t="s">
        <v>663</v>
      </c>
      <c r="G321" s="276"/>
      <c r="H321" s="279">
        <v>3.234</v>
      </c>
      <c r="I321" s="280"/>
      <c r="J321" s="276"/>
      <c r="K321" s="276"/>
      <c r="L321" s="281"/>
      <c r="M321" s="282"/>
      <c r="N321" s="283"/>
      <c r="O321" s="283"/>
      <c r="P321" s="283"/>
      <c r="Q321" s="283"/>
      <c r="R321" s="283"/>
      <c r="S321" s="283"/>
      <c r="T321" s="28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85" t="s">
        <v>254</v>
      </c>
      <c r="AU321" s="285" t="s">
        <v>90</v>
      </c>
      <c r="AV321" s="14" t="s">
        <v>90</v>
      </c>
      <c r="AW321" s="14" t="s">
        <v>36</v>
      </c>
      <c r="AX321" s="14" t="s">
        <v>80</v>
      </c>
      <c r="AY321" s="285" t="s">
        <v>133</v>
      </c>
    </row>
    <row r="322" spans="1:51" s="15" customFormat="1" ht="12">
      <c r="A322" s="15"/>
      <c r="B322" s="286"/>
      <c r="C322" s="287"/>
      <c r="D322" s="256" t="s">
        <v>254</v>
      </c>
      <c r="E322" s="288" t="s">
        <v>1</v>
      </c>
      <c r="F322" s="289" t="s">
        <v>259</v>
      </c>
      <c r="G322" s="287"/>
      <c r="H322" s="290">
        <v>19.308</v>
      </c>
      <c r="I322" s="291"/>
      <c r="J322" s="287"/>
      <c r="K322" s="287"/>
      <c r="L322" s="292"/>
      <c r="M322" s="293"/>
      <c r="N322" s="294"/>
      <c r="O322" s="294"/>
      <c r="P322" s="294"/>
      <c r="Q322" s="294"/>
      <c r="R322" s="294"/>
      <c r="S322" s="294"/>
      <c r="T322" s="29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6" t="s">
        <v>254</v>
      </c>
      <c r="AU322" s="296" t="s">
        <v>90</v>
      </c>
      <c r="AV322" s="15" t="s">
        <v>155</v>
      </c>
      <c r="AW322" s="15" t="s">
        <v>36</v>
      </c>
      <c r="AX322" s="15" t="s">
        <v>88</v>
      </c>
      <c r="AY322" s="296" t="s">
        <v>133</v>
      </c>
    </row>
    <row r="323" spans="1:65" s="2" customFormat="1" ht="19.8" customHeight="1">
      <c r="A323" s="38"/>
      <c r="B323" s="39"/>
      <c r="C323" s="243" t="s">
        <v>664</v>
      </c>
      <c r="D323" s="243" t="s">
        <v>136</v>
      </c>
      <c r="E323" s="244" t="s">
        <v>665</v>
      </c>
      <c r="F323" s="245" t="s">
        <v>666</v>
      </c>
      <c r="G323" s="246" t="s">
        <v>175</v>
      </c>
      <c r="H323" s="247">
        <v>7.5</v>
      </c>
      <c r="I323" s="248"/>
      <c r="J323" s="249">
        <f>ROUND(I323*H323,2)</f>
        <v>0</v>
      </c>
      <c r="K323" s="245" t="s">
        <v>140</v>
      </c>
      <c r="L323" s="44"/>
      <c r="M323" s="250" t="s">
        <v>1</v>
      </c>
      <c r="N323" s="251" t="s">
        <v>45</v>
      </c>
      <c r="O323" s="91"/>
      <c r="P323" s="252">
        <f>O323*H323</f>
        <v>0</v>
      </c>
      <c r="Q323" s="252">
        <v>3E-05</v>
      </c>
      <c r="R323" s="252">
        <f>Q323*H323</f>
        <v>0.000225</v>
      </c>
      <c r="S323" s="252">
        <v>0</v>
      </c>
      <c r="T323" s="25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4" t="s">
        <v>155</v>
      </c>
      <c r="AT323" s="254" t="s">
        <v>136</v>
      </c>
      <c r="AU323" s="254" t="s">
        <v>90</v>
      </c>
      <c r="AY323" s="17" t="s">
        <v>133</v>
      </c>
      <c r="BE323" s="255">
        <f>IF(N323="základní",J323,0)</f>
        <v>0</v>
      </c>
      <c r="BF323" s="255">
        <f>IF(N323="snížená",J323,0)</f>
        <v>0</v>
      </c>
      <c r="BG323" s="255">
        <f>IF(N323="zákl. přenesená",J323,0)</f>
        <v>0</v>
      </c>
      <c r="BH323" s="255">
        <f>IF(N323="sníž. přenesená",J323,0)</f>
        <v>0</v>
      </c>
      <c r="BI323" s="255">
        <f>IF(N323="nulová",J323,0)</f>
        <v>0</v>
      </c>
      <c r="BJ323" s="17" t="s">
        <v>88</v>
      </c>
      <c r="BK323" s="255">
        <f>ROUND(I323*H323,2)</f>
        <v>0</v>
      </c>
      <c r="BL323" s="17" t="s">
        <v>155</v>
      </c>
      <c r="BM323" s="254" t="s">
        <v>667</v>
      </c>
    </row>
    <row r="324" spans="1:47" s="2" customFormat="1" ht="12">
      <c r="A324" s="38"/>
      <c r="B324" s="39"/>
      <c r="C324" s="40"/>
      <c r="D324" s="256" t="s">
        <v>143</v>
      </c>
      <c r="E324" s="40"/>
      <c r="F324" s="257" t="s">
        <v>668</v>
      </c>
      <c r="G324" s="40"/>
      <c r="H324" s="40"/>
      <c r="I324" s="154"/>
      <c r="J324" s="40"/>
      <c r="K324" s="40"/>
      <c r="L324" s="44"/>
      <c r="M324" s="258"/>
      <c r="N324" s="259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143</v>
      </c>
      <c r="AU324" s="17" t="s">
        <v>90</v>
      </c>
    </row>
    <row r="325" spans="1:47" s="2" customFormat="1" ht="12">
      <c r="A325" s="38"/>
      <c r="B325" s="39"/>
      <c r="C325" s="40"/>
      <c r="D325" s="256" t="s">
        <v>144</v>
      </c>
      <c r="E325" s="40"/>
      <c r="F325" s="260" t="s">
        <v>669</v>
      </c>
      <c r="G325" s="40"/>
      <c r="H325" s="40"/>
      <c r="I325" s="154"/>
      <c r="J325" s="40"/>
      <c r="K325" s="40"/>
      <c r="L325" s="44"/>
      <c r="M325" s="258"/>
      <c r="N325" s="259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144</v>
      </c>
      <c r="AU325" s="17" t="s">
        <v>90</v>
      </c>
    </row>
    <row r="326" spans="1:65" s="2" customFormat="1" ht="30" customHeight="1">
      <c r="A326" s="38"/>
      <c r="B326" s="39"/>
      <c r="C326" s="243" t="s">
        <v>670</v>
      </c>
      <c r="D326" s="243" t="s">
        <v>136</v>
      </c>
      <c r="E326" s="244" t="s">
        <v>671</v>
      </c>
      <c r="F326" s="245" t="s">
        <v>672</v>
      </c>
      <c r="G326" s="246" t="s">
        <v>175</v>
      </c>
      <c r="H326" s="247">
        <v>16</v>
      </c>
      <c r="I326" s="248"/>
      <c r="J326" s="249">
        <f>ROUND(I326*H326,2)</f>
        <v>0</v>
      </c>
      <c r="K326" s="245" t="s">
        <v>140</v>
      </c>
      <c r="L326" s="44"/>
      <c r="M326" s="250" t="s">
        <v>1</v>
      </c>
      <c r="N326" s="251" t="s">
        <v>45</v>
      </c>
      <c r="O326" s="91"/>
      <c r="P326" s="252">
        <f>O326*H326</f>
        <v>0</v>
      </c>
      <c r="Q326" s="252">
        <v>0.0052</v>
      </c>
      <c r="R326" s="252">
        <f>Q326*H326</f>
        <v>0.0832</v>
      </c>
      <c r="S326" s="252">
        <v>0</v>
      </c>
      <c r="T326" s="25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4" t="s">
        <v>155</v>
      </c>
      <c r="AT326" s="254" t="s">
        <v>136</v>
      </c>
      <c r="AU326" s="254" t="s">
        <v>90</v>
      </c>
      <c r="AY326" s="17" t="s">
        <v>133</v>
      </c>
      <c r="BE326" s="255">
        <f>IF(N326="základní",J326,0)</f>
        <v>0</v>
      </c>
      <c r="BF326" s="255">
        <f>IF(N326="snížená",J326,0)</f>
        <v>0</v>
      </c>
      <c r="BG326" s="255">
        <f>IF(N326="zákl. přenesená",J326,0)</f>
        <v>0</v>
      </c>
      <c r="BH326" s="255">
        <f>IF(N326="sníž. přenesená",J326,0)</f>
        <v>0</v>
      </c>
      <c r="BI326" s="255">
        <f>IF(N326="nulová",J326,0)</f>
        <v>0</v>
      </c>
      <c r="BJ326" s="17" t="s">
        <v>88</v>
      </c>
      <c r="BK326" s="255">
        <f>ROUND(I326*H326,2)</f>
        <v>0</v>
      </c>
      <c r="BL326" s="17" t="s">
        <v>155</v>
      </c>
      <c r="BM326" s="254" t="s">
        <v>673</v>
      </c>
    </row>
    <row r="327" spans="1:47" s="2" customFormat="1" ht="12">
      <c r="A327" s="38"/>
      <c r="B327" s="39"/>
      <c r="C327" s="40"/>
      <c r="D327" s="256" t="s">
        <v>143</v>
      </c>
      <c r="E327" s="40"/>
      <c r="F327" s="257" t="s">
        <v>674</v>
      </c>
      <c r="G327" s="40"/>
      <c r="H327" s="40"/>
      <c r="I327" s="154"/>
      <c r="J327" s="40"/>
      <c r="K327" s="40"/>
      <c r="L327" s="44"/>
      <c r="M327" s="258"/>
      <c r="N327" s="259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143</v>
      </c>
      <c r="AU327" s="17" t="s">
        <v>90</v>
      </c>
    </row>
    <row r="328" spans="1:47" s="2" customFormat="1" ht="12">
      <c r="A328" s="38"/>
      <c r="B328" s="39"/>
      <c r="C328" s="40"/>
      <c r="D328" s="256" t="s">
        <v>144</v>
      </c>
      <c r="E328" s="40"/>
      <c r="F328" s="260" t="s">
        <v>675</v>
      </c>
      <c r="G328" s="40"/>
      <c r="H328" s="40"/>
      <c r="I328" s="154"/>
      <c r="J328" s="40"/>
      <c r="K328" s="40"/>
      <c r="L328" s="44"/>
      <c r="M328" s="258"/>
      <c r="N328" s="259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144</v>
      </c>
      <c r="AU328" s="17" t="s">
        <v>90</v>
      </c>
    </row>
    <row r="329" spans="1:51" s="14" customFormat="1" ht="12">
      <c r="A329" s="14"/>
      <c r="B329" s="275"/>
      <c r="C329" s="276"/>
      <c r="D329" s="256" t="s">
        <v>254</v>
      </c>
      <c r="E329" s="277" t="s">
        <v>1</v>
      </c>
      <c r="F329" s="278" t="s">
        <v>676</v>
      </c>
      <c r="G329" s="276"/>
      <c r="H329" s="279">
        <v>16</v>
      </c>
      <c r="I329" s="280"/>
      <c r="J329" s="276"/>
      <c r="K329" s="276"/>
      <c r="L329" s="281"/>
      <c r="M329" s="282"/>
      <c r="N329" s="283"/>
      <c r="O329" s="283"/>
      <c r="P329" s="283"/>
      <c r="Q329" s="283"/>
      <c r="R329" s="283"/>
      <c r="S329" s="283"/>
      <c r="T329" s="28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85" t="s">
        <v>254</v>
      </c>
      <c r="AU329" s="285" t="s">
        <v>90</v>
      </c>
      <c r="AV329" s="14" t="s">
        <v>90</v>
      </c>
      <c r="AW329" s="14" t="s">
        <v>36</v>
      </c>
      <c r="AX329" s="14" t="s">
        <v>88</v>
      </c>
      <c r="AY329" s="285" t="s">
        <v>133</v>
      </c>
    </row>
    <row r="330" spans="1:65" s="2" customFormat="1" ht="19.8" customHeight="1">
      <c r="A330" s="38"/>
      <c r="B330" s="39"/>
      <c r="C330" s="243" t="s">
        <v>677</v>
      </c>
      <c r="D330" s="243" t="s">
        <v>136</v>
      </c>
      <c r="E330" s="244" t="s">
        <v>678</v>
      </c>
      <c r="F330" s="245" t="s">
        <v>679</v>
      </c>
      <c r="G330" s="246" t="s">
        <v>518</v>
      </c>
      <c r="H330" s="247">
        <v>8</v>
      </c>
      <c r="I330" s="248"/>
      <c r="J330" s="249">
        <f>ROUND(I330*H330,2)</f>
        <v>0</v>
      </c>
      <c r="K330" s="245" t="s">
        <v>140</v>
      </c>
      <c r="L330" s="44"/>
      <c r="M330" s="250" t="s">
        <v>1</v>
      </c>
      <c r="N330" s="251" t="s">
        <v>45</v>
      </c>
      <c r="O330" s="91"/>
      <c r="P330" s="252">
        <f>O330*H330</f>
        <v>0</v>
      </c>
      <c r="Q330" s="252">
        <v>6E-05</v>
      </c>
      <c r="R330" s="252">
        <f>Q330*H330</f>
        <v>0.00048</v>
      </c>
      <c r="S330" s="252">
        <v>0</v>
      </c>
      <c r="T330" s="25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4" t="s">
        <v>155</v>
      </c>
      <c r="AT330" s="254" t="s">
        <v>136</v>
      </c>
      <c r="AU330" s="254" t="s">
        <v>90</v>
      </c>
      <c r="AY330" s="17" t="s">
        <v>133</v>
      </c>
      <c r="BE330" s="255">
        <f>IF(N330="základní",J330,0)</f>
        <v>0</v>
      </c>
      <c r="BF330" s="255">
        <f>IF(N330="snížená",J330,0)</f>
        <v>0</v>
      </c>
      <c r="BG330" s="255">
        <f>IF(N330="zákl. přenesená",J330,0)</f>
        <v>0</v>
      </c>
      <c r="BH330" s="255">
        <f>IF(N330="sníž. přenesená",J330,0)</f>
        <v>0</v>
      </c>
      <c r="BI330" s="255">
        <f>IF(N330="nulová",J330,0)</f>
        <v>0</v>
      </c>
      <c r="BJ330" s="17" t="s">
        <v>88</v>
      </c>
      <c r="BK330" s="255">
        <f>ROUND(I330*H330,2)</f>
        <v>0</v>
      </c>
      <c r="BL330" s="17" t="s">
        <v>155</v>
      </c>
      <c r="BM330" s="254" t="s">
        <v>680</v>
      </c>
    </row>
    <row r="331" spans="1:47" s="2" customFormat="1" ht="12">
      <c r="A331" s="38"/>
      <c r="B331" s="39"/>
      <c r="C331" s="40"/>
      <c r="D331" s="256" t="s">
        <v>143</v>
      </c>
      <c r="E331" s="40"/>
      <c r="F331" s="257" t="s">
        <v>681</v>
      </c>
      <c r="G331" s="40"/>
      <c r="H331" s="40"/>
      <c r="I331" s="154"/>
      <c r="J331" s="40"/>
      <c r="K331" s="40"/>
      <c r="L331" s="44"/>
      <c r="M331" s="258"/>
      <c r="N331" s="259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143</v>
      </c>
      <c r="AU331" s="17" t="s">
        <v>90</v>
      </c>
    </row>
    <row r="332" spans="1:47" s="2" customFormat="1" ht="12">
      <c r="A332" s="38"/>
      <c r="B332" s="39"/>
      <c r="C332" s="40"/>
      <c r="D332" s="256" t="s">
        <v>144</v>
      </c>
      <c r="E332" s="40"/>
      <c r="F332" s="260" t="s">
        <v>682</v>
      </c>
      <c r="G332" s="40"/>
      <c r="H332" s="40"/>
      <c r="I332" s="154"/>
      <c r="J332" s="40"/>
      <c r="K332" s="40"/>
      <c r="L332" s="44"/>
      <c r="M332" s="258"/>
      <c r="N332" s="259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144</v>
      </c>
      <c r="AU332" s="17" t="s">
        <v>90</v>
      </c>
    </row>
    <row r="333" spans="1:65" s="2" customFormat="1" ht="19.8" customHeight="1">
      <c r="A333" s="38"/>
      <c r="B333" s="39"/>
      <c r="C333" s="243" t="s">
        <v>683</v>
      </c>
      <c r="D333" s="243" t="s">
        <v>136</v>
      </c>
      <c r="E333" s="244" t="s">
        <v>684</v>
      </c>
      <c r="F333" s="245" t="s">
        <v>685</v>
      </c>
      <c r="G333" s="246" t="s">
        <v>250</v>
      </c>
      <c r="H333" s="247">
        <v>2</v>
      </c>
      <c r="I333" s="248"/>
      <c r="J333" s="249">
        <f>ROUND(I333*H333,2)</f>
        <v>0</v>
      </c>
      <c r="K333" s="245" t="s">
        <v>140</v>
      </c>
      <c r="L333" s="44"/>
      <c r="M333" s="250" t="s">
        <v>1</v>
      </c>
      <c r="N333" s="251" t="s">
        <v>45</v>
      </c>
      <c r="O333" s="91"/>
      <c r="P333" s="252">
        <f>O333*H333</f>
        <v>0</v>
      </c>
      <c r="Q333" s="252">
        <v>0</v>
      </c>
      <c r="R333" s="252">
        <f>Q333*H333</f>
        <v>0</v>
      </c>
      <c r="S333" s="252">
        <v>0.075</v>
      </c>
      <c r="T333" s="253">
        <f>S333*H333</f>
        <v>0.15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54" t="s">
        <v>155</v>
      </c>
      <c r="AT333" s="254" t="s">
        <v>136</v>
      </c>
      <c r="AU333" s="254" t="s">
        <v>90</v>
      </c>
      <c r="AY333" s="17" t="s">
        <v>133</v>
      </c>
      <c r="BE333" s="255">
        <f>IF(N333="základní",J333,0)</f>
        <v>0</v>
      </c>
      <c r="BF333" s="255">
        <f>IF(N333="snížená",J333,0)</f>
        <v>0</v>
      </c>
      <c r="BG333" s="255">
        <f>IF(N333="zákl. přenesená",J333,0)</f>
        <v>0</v>
      </c>
      <c r="BH333" s="255">
        <f>IF(N333="sníž. přenesená",J333,0)</f>
        <v>0</v>
      </c>
      <c r="BI333" s="255">
        <f>IF(N333="nulová",J333,0)</f>
        <v>0</v>
      </c>
      <c r="BJ333" s="17" t="s">
        <v>88</v>
      </c>
      <c r="BK333" s="255">
        <f>ROUND(I333*H333,2)</f>
        <v>0</v>
      </c>
      <c r="BL333" s="17" t="s">
        <v>155</v>
      </c>
      <c r="BM333" s="254" t="s">
        <v>686</v>
      </c>
    </row>
    <row r="334" spans="1:47" s="2" customFormat="1" ht="12">
      <c r="A334" s="38"/>
      <c r="B334" s="39"/>
      <c r="C334" s="40"/>
      <c r="D334" s="256" t="s">
        <v>143</v>
      </c>
      <c r="E334" s="40"/>
      <c r="F334" s="257" t="s">
        <v>687</v>
      </c>
      <c r="G334" s="40"/>
      <c r="H334" s="40"/>
      <c r="I334" s="154"/>
      <c r="J334" s="40"/>
      <c r="K334" s="40"/>
      <c r="L334" s="44"/>
      <c r="M334" s="258"/>
      <c r="N334" s="259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143</v>
      </c>
      <c r="AU334" s="17" t="s">
        <v>90</v>
      </c>
    </row>
    <row r="335" spans="1:47" s="2" customFormat="1" ht="12">
      <c r="A335" s="38"/>
      <c r="B335" s="39"/>
      <c r="C335" s="40"/>
      <c r="D335" s="256" t="s">
        <v>144</v>
      </c>
      <c r="E335" s="40"/>
      <c r="F335" s="260" t="s">
        <v>688</v>
      </c>
      <c r="G335" s="40"/>
      <c r="H335" s="40"/>
      <c r="I335" s="154"/>
      <c r="J335" s="40"/>
      <c r="K335" s="40"/>
      <c r="L335" s="44"/>
      <c r="M335" s="258"/>
      <c r="N335" s="259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144</v>
      </c>
      <c r="AU335" s="17" t="s">
        <v>90</v>
      </c>
    </row>
    <row r="336" spans="1:65" s="2" customFormat="1" ht="19.8" customHeight="1">
      <c r="A336" s="38"/>
      <c r="B336" s="39"/>
      <c r="C336" s="243" t="s">
        <v>689</v>
      </c>
      <c r="D336" s="243" t="s">
        <v>136</v>
      </c>
      <c r="E336" s="244" t="s">
        <v>690</v>
      </c>
      <c r="F336" s="245" t="s">
        <v>691</v>
      </c>
      <c r="G336" s="246" t="s">
        <v>250</v>
      </c>
      <c r="H336" s="247">
        <v>1</v>
      </c>
      <c r="I336" s="248"/>
      <c r="J336" s="249">
        <f>ROUND(I336*H336,2)</f>
        <v>0</v>
      </c>
      <c r="K336" s="245" t="s">
        <v>140</v>
      </c>
      <c r="L336" s="44"/>
      <c r="M336" s="250" t="s">
        <v>1</v>
      </c>
      <c r="N336" s="251" t="s">
        <v>45</v>
      </c>
      <c r="O336" s="91"/>
      <c r="P336" s="252">
        <f>O336*H336</f>
        <v>0</v>
      </c>
      <c r="Q336" s="252">
        <v>0.03885</v>
      </c>
      <c r="R336" s="252">
        <f>Q336*H336</f>
        <v>0.03885</v>
      </c>
      <c r="S336" s="252">
        <v>0</v>
      </c>
      <c r="T336" s="25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54" t="s">
        <v>155</v>
      </c>
      <c r="AT336" s="254" t="s">
        <v>136</v>
      </c>
      <c r="AU336" s="254" t="s">
        <v>90</v>
      </c>
      <c r="AY336" s="17" t="s">
        <v>133</v>
      </c>
      <c r="BE336" s="255">
        <f>IF(N336="základní",J336,0)</f>
        <v>0</v>
      </c>
      <c r="BF336" s="255">
        <f>IF(N336="snížená",J336,0)</f>
        <v>0</v>
      </c>
      <c r="BG336" s="255">
        <f>IF(N336="zákl. přenesená",J336,0)</f>
        <v>0</v>
      </c>
      <c r="BH336" s="255">
        <f>IF(N336="sníž. přenesená",J336,0)</f>
        <v>0</v>
      </c>
      <c r="BI336" s="255">
        <f>IF(N336="nulová",J336,0)</f>
        <v>0</v>
      </c>
      <c r="BJ336" s="17" t="s">
        <v>88</v>
      </c>
      <c r="BK336" s="255">
        <f>ROUND(I336*H336,2)</f>
        <v>0</v>
      </c>
      <c r="BL336" s="17" t="s">
        <v>155</v>
      </c>
      <c r="BM336" s="254" t="s">
        <v>692</v>
      </c>
    </row>
    <row r="337" spans="1:47" s="2" customFormat="1" ht="12">
      <c r="A337" s="38"/>
      <c r="B337" s="39"/>
      <c r="C337" s="40"/>
      <c r="D337" s="256" t="s">
        <v>143</v>
      </c>
      <c r="E337" s="40"/>
      <c r="F337" s="257" t="s">
        <v>693</v>
      </c>
      <c r="G337" s="40"/>
      <c r="H337" s="40"/>
      <c r="I337" s="154"/>
      <c r="J337" s="40"/>
      <c r="K337" s="40"/>
      <c r="L337" s="44"/>
      <c r="M337" s="258"/>
      <c r="N337" s="259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143</v>
      </c>
      <c r="AU337" s="17" t="s">
        <v>90</v>
      </c>
    </row>
    <row r="338" spans="1:47" s="2" customFormat="1" ht="12">
      <c r="A338" s="38"/>
      <c r="B338" s="39"/>
      <c r="C338" s="40"/>
      <c r="D338" s="256" t="s">
        <v>144</v>
      </c>
      <c r="E338" s="40"/>
      <c r="F338" s="260" t="s">
        <v>694</v>
      </c>
      <c r="G338" s="40"/>
      <c r="H338" s="40"/>
      <c r="I338" s="154"/>
      <c r="J338" s="40"/>
      <c r="K338" s="40"/>
      <c r="L338" s="44"/>
      <c r="M338" s="258"/>
      <c r="N338" s="259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144</v>
      </c>
      <c r="AU338" s="17" t="s">
        <v>90</v>
      </c>
    </row>
    <row r="339" spans="1:65" s="2" customFormat="1" ht="19.8" customHeight="1">
      <c r="A339" s="38"/>
      <c r="B339" s="39"/>
      <c r="C339" s="243" t="s">
        <v>695</v>
      </c>
      <c r="D339" s="243" t="s">
        <v>136</v>
      </c>
      <c r="E339" s="244" t="s">
        <v>696</v>
      </c>
      <c r="F339" s="245" t="s">
        <v>697</v>
      </c>
      <c r="G339" s="246" t="s">
        <v>250</v>
      </c>
      <c r="H339" s="247">
        <v>3.709</v>
      </c>
      <c r="I339" s="248"/>
      <c r="J339" s="249">
        <f>ROUND(I339*H339,2)</f>
        <v>0</v>
      </c>
      <c r="K339" s="245" t="s">
        <v>140</v>
      </c>
      <c r="L339" s="44"/>
      <c r="M339" s="250" t="s">
        <v>1</v>
      </c>
      <c r="N339" s="251" t="s">
        <v>45</v>
      </c>
      <c r="O339" s="91"/>
      <c r="P339" s="252">
        <f>O339*H339</f>
        <v>0</v>
      </c>
      <c r="Q339" s="252">
        <v>0.00099</v>
      </c>
      <c r="R339" s="252">
        <f>Q339*H339</f>
        <v>0.00367191</v>
      </c>
      <c r="S339" s="252">
        <v>0</v>
      </c>
      <c r="T339" s="25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4" t="s">
        <v>155</v>
      </c>
      <c r="AT339" s="254" t="s">
        <v>136</v>
      </c>
      <c r="AU339" s="254" t="s">
        <v>90</v>
      </c>
      <c r="AY339" s="17" t="s">
        <v>133</v>
      </c>
      <c r="BE339" s="255">
        <f>IF(N339="základní",J339,0)</f>
        <v>0</v>
      </c>
      <c r="BF339" s="255">
        <f>IF(N339="snížená",J339,0)</f>
        <v>0</v>
      </c>
      <c r="BG339" s="255">
        <f>IF(N339="zákl. přenesená",J339,0)</f>
        <v>0</v>
      </c>
      <c r="BH339" s="255">
        <f>IF(N339="sníž. přenesená",J339,0)</f>
        <v>0</v>
      </c>
      <c r="BI339" s="255">
        <f>IF(N339="nulová",J339,0)</f>
        <v>0</v>
      </c>
      <c r="BJ339" s="17" t="s">
        <v>88</v>
      </c>
      <c r="BK339" s="255">
        <f>ROUND(I339*H339,2)</f>
        <v>0</v>
      </c>
      <c r="BL339" s="17" t="s">
        <v>155</v>
      </c>
      <c r="BM339" s="254" t="s">
        <v>698</v>
      </c>
    </row>
    <row r="340" spans="1:47" s="2" customFormat="1" ht="12">
      <c r="A340" s="38"/>
      <c r="B340" s="39"/>
      <c r="C340" s="40"/>
      <c r="D340" s="256" t="s">
        <v>143</v>
      </c>
      <c r="E340" s="40"/>
      <c r="F340" s="257" t="s">
        <v>699</v>
      </c>
      <c r="G340" s="40"/>
      <c r="H340" s="40"/>
      <c r="I340" s="154"/>
      <c r="J340" s="40"/>
      <c r="K340" s="40"/>
      <c r="L340" s="44"/>
      <c r="M340" s="258"/>
      <c r="N340" s="259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143</v>
      </c>
      <c r="AU340" s="17" t="s">
        <v>90</v>
      </c>
    </row>
    <row r="341" spans="1:47" s="2" customFormat="1" ht="12">
      <c r="A341" s="38"/>
      <c r="B341" s="39"/>
      <c r="C341" s="40"/>
      <c r="D341" s="256" t="s">
        <v>144</v>
      </c>
      <c r="E341" s="40"/>
      <c r="F341" s="260" t="s">
        <v>700</v>
      </c>
      <c r="G341" s="40"/>
      <c r="H341" s="40"/>
      <c r="I341" s="154"/>
      <c r="J341" s="40"/>
      <c r="K341" s="40"/>
      <c r="L341" s="44"/>
      <c r="M341" s="258"/>
      <c r="N341" s="259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144</v>
      </c>
      <c r="AU341" s="17" t="s">
        <v>90</v>
      </c>
    </row>
    <row r="342" spans="1:51" s="14" customFormat="1" ht="12">
      <c r="A342" s="14"/>
      <c r="B342" s="275"/>
      <c r="C342" s="276"/>
      <c r="D342" s="256" t="s">
        <v>254</v>
      </c>
      <c r="E342" s="277" t="s">
        <v>1</v>
      </c>
      <c r="F342" s="278" t="s">
        <v>701</v>
      </c>
      <c r="G342" s="276"/>
      <c r="H342" s="279">
        <v>3.709</v>
      </c>
      <c r="I342" s="280"/>
      <c r="J342" s="276"/>
      <c r="K342" s="276"/>
      <c r="L342" s="281"/>
      <c r="M342" s="282"/>
      <c r="N342" s="283"/>
      <c r="O342" s="283"/>
      <c r="P342" s="283"/>
      <c r="Q342" s="283"/>
      <c r="R342" s="283"/>
      <c r="S342" s="283"/>
      <c r="T342" s="28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85" t="s">
        <v>254</v>
      </c>
      <c r="AU342" s="285" t="s">
        <v>90</v>
      </c>
      <c r="AV342" s="14" t="s">
        <v>90</v>
      </c>
      <c r="AW342" s="14" t="s">
        <v>36</v>
      </c>
      <c r="AX342" s="14" t="s">
        <v>88</v>
      </c>
      <c r="AY342" s="285" t="s">
        <v>133</v>
      </c>
    </row>
    <row r="343" spans="1:65" s="2" customFormat="1" ht="30" customHeight="1">
      <c r="A343" s="38"/>
      <c r="B343" s="39"/>
      <c r="C343" s="243" t="s">
        <v>702</v>
      </c>
      <c r="D343" s="243" t="s">
        <v>136</v>
      </c>
      <c r="E343" s="244" t="s">
        <v>703</v>
      </c>
      <c r="F343" s="245" t="s">
        <v>704</v>
      </c>
      <c r="G343" s="246" t="s">
        <v>175</v>
      </c>
      <c r="H343" s="247">
        <v>16.2</v>
      </c>
      <c r="I343" s="248"/>
      <c r="J343" s="249">
        <f>ROUND(I343*H343,2)</f>
        <v>0</v>
      </c>
      <c r="K343" s="245" t="s">
        <v>140</v>
      </c>
      <c r="L343" s="44"/>
      <c r="M343" s="250" t="s">
        <v>1</v>
      </c>
      <c r="N343" s="251" t="s">
        <v>45</v>
      </c>
      <c r="O343" s="91"/>
      <c r="P343" s="252">
        <f>O343*H343</f>
        <v>0</v>
      </c>
      <c r="Q343" s="252">
        <v>0.00052</v>
      </c>
      <c r="R343" s="252">
        <f>Q343*H343</f>
        <v>0.008424</v>
      </c>
      <c r="S343" s="252">
        <v>0</v>
      </c>
      <c r="T343" s="25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54" t="s">
        <v>155</v>
      </c>
      <c r="AT343" s="254" t="s">
        <v>136</v>
      </c>
      <c r="AU343" s="254" t="s">
        <v>90</v>
      </c>
      <c r="AY343" s="17" t="s">
        <v>133</v>
      </c>
      <c r="BE343" s="255">
        <f>IF(N343="základní",J343,0)</f>
        <v>0</v>
      </c>
      <c r="BF343" s="255">
        <f>IF(N343="snížená",J343,0)</f>
        <v>0</v>
      </c>
      <c r="BG343" s="255">
        <f>IF(N343="zákl. přenesená",J343,0)</f>
        <v>0</v>
      </c>
      <c r="BH343" s="255">
        <f>IF(N343="sníž. přenesená",J343,0)</f>
        <v>0</v>
      </c>
      <c r="BI343" s="255">
        <f>IF(N343="nulová",J343,0)</f>
        <v>0</v>
      </c>
      <c r="BJ343" s="17" t="s">
        <v>88</v>
      </c>
      <c r="BK343" s="255">
        <f>ROUND(I343*H343,2)</f>
        <v>0</v>
      </c>
      <c r="BL343" s="17" t="s">
        <v>155</v>
      </c>
      <c r="BM343" s="254" t="s">
        <v>705</v>
      </c>
    </row>
    <row r="344" spans="1:47" s="2" customFormat="1" ht="12">
      <c r="A344" s="38"/>
      <c r="B344" s="39"/>
      <c r="C344" s="40"/>
      <c r="D344" s="256" t="s">
        <v>143</v>
      </c>
      <c r="E344" s="40"/>
      <c r="F344" s="257" t="s">
        <v>706</v>
      </c>
      <c r="G344" s="40"/>
      <c r="H344" s="40"/>
      <c r="I344" s="154"/>
      <c r="J344" s="40"/>
      <c r="K344" s="40"/>
      <c r="L344" s="44"/>
      <c r="M344" s="258"/>
      <c r="N344" s="259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143</v>
      </c>
      <c r="AU344" s="17" t="s">
        <v>90</v>
      </c>
    </row>
    <row r="345" spans="1:47" s="2" customFormat="1" ht="12">
      <c r="A345" s="38"/>
      <c r="B345" s="39"/>
      <c r="C345" s="40"/>
      <c r="D345" s="256" t="s">
        <v>144</v>
      </c>
      <c r="E345" s="40"/>
      <c r="F345" s="260" t="s">
        <v>707</v>
      </c>
      <c r="G345" s="40"/>
      <c r="H345" s="40"/>
      <c r="I345" s="154"/>
      <c r="J345" s="40"/>
      <c r="K345" s="40"/>
      <c r="L345" s="44"/>
      <c r="M345" s="258"/>
      <c r="N345" s="259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144</v>
      </c>
      <c r="AU345" s="17" t="s">
        <v>90</v>
      </c>
    </row>
    <row r="346" spans="1:51" s="13" customFormat="1" ht="12">
      <c r="A346" s="13"/>
      <c r="B346" s="265"/>
      <c r="C346" s="266"/>
      <c r="D346" s="256" t="s">
        <v>254</v>
      </c>
      <c r="E346" s="267" t="s">
        <v>1</v>
      </c>
      <c r="F346" s="268" t="s">
        <v>708</v>
      </c>
      <c r="G346" s="266"/>
      <c r="H346" s="267" t="s">
        <v>1</v>
      </c>
      <c r="I346" s="269"/>
      <c r="J346" s="266"/>
      <c r="K346" s="266"/>
      <c r="L346" s="270"/>
      <c r="M346" s="271"/>
      <c r="N346" s="272"/>
      <c r="O346" s="272"/>
      <c r="P346" s="272"/>
      <c r="Q346" s="272"/>
      <c r="R346" s="272"/>
      <c r="S346" s="272"/>
      <c r="T346" s="27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74" t="s">
        <v>254</v>
      </c>
      <c r="AU346" s="274" t="s">
        <v>90</v>
      </c>
      <c r="AV346" s="13" t="s">
        <v>88</v>
      </c>
      <c r="AW346" s="13" t="s">
        <v>36</v>
      </c>
      <c r="AX346" s="13" t="s">
        <v>80</v>
      </c>
      <c r="AY346" s="274" t="s">
        <v>133</v>
      </c>
    </row>
    <row r="347" spans="1:51" s="14" customFormat="1" ht="12">
      <c r="A347" s="14"/>
      <c r="B347" s="275"/>
      <c r="C347" s="276"/>
      <c r="D347" s="256" t="s">
        <v>254</v>
      </c>
      <c r="E347" s="277" t="s">
        <v>1</v>
      </c>
      <c r="F347" s="278" t="s">
        <v>709</v>
      </c>
      <c r="G347" s="276"/>
      <c r="H347" s="279">
        <v>6</v>
      </c>
      <c r="I347" s="280"/>
      <c r="J347" s="276"/>
      <c r="K347" s="276"/>
      <c r="L347" s="281"/>
      <c r="M347" s="282"/>
      <c r="N347" s="283"/>
      <c r="O347" s="283"/>
      <c r="P347" s="283"/>
      <c r="Q347" s="283"/>
      <c r="R347" s="283"/>
      <c r="S347" s="283"/>
      <c r="T347" s="28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85" t="s">
        <v>254</v>
      </c>
      <c r="AU347" s="285" t="s">
        <v>90</v>
      </c>
      <c r="AV347" s="14" t="s">
        <v>90</v>
      </c>
      <c r="AW347" s="14" t="s">
        <v>36</v>
      </c>
      <c r="AX347" s="14" t="s">
        <v>80</v>
      </c>
      <c r="AY347" s="285" t="s">
        <v>133</v>
      </c>
    </row>
    <row r="348" spans="1:51" s="13" customFormat="1" ht="12">
      <c r="A348" s="13"/>
      <c r="B348" s="265"/>
      <c r="C348" s="266"/>
      <c r="D348" s="256" t="s">
        <v>254</v>
      </c>
      <c r="E348" s="267" t="s">
        <v>1</v>
      </c>
      <c r="F348" s="268" t="s">
        <v>710</v>
      </c>
      <c r="G348" s="266"/>
      <c r="H348" s="267" t="s">
        <v>1</v>
      </c>
      <c r="I348" s="269"/>
      <c r="J348" s="266"/>
      <c r="K348" s="266"/>
      <c r="L348" s="270"/>
      <c r="M348" s="271"/>
      <c r="N348" s="272"/>
      <c r="O348" s="272"/>
      <c r="P348" s="272"/>
      <c r="Q348" s="272"/>
      <c r="R348" s="272"/>
      <c r="S348" s="272"/>
      <c r="T348" s="27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74" t="s">
        <v>254</v>
      </c>
      <c r="AU348" s="274" t="s">
        <v>90</v>
      </c>
      <c r="AV348" s="13" t="s">
        <v>88</v>
      </c>
      <c r="AW348" s="13" t="s">
        <v>36</v>
      </c>
      <c r="AX348" s="13" t="s">
        <v>80</v>
      </c>
      <c r="AY348" s="274" t="s">
        <v>133</v>
      </c>
    </row>
    <row r="349" spans="1:51" s="14" customFormat="1" ht="12">
      <c r="A349" s="14"/>
      <c r="B349" s="275"/>
      <c r="C349" s="276"/>
      <c r="D349" s="256" t="s">
        <v>254</v>
      </c>
      <c r="E349" s="277" t="s">
        <v>1</v>
      </c>
      <c r="F349" s="278" t="s">
        <v>711</v>
      </c>
      <c r="G349" s="276"/>
      <c r="H349" s="279">
        <v>4.6</v>
      </c>
      <c r="I349" s="280"/>
      <c r="J349" s="276"/>
      <c r="K349" s="276"/>
      <c r="L349" s="281"/>
      <c r="M349" s="282"/>
      <c r="N349" s="283"/>
      <c r="O349" s="283"/>
      <c r="P349" s="283"/>
      <c r="Q349" s="283"/>
      <c r="R349" s="283"/>
      <c r="S349" s="283"/>
      <c r="T349" s="28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85" t="s">
        <v>254</v>
      </c>
      <c r="AU349" s="285" t="s">
        <v>90</v>
      </c>
      <c r="AV349" s="14" t="s">
        <v>90</v>
      </c>
      <c r="AW349" s="14" t="s">
        <v>36</v>
      </c>
      <c r="AX349" s="14" t="s">
        <v>80</v>
      </c>
      <c r="AY349" s="285" t="s">
        <v>133</v>
      </c>
    </row>
    <row r="350" spans="1:51" s="13" customFormat="1" ht="12">
      <c r="A350" s="13"/>
      <c r="B350" s="265"/>
      <c r="C350" s="266"/>
      <c r="D350" s="256" t="s">
        <v>254</v>
      </c>
      <c r="E350" s="267" t="s">
        <v>1</v>
      </c>
      <c r="F350" s="268" t="s">
        <v>712</v>
      </c>
      <c r="G350" s="266"/>
      <c r="H350" s="267" t="s">
        <v>1</v>
      </c>
      <c r="I350" s="269"/>
      <c r="J350" s="266"/>
      <c r="K350" s="266"/>
      <c r="L350" s="270"/>
      <c r="M350" s="271"/>
      <c r="N350" s="272"/>
      <c r="O350" s="272"/>
      <c r="P350" s="272"/>
      <c r="Q350" s="272"/>
      <c r="R350" s="272"/>
      <c r="S350" s="272"/>
      <c r="T350" s="27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74" t="s">
        <v>254</v>
      </c>
      <c r="AU350" s="274" t="s">
        <v>90</v>
      </c>
      <c r="AV350" s="13" t="s">
        <v>88</v>
      </c>
      <c r="AW350" s="13" t="s">
        <v>36</v>
      </c>
      <c r="AX350" s="13" t="s">
        <v>80</v>
      </c>
      <c r="AY350" s="274" t="s">
        <v>133</v>
      </c>
    </row>
    <row r="351" spans="1:51" s="14" customFormat="1" ht="12">
      <c r="A351" s="14"/>
      <c r="B351" s="275"/>
      <c r="C351" s="276"/>
      <c r="D351" s="256" t="s">
        <v>254</v>
      </c>
      <c r="E351" s="277" t="s">
        <v>1</v>
      </c>
      <c r="F351" s="278" t="s">
        <v>713</v>
      </c>
      <c r="G351" s="276"/>
      <c r="H351" s="279">
        <v>5.6</v>
      </c>
      <c r="I351" s="280"/>
      <c r="J351" s="276"/>
      <c r="K351" s="276"/>
      <c r="L351" s="281"/>
      <c r="M351" s="282"/>
      <c r="N351" s="283"/>
      <c r="O351" s="283"/>
      <c r="P351" s="283"/>
      <c r="Q351" s="283"/>
      <c r="R351" s="283"/>
      <c r="S351" s="283"/>
      <c r="T351" s="28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85" t="s">
        <v>254</v>
      </c>
      <c r="AU351" s="285" t="s">
        <v>90</v>
      </c>
      <c r="AV351" s="14" t="s">
        <v>90</v>
      </c>
      <c r="AW351" s="14" t="s">
        <v>36</v>
      </c>
      <c r="AX351" s="14" t="s">
        <v>80</v>
      </c>
      <c r="AY351" s="285" t="s">
        <v>133</v>
      </c>
    </row>
    <row r="352" spans="1:51" s="15" customFormat="1" ht="12">
      <c r="A352" s="15"/>
      <c r="B352" s="286"/>
      <c r="C352" s="287"/>
      <c r="D352" s="256" t="s">
        <v>254</v>
      </c>
      <c r="E352" s="288" t="s">
        <v>1</v>
      </c>
      <c r="F352" s="289" t="s">
        <v>259</v>
      </c>
      <c r="G352" s="287"/>
      <c r="H352" s="290">
        <v>16.2</v>
      </c>
      <c r="I352" s="291"/>
      <c r="J352" s="287"/>
      <c r="K352" s="287"/>
      <c r="L352" s="292"/>
      <c r="M352" s="293"/>
      <c r="N352" s="294"/>
      <c r="O352" s="294"/>
      <c r="P352" s="294"/>
      <c r="Q352" s="294"/>
      <c r="R352" s="294"/>
      <c r="S352" s="294"/>
      <c r="T352" s="29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96" t="s">
        <v>254</v>
      </c>
      <c r="AU352" s="296" t="s">
        <v>90</v>
      </c>
      <c r="AV352" s="15" t="s">
        <v>155</v>
      </c>
      <c r="AW352" s="15" t="s">
        <v>36</v>
      </c>
      <c r="AX352" s="15" t="s">
        <v>88</v>
      </c>
      <c r="AY352" s="296" t="s">
        <v>133</v>
      </c>
    </row>
    <row r="353" spans="1:65" s="2" customFormat="1" ht="14.4" customHeight="1">
      <c r="A353" s="38"/>
      <c r="B353" s="39"/>
      <c r="C353" s="243" t="s">
        <v>714</v>
      </c>
      <c r="D353" s="243" t="s">
        <v>136</v>
      </c>
      <c r="E353" s="244" t="s">
        <v>715</v>
      </c>
      <c r="F353" s="245" t="s">
        <v>716</v>
      </c>
      <c r="G353" s="246" t="s">
        <v>337</v>
      </c>
      <c r="H353" s="247">
        <v>125.702</v>
      </c>
      <c r="I353" s="248"/>
      <c r="J353" s="249">
        <f>ROUND(I353*H353,2)</f>
        <v>0</v>
      </c>
      <c r="K353" s="245" t="s">
        <v>200</v>
      </c>
      <c r="L353" s="44"/>
      <c r="M353" s="250" t="s">
        <v>1</v>
      </c>
      <c r="N353" s="251" t="s">
        <v>45</v>
      </c>
      <c r="O353" s="91"/>
      <c r="P353" s="252">
        <f>O353*H353</f>
        <v>0</v>
      </c>
      <c r="Q353" s="252">
        <v>0</v>
      </c>
      <c r="R353" s="252">
        <f>Q353*H353</f>
        <v>0</v>
      </c>
      <c r="S353" s="252">
        <v>0</v>
      </c>
      <c r="T353" s="25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54" t="s">
        <v>155</v>
      </c>
      <c r="AT353" s="254" t="s">
        <v>136</v>
      </c>
      <c r="AU353" s="254" t="s">
        <v>90</v>
      </c>
      <c r="AY353" s="17" t="s">
        <v>133</v>
      </c>
      <c r="BE353" s="255">
        <f>IF(N353="základní",J353,0)</f>
        <v>0</v>
      </c>
      <c r="BF353" s="255">
        <f>IF(N353="snížená",J353,0)</f>
        <v>0</v>
      </c>
      <c r="BG353" s="255">
        <f>IF(N353="zákl. přenesená",J353,0)</f>
        <v>0</v>
      </c>
      <c r="BH353" s="255">
        <f>IF(N353="sníž. přenesená",J353,0)</f>
        <v>0</v>
      </c>
      <c r="BI353" s="255">
        <f>IF(N353="nulová",J353,0)</f>
        <v>0</v>
      </c>
      <c r="BJ353" s="17" t="s">
        <v>88</v>
      </c>
      <c r="BK353" s="255">
        <f>ROUND(I353*H353,2)</f>
        <v>0</v>
      </c>
      <c r="BL353" s="17" t="s">
        <v>155</v>
      </c>
      <c r="BM353" s="254" t="s">
        <v>717</v>
      </c>
    </row>
    <row r="354" spans="1:47" s="2" customFormat="1" ht="12">
      <c r="A354" s="38"/>
      <c r="B354" s="39"/>
      <c r="C354" s="40"/>
      <c r="D354" s="256" t="s">
        <v>143</v>
      </c>
      <c r="E354" s="40"/>
      <c r="F354" s="257" t="s">
        <v>716</v>
      </c>
      <c r="G354" s="40"/>
      <c r="H354" s="40"/>
      <c r="I354" s="154"/>
      <c r="J354" s="40"/>
      <c r="K354" s="40"/>
      <c r="L354" s="44"/>
      <c r="M354" s="258"/>
      <c r="N354" s="259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143</v>
      </c>
      <c r="AU354" s="17" t="s">
        <v>90</v>
      </c>
    </row>
    <row r="355" spans="1:47" s="2" customFormat="1" ht="12">
      <c r="A355" s="38"/>
      <c r="B355" s="39"/>
      <c r="C355" s="40"/>
      <c r="D355" s="256" t="s">
        <v>144</v>
      </c>
      <c r="E355" s="40"/>
      <c r="F355" s="260" t="s">
        <v>718</v>
      </c>
      <c r="G355" s="40"/>
      <c r="H355" s="40"/>
      <c r="I355" s="154"/>
      <c r="J355" s="40"/>
      <c r="K355" s="40"/>
      <c r="L355" s="44"/>
      <c r="M355" s="258"/>
      <c r="N355" s="259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144</v>
      </c>
      <c r="AU355" s="17" t="s">
        <v>90</v>
      </c>
    </row>
    <row r="356" spans="1:51" s="13" customFormat="1" ht="12">
      <c r="A356" s="13"/>
      <c r="B356" s="265"/>
      <c r="C356" s="266"/>
      <c r="D356" s="256" t="s">
        <v>254</v>
      </c>
      <c r="E356" s="267" t="s">
        <v>1</v>
      </c>
      <c r="F356" s="268" t="s">
        <v>719</v>
      </c>
      <c r="G356" s="266"/>
      <c r="H356" s="267" t="s">
        <v>1</v>
      </c>
      <c r="I356" s="269"/>
      <c r="J356" s="266"/>
      <c r="K356" s="266"/>
      <c r="L356" s="270"/>
      <c r="M356" s="271"/>
      <c r="N356" s="272"/>
      <c r="O356" s="272"/>
      <c r="P356" s="272"/>
      <c r="Q356" s="272"/>
      <c r="R356" s="272"/>
      <c r="S356" s="272"/>
      <c r="T356" s="27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74" t="s">
        <v>254</v>
      </c>
      <c r="AU356" s="274" t="s">
        <v>90</v>
      </c>
      <c r="AV356" s="13" t="s">
        <v>88</v>
      </c>
      <c r="AW356" s="13" t="s">
        <v>36</v>
      </c>
      <c r="AX356" s="13" t="s">
        <v>80</v>
      </c>
      <c r="AY356" s="274" t="s">
        <v>133</v>
      </c>
    </row>
    <row r="357" spans="1:51" s="14" customFormat="1" ht="12">
      <c r="A357" s="14"/>
      <c r="B357" s="275"/>
      <c r="C357" s="276"/>
      <c r="D357" s="256" t="s">
        <v>254</v>
      </c>
      <c r="E357" s="277" t="s">
        <v>1</v>
      </c>
      <c r="F357" s="278" t="s">
        <v>720</v>
      </c>
      <c r="G357" s="276"/>
      <c r="H357" s="279">
        <v>69.127</v>
      </c>
      <c r="I357" s="280"/>
      <c r="J357" s="276"/>
      <c r="K357" s="276"/>
      <c r="L357" s="281"/>
      <c r="M357" s="282"/>
      <c r="N357" s="283"/>
      <c r="O357" s="283"/>
      <c r="P357" s="283"/>
      <c r="Q357" s="283"/>
      <c r="R357" s="283"/>
      <c r="S357" s="283"/>
      <c r="T357" s="28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85" t="s">
        <v>254</v>
      </c>
      <c r="AU357" s="285" t="s">
        <v>90</v>
      </c>
      <c r="AV357" s="14" t="s">
        <v>90</v>
      </c>
      <c r="AW357" s="14" t="s">
        <v>36</v>
      </c>
      <c r="AX357" s="14" t="s">
        <v>80</v>
      </c>
      <c r="AY357" s="285" t="s">
        <v>133</v>
      </c>
    </row>
    <row r="358" spans="1:51" s="13" customFormat="1" ht="12">
      <c r="A358" s="13"/>
      <c r="B358" s="265"/>
      <c r="C358" s="266"/>
      <c r="D358" s="256" t="s">
        <v>254</v>
      </c>
      <c r="E358" s="267" t="s">
        <v>1</v>
      </c>
      <c r="F358" s="268" t="s">
        <v>721</v>
      </c>
      <c r="G358" s="266"/>
      <c r="H358" s="267" t="s">
        <v>1</v>
      </c>
      <c r="I358" s="269"/>
      <c r="J358" s="266"/>
      <c r="K358" s="266"/>
      <c r="L358" s="270"/>
      <c r="M358" s="271"/>
      <c r="N358" s="272"/>
      <c r="O358" s="272"/>
      <c r="P358" s="272"/>
      <c r="Q358" s="272"/>
      <c r="R358" s="272"/>
      <c r="S358" s="272"/>
      <c r="T358" s="27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74" t="s">
        <v>254</v>
      </c>
      <c r="AU358" s="274" t="s">
        <v>90</v>
      </c>
      <c r="AV358" s="13" t="s">
        <v>88</v>
      </c>
      <c r="AW358" s="13" t="s">
        <v>36</v>
      </c>
      <c r="AX358" s="13" t="s">
        <v>80</v>
      </c>
      <c r="AY358" s="274" t="s">
        <v>133</v>
      </c>
    </row>
    <row r="359" spans="1:51" s="14" customFormat="1" ht="12">
      <c r="A359" s="14"/>
      <c r="B359" s="275"/>
      <c r="C359" s="276"/>
      <c r="D359" s="256" t="s">
        <v>254</v>
      </c>
      <c r="E359" s="277" t="s">
        <v>1</v>
      </c>
      <c r="F359" s="278" t="s">
        <v>722</v>
      </c>
      <c r="G359" s="276"/>
      <c r="H359" s="279">
        <v>42.273</v>
      </c>
      <c r="I359" s="280"/>
      <c r="J359" s="276"/>
      <c r="K359" s="276"/>
      <c r="L359" s="281"/>
      <c r="M359" s="282"/>
      <c r="N359" s="283"/>
      <c r="O359" s="283"/>
      <c r="P359" s="283"/>
      <c r="Q359" s="283"/>
      <c r="R359" s="283"/>
      <c r="S359" s="283"/>
      <c r="T359" s="28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85" t="s">
        <v>254</v>
      </c>
      <c r="AU359" s="285" t="s">
        <v>90</v>
      </c>
      <c r="AV359" s="14" t="s">
        <v>90</v>
      </c>
      <c r="AW359" s="14" t="s">
        <v>36</v>
      </c>
      <c r="AX359" s="14" t="s">
        <v>80</v>
      </c>
      <c r="AY359" s="285" t="s">
        <v>133</v>
      </c>
    </row>
    <row r="360" spans="1:51" s="13" customFormat="1" ht="12">
      <c r="A360" s="13"/>
      <c r="B360" s="265"/>
      <c r="C360" s="266"/>
      <c r="D360" s="256" t="s">
        <v>254</v>
      </c>
      <c r="E360" s="267" t="s">
        <v>1</v>
      </c>
      <c r="F360" s="268" t="s">
        <v>723</v>
      </c>
      <c r="G360" s="266"/>
      <c r="H360" s="267" t="s">
        <v>1</v>
      </c>
      <c r="I360" s="269"/>
      <c r="J360" s="266"/>
      <c r="K360" s="266"/>
      <c r="L360" s="270"/>
      <c r="M360" s="271"/>
      <c r="N360" s="272"/>
      <c r="O360" s="272"/>
      <c r="P360" s="272"/>
      <c r="Q360" s="272"/>
      <c r="R360" s="272"/>
      <c r="S360" s="272"/>
      <c r="T360" s="27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74" t="s">
        <v>254</v>
      </c>
      <c r="AU360" s="274" t="s">
        <v>90</v>
      </c>
      <c r="AV360" s="13" t="s">
        <v>88</v>
      </c>
      <c r="AW360" s="13" t="s">
        <v>36</v>
      </c>
      <c r="AX360" s="13" t="s">
        <v>80</v>
      </c>
      <c r="AY360" s="274" t="s">
        <v>133</v>
      </c>
    </row>
    <row r="361" spans="1:51" s="14" customFormat="1" ht="12">
      <c r="A361" s="14"/>
      <c r="B361" s="275"/>
      <c r="C361" s="276"/>
      <c r="D361" s="256" t="s">
        <v>254</v>
      </c>
      <c r="E361" s="277" t="s">
        <v>1</v>
      </c>
      <c r="F361" s="278" t="s">
        <v>724</v>
      </c>
      <c r="G361" s="276"/>
      <c r="H361" s="279">
        <v>14.302</v>
      </c>
      <c r="I361" s="280"/>
      <c r="J361" s="276"/>
      <c r="K361" s="276"/>
      <c r="L361" s="281"/>
      <c r="M361" s="282"/>
      <c r="N361" s="283"/>
      <c r="O361" s="283"/>
      <c r="P361" s="283"/>
      <c r="Q361" s="283"/>
      <c r="R361" s="283"/>
      <c r="S361" s="283"/>
      <c r="T361" s="28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85" t="s">
        <v>254</v>
      </c>
      <c r="AU361" s="285" t="s">
        <v>90</v>
      </c>
      <c r="AV361" s="14" t="s">
        <v>90</v>
      </c>
      <c r="AW361" s="14" t="s">
        <v>36</v>
      </c>
      <c r="AX361" s="14" t="s">
        <v>80</v>
      </c>
      <c r="AY361" s="285" t="s">
        <v>133</v>
      </c>
    </row>
    <row r="362" spans="1:51" s="15" customFormat="1" ht="12">
      <c r="A362" s="15"/>
      <c r="B362" s="286"/>
      <c r="C362" s="287"/>
      <c r="D362" s="256" t="s">
        <v>254</v>
      </c>
      <c r="E362" s="288" t="s">
        <v>1</v>
      </c>
      <c r="F362" s="289" t="s">
        <v>259</v>
      </c>
      <c r="G362" s="287"/>
      <c r="H362" s="290">
        <v>125.702</v>
      </c>
      <c r="I362" s="291"/>
      <c r="J362" s="287"/>
      <c r="K362" s="287"/>
      <c r="L362" s="292"/>
      <c r="M362" s="293"/>
      <c r="N362" s="294"/>
      <c r="O362" s="294"/>
      <c r="P362" s="294"/>
      <c r="Q362" s="294"/>
      <c r="R362" s="294"/>
      <c r="S362" s="294"/>
      <c r="T362" s="29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96" t="s">
        <v>254</v>
      </c>
      <c r="AU362" s="296" t="s">
        <v>90</v>
      </c>
      <c r="AV362" s="15" t="s">
        <v>155</v>
      </c>
      <c r="AW362" s="15" t="s">
        <v>36</v>
      </c>
      <c r="AX362" s="15" t="s">
        <v>88</v>
      </c>
      <c r="AY362" s="296" t="s">
        <v>133</v>
      </c>
    </row>
    <row r="363" spans="1:63" s="12" customFormat="1" ht="22.8" customHeight="1">
      <c r="A363" s="12"/>
      <c r="B363" s="227"/>
      <c r="C363" s="228"/>
      <c r="D363" s="229" t="s">
        <v>79</v>
      </c>
      <c r="E363" s="241" t="s">
        <v>405</v>
      </c>
      <c r="F363" s="241" t="s">
        <v>406</v>
      </c>
      <c r="G363" s="228"/>
      <c r="H363" s="228"/>
      <c r="I363" s="231"/>
      <c r="J363" s="242">
        <f>BK363</f>
        <v>0</v>
      </c>
      <c r="K363" s="228"/>
      <c r="L363" s="233"/>
      <c r="M363" s="234"/>
      <c r="N363" s="235"/>
      <c r="O363" s="235"/>
      <c r="P363" s="236">
        <f>SUM(P364:P365)</f>
        <v>0</v>
      </c>
      <c r="Q363" s="235"/>
      <c r="R363" s="236">
        <f>SUM(R364:R365)</f>
        <v>0</v>
      </c>
      <c r="S363" s="235"/>
      <c r="T363" s="237">
        <f>SUM(T364:T365)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38" t="s">
        <v>88</v>
      </c>
      <c r="AT363" s="239" t="s">
        <v>79</v>
      </c>
      <c r="AU363" s="239" t="s">
        <v>88</v>
      </c>
      <c r="AY363" s="238" t="s">
        <v>133</v>
      </c>
      <c r="BK363" s="240">
        <f>SUM(BK364:BK365)</f>
        <v>0</v>
      </c>
    </row>
    <row r="364" spans="1:65" s="2" customFormat="1" ht="19.8" customHeight="1">
      <c r="A364" s="38"/>
      <c r="B364" s="39"/>
      <c r="C364" s="243" t="s">
        <v>725</v>
      </c>
      <c r="D364" s="243" t="s">
        <v>136</v>
      </c>
      <c r="E364" s="244" t="s">
        <v>726</v>
      </c>
      <c r="F364" s="245" t="s">
        <v>727</v>
      </c>
      <c r="G364" s="246" t="s">
        <v>298</v>
      </c>
      <c r="H364" s="247">
        <v>166.352</v>
      </c>
      <c r="I364" s="248"/>
      <c r="J364" s="249">
        <f>ROUND(I364*H364,2)</f>
        <v>0</v>
      </c>
      <c r="K364" s="245" t="s">
        <v>140</v>
      </c>
      <c r="L364" s="44"/>
      <c r="M364" s="250" t="s">
        <v>1</v>
      </c>
      <c r="N364" s="251" t="s">
        <v>45</v>
      </c>
      <c r="O364" s="91"/>
      <c r="P364" s="252">
        <f>O364*H364</f>
        <v>0</v>
      </c>
      <c r="Q364" s="252">
        <v>0</v>
      </c>
      <c r="R364" s="252">
        <f>Q364*H364</f>
        <v>0</v>
      </c>
      <c r="S364" s="252">
        <v>0</v>
      </c>
      <c r="T364" s="25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54" t="s">
        <v>155</v>
      </c>
      <c r="AT364" s="254" t="s">
        <v>136</v>
      </c>
      <c r="AU364" s="254" t="s">
        <v>90</v>
      </c>
      <c r="AY364" s="17" t="s">
        <v>133</v>
      </c>
      <c r="BE364" s="255">
        <f>IF(N364="základní",J364,0)</f>
        <v>0</v>
      </c>
      <c r="BF364" s="255">
        <f>IF(N364="snížená",J364,0)</f>
        <v>0</v>
      </c>
      <c r="BG364" s="255">
        <f>IF(N364="zákl. přenesená",J364,0)</f>
        <v>0</v>
      </c>
      <c r="BH364" s="255">
        <f>IF(N364="sníž. přenesená",J364,0)</f>
        <v>0</v>
      </c>
      <c r="BI364" s="255">
        <f>IF(N364="nulová",J364,0)</f>
        <v>0</v>
      </c>
      <c r="BJ364" s="17" t="s">
        <v>88</v>
      </c>
      <c r="BK364" s="255">
        <f>ROUND(I364*H364,2)</f>
        <v>0</v>
      </c>
      <c r="BL364" s="17" t="s">
        <v>155</v>
      </c>
      <c r="BM364" s="254" t="s">
        <v>728</v>
      </c>
    </row>
    <row r="365" spans="1:47" s="2" customFormat="1" ht="12">
      <c r="A365" s="38"/>
      <c r="B365" s="39"/>
      <c r="C365" s="40"/>
      <c r="D365" s="256" t="s">
        <v>143</v>
      </c>
      <c r="E365" s="40"/>
      <c r="F365" s="257" t="s">
        <v>729</v>
      </c>
      <c r="G365" s="40"/>
      <c r="H365" s="40"/>
      <c r="I365" s="154"/>
      <c r="J365" s="40"/>
      <c r="K365" s="40"/>
      <c r="L365" s="44"/>
      <c r="M365" s="258"/>
      <c r="N365" s="259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143</v>
      </c>
      <c r="AU365" s="17" t="s">
        <v>90</v>
      </c>
    </row>
    <row r="366" spans="1:63" s="12" customFormat="1" ht="25.9" customHeight="1">
      <c r="A366" s="12"/>
      <c r="B366" s="227"/>
      <c r="C366" s="228"/>
      <c r="D366" s="229" t="s">
        <v>79</v>
      </c>
      <c r="E366" s="230" t="s">
        <v>730</v>
      </c>
      <c r="F366" s="230" t="s">
        <v>731</v>
      </c>
      <c r="G366" s="228"/>
      <c r="H366" s="228"/>
      <c r="I366" s="231"/>
      <c r="J366" s="232">
        <f>BK366</f>
        <v>0</v>
      </c>
      <c r="K366" s="228"/>
      <c r="L366" s="233"/>
      <c r="M366" s="234"/>
      <c r="N366" s="235"/>
      <c r="O366" s="235"/>
      <c r="P366" s="236">
        <f>P367+P379+P386+P395</f>
        <v>0</v>
      </c>
      <c r="Q366" s="235"/>
      <c r="R366" s="236">
        <f>R367+R379+R386+R395</f>
        <v>1.9260175</v>
      </c>
      <c r="S366" s="235"/>
      <c r="T366" s="237">
        <f>T367+T379+T386+T395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38" t="s">
        <v>90</v>
      </c>
      <c r="AT366" s="239" t="s">
        <v>79</v>
      </c>
      <c r="AU366" s="239" t="s">
        <v>80</v>
      </c>
      <c r="AY366" s="238" t="s">
        <v>133</v>
      </c>
      <c r="BK366" s="240">
        <f>BK367+BK379+BK386+BK395</f>
        <v>0</v>
      </c>
    </row>
    <row r="367" spans="1:63" s="12" customFormat="1" ht="22.8" customHeight="1">
      <c r="A367" s="12"/>
      <c r="B367" s="227"/>
      <c r="C367" s="228"/>
      <c r="D367" s="229" t="s">
        <v>79</v>
      </c>
      <c r="E367" s="241" t="s">
        <v>732</v>
      </c>
      <c r="F367" s="241" t="s">
        <v>733</v>
      </c>
      <c r="G367" s="228"/>
      <c r="H367" s="228"/>
      <c r="I367" s="231"/>
      <c r="J367" s="242">
        <f>BK367</f>
        <v>0</v>
      </c>
      <c r="K367" s="228"/>
      <c r="L367" s="233"/>
      <c r="M367" s="234"/>
      <c r="N367" s="235"/>
      <c r="O367" s="235"/>
      <c r="P367" s="236">
        <f>SUM(P368:P378)</f>
        <v>0</v>
      </c>
      <c r="Q367" s="235"/>
      <c r="R367" s="236">
        <f>SUM(R368:R378)</f>
        <v>0</v>
      </c>
      <c r="S367" s="235"/>
      <c r="T367" s="237">
        <f>SUM(T368:T378)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38" t="s">
        <v>90</v>
      </c>
      <c r="AT367" s="239" t="s">
        <v>79</v>
      </c>
      <c r="AU367" s="239" t="s">
        <v>88</v>
      </c>
      <c r="AY367" s="238" t="s">
        <v>133</v>
      </c>
      <c r="BK367" s="240">
        <f>SUM(BK368:BK378)</f>
        <v>0</v>
      </c>
    </row>
    <row r="368" spans="1:65" s="2" customFormat="1" ht="19.8" customHeight="1">
      <c r="A368" s="38"/>
      <c r="B368" s="39"/>
      <c r="C368" s="243" t="s">
        <v>734</v>
      </c>
      <c r="D368" s="243" t="s">
        <v>136</v>
      </c>
      <c r="E368" s="244" t="s">
        <v>735</v>
      </c>
      <c r="F368" s="245" t="s">
        <v>736</v>
      </c>
      <c r="G368" s="246" t="s">
        <v>250</v>
      </c>
      <c r="H368" s="247">
        <v>57.924</v>
      </c>
      <c r="I368" s="248"/>
      <c r="J368" s="249">
        <f>ROUND(I368*H368,2)</f>
        <v>0</v>
      </c>
      <c r="K368" s="245" t="s">
        <v>140</v>
      </c>
      <c r="L368" s="44"/>
      <c r="M368" s="250" t="s">
        <v>1</v>
      </c>
      <c r="N368" s="251" t="s">
        <v>45</v>
      </c>
      <c r="O368" s="91"/>
      <c r="P368" s="252">
        <f>O368*H368</f>
        <v>0</v>
      </c>
      <c r="Q368" s="252">
        <v>0</v>
      </c>
      <c r="R368" s="252">
        <f>Q368*H368</f>
        <v>0</v>
      </c>
      <c r="S368" s="252">
        <v>0</v>
      </c>
      <c r="T368" s="25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54" t="s">
        <v>224</v>
      </c>
      <c r="AT368" s="254" t="s">
        <v>136</v>
      </c>
      <c r="AU368" s="254" t="s">
        <v>90</v>
      </c>
      <c r="AY368" s="17" t="s">
        <v>133</v>
      </c>
      <c r="BE368" s="255">
        <f>IF(N368="základní",J368,0)</f>
        <v>0</v>
      </c>
      <c r="BF368" s="255">
        <f>IF(N368="snížená",J368,0)</f>
        <v>0</v>
      </c>
      <c r="BG368" s="255">
        <f>IF(N368="zákl. přenesená",J368,0)</f>
        <v>0</v>
      </c>
      <c r="BH368" s="255">
        <f>IF(N368="sníž. přenesená",J368,0)</f>
        <v>0</v>
      </c>
      <c r="BI368" s="255">
        <f>IF(N368="nulová",J368,0)</f>
        <v>0</v>
      </c>
      <c r="BJ368" s="17" t="s">
        <v>88</v>
      </c>
      <c r="BK368" s="255">
        <f>ROUND(I368*H368,2)</f>
        <v>0</v>
      </c>
      <c r="BL368" s="17" t="s">
        <v>224</v>
      </c>
      <c r="BM368" s="254" t="s">
        <v>737</v>
      </c>
    </row>
    <row r="369" spans="1:47" s="2" customFormat="1" ht="12">
      <c r="A369" s="38"/>
      <c r="B369" s="39"/>
      <c r="C369" s="40"/>
      <c r="D369" s="256" t="s">
        <v>143</v>
      </c>
      <c r="E369" s="40"/>
      <c r="F369" s="257" t="s">
        <v>738</v>
      </c>
      <c r="G369" s="40"/>
      <c r="H369" s="40"/>
      <c r="I369" s="154"/>
      <c r="J369" s="40"/>
      <c r="K369" s="40"/>
      <c r="L369" s="44"/>
      <c r="M369" s="258"/>
      <c r="N369" s="259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143</v>
      </c>
      <c r="AU369" s="17" t="s">
        <v>90</v>
      </c>
    </row>
    <row r="370" spans="1:51" s="13" customFormat="1" ht="12">
      <c r="A370" s="13"/>
      <c r="B370" s="265"/>
      <c r="C370" s="266"/>
      <c r="D370" s="256" t="s">
        <v>254</v>
      </c>
      <c r="E370" s="267" t="s">
        <v>1</v>
      </c>
      <c r="F370" s="268" t="s">
        <v>739</v>
      </c>
      <c r="G370" s="266"/>
      <c r="H370" s="267" t="s">
        <v>1</v>
      </c>
      <c r="I370" s="269"/>
      <c r="J370" s="266"/>
      <c r="K370" s="266"/>
      <c r="L370" s="270"/>
      <c r="M370" s="271"/>
      <c r="N370" s="272"/>
      <c r="O370" s="272"/>
      <c r="P370" s="272"/>
      <c r="Q370" s="272"/>
      <c r="R370" s="272"/>
      <c r="S370" s="272"/>
      <c r="T370" s="27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74" t="s">
        <v>254</v>
      </c>
      <c r="AU370" s="274" t="s">
        <v>90</v>
      </c>
      <c r="AV370" s="13" t="s">
        <v>88</v>
      </c>
      <c r="AW370" s="13" t="s">
        <v>36</v>
      </c>
      <c r="AX370" s="13" t="s">
        <v>80</v>
      </c>
      <c r="AY370" s="274" t="s">
        <v>133</v>
      </c>
    </row>
    <row r="371" spans="1:51" s="13" customFormat="1" ht="12">
      <c r="A371" s="13"/>
      <c r="B371" s="265"/>
      <c r="C371" s="266"/>
      <c r="D371" s="256" t="s">
        <v>254</v>
      </c>
      <c r="E371" s="267" t="s">
        <v>1</v>
      </c>
      <c r="F371" s="268" t="s">
        <v>660</v>
      </c>
      <c r="G371" s="266"/>
      <c r="H371" s="267" t="s">
        <v>1</v>
      </c>
      <c r="I371" s="269"/>
      <c r="J371" s="266"/>
      <c r="K371" s="266"/>
      <c r="L371" s="270"/>
      <c r="M371" s="271"/>
      <c r="N371" s="272"/>
      <c r="O371" s="272"/>
      <c r="P371" s="272"/>
      <c r="Q371" s="272"/>
      <c r="R371" s="272"/>
      <c r="S371" s="272"/>
      <c r="T371" s="27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74" t="s">
        <v>254</v>
      </c>
      <c r="AU371" s="274" t="s">
        <v>90</v>
      </c>
      <c r="AV371" s="13" t="s">
        <v>88</v>
      </c>
      <c r="AW371" s="13" t="s">
        <v>36</v>
      </c>
      <c r="AX371" s="13" t="s">
        <v>80</v>
      </c>
      <c r="AY371" s="274" t="s">
        <v>133</v>
      </c>
    </row>
    <row r="372" spans="1:51" s="14" customFormat="1" ht="12">
      <c r="A372" s="14"/>
      <c r="B372" s="275"/>
      <c r="C372" s="276"/>
      <c r="D372" s="256" t="s">
        <v>254</v>
      </c>
      <c r="E372" s="277" t="s">
        <v>1</v>
      </c>
      <c r="F372" s="278" t="s">
        <v>661</v>
      </c>
      <c r="G372" s="276"/>
      <c r="H372" s="279">
        <v>8.089</v>
      </c>
      <c r="I372" s="280"/>
      <c r="J372" s="276"/>
      <c r="K372" s="276"/>
      <c r="L372" s="281"/>
      <c r="M372" s="282"/>
      <c r="N372" s="283"/>
      <c r="O372" s="283"/>
      <c r="P372" s="283"/>
      <c r="Q372" s="283"/>
      <c r="R372" s="283"/>
      <c r="S372" s="283"/>
      <c r="T372" s="28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5" t="s">
        <v>254</v>
      </c>
      <c r="AU372" s="285" t="s">
        <v>90</v>
      </c>
      <c r="AV372" s="14" t="s">
        <v>90</v>
      </c>
      <c r="AW372" s="14" t="s">
        <v>36</v>
      </c>
      <c r="AX372" s="14" t="s">
        <v>80</v>
      </c>
      <c r="AY372" s="285" t="s">
        <v>133</v>
      </c>
    </row>
    <row r="373" spans="1:51" s="14" customFormat="1" ht="12">
      <c r="A373" s="14"/>
      <c r="B373" s="275"/>
      <c r="C373" s="276"/>
      <c r="D373" s="256" t="s">
        <v>254</v>
      </c>
      <c r="E373" s="277" t="s">
        <v>1</v>
      </c>
      <c r="F373" s="278" t="s">
        <v>662</v>
      </c>
      <c r="G373" s="276"/>
      <c r="H373" s="279">
        <v>7.985</v>
      </c>
      <c r="I373" s="280"/>
      <c r="J373" s="276"/>
      <c r="K373" s="276"/>
      <c r="L373" s="281"/>
      <c r="M373" s="282"/>
      <c r="N373" s="283"/>
      <c r="O373" s="283"/>
      <c r="P373" s="283"/>
      <c r="Q373" s="283"/>
      <c r="R373" s="283"/>
      <c r="S373" s="283"/>
      <c r="T373" s="28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85" t="s">
        <v>254</v>
      </c>
      <c r="AU373" s="285" t="s">
        <v>90</v>
      </c>
      <c r="AV373" s="14" t="s">
        <v>90</v>
      </c>
      <c r="AW373" s="14" t="s">
        <v>36</v>
      </c>
      <c r="AX373" s="14" t="s">
        <v>80</v>
      </c>
      <c r="AY373" s="285" t="s">
        <v>133</v>
      </c>
    </row>
    <row r="374" spans="1:51" s="14" customFormat="1" ht="12">
      <c r="A374" s="14"/>
      <c r="B374" s="275"/>
      <c r="C374" s="276"/>
      <c r="D374" s="256" t="s">
        <v>254</v>
      </c>
      <c r="E374" s="277" t="s">
        <v>1</v>
      </c>
      <c r="F374" s="278" t="s">
        <v>663</v>
      </c>
      <c r="G374" s="276"/>
      <c r="H374" s="279">
        <v>3.234</v>
      </c>
      <c r="I374" s="280"/>
      <c r="J374" s="276"/>
      <c r="K374" s="276"/>
      <c r="L374" s="281"/>
      <c r="M374" s="282"/>
      <c r="N374" s="283"/>
      <c r="O374" s="283"/>
      <c r="P374" s="283"/>
      <c r="Q374" s="283"/>
      <c r="R374" s="283"/>
      <c r="S374" s="283"/>
      <c r="T374" s="28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85" t="s">
        <v>254</v>
      </c>
      <c r="AU374" s="285" t="s">
        <v>90</v>
      </c>
      <c r="AV374" s="14" t="s">
        <v>90</v>
      </c>
      <c r="AW374" s="14" t="s">
        <v>36</v>
      </c>
      <c r="AX374" s="14" t="s">
        <v>80</v>
      </c>
      <c r="AY374" s="285" t="s">
        <v>133</v>
      </c>
    </row>
    <row r="375" spans="1:51" s="15" customFormat="1" ht="12">
      <c r="A375" s="15"/>
      <c r="B375" s="286"/>
      <c r="C375" s="287"/>
      <c r="D375" s="256" t="s">
        <v>254</v>
      </c>
      <c r="E375" s="288" t="s">
        <v>1</v>
      </c>
      <c r="F375" s="289" t="s">
        <v>259</v>
      </c>
      <c r="G375" s="287"/>
      <c r="H375" s="290">
        <v>19.308</v>
      </c>
      <c r="I375" s="291"/>
      <c r="J375" s="287"/>
      <c r="K375" s="287"/>
      <c r="L375" s="292"/>
      <c r="M375" s="293"/>
      <c r="N375" s="294"/>
      <c r="O375" s="294"/>
      <c r="P375" s="294"/>
      <c r="Q375" s="294"/>
      <c r="R375" s="294"/>
      <c r="S375" s="294"/>
      <c r="T375" s="29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96" t="s">
        <v>254</v>
      </c>
      <c r="AU375" s="296" t="s">
        <v>90</v>
      </c>
      <c r="AV375" s="15" t="s">
        <v>155</v>
      </c>
      <c r="AW375" s="15" t="s">
        <v>36</v>
      </c>
      <c r="AX375" s="15" t="s">
        <v>88</v>
      </c>
      <c r="AY375" s="296" t="s">
        <v>133</v>
      </c>
    </row>
    <row r="376" spans="1:51" s="14" customFormat="1" ht="12">
      <c r="A376" s="14"/>
      <c r="B376" s="275"/>
      <c r="C376" s="276"/>
      <c r="D376" s="256" t="s">
        <v>254</v>
      </c>
      <c r="E376" s="276"/>
      <c r="F376" s="278" t="s">
        <v>740</v>
      </c>
      <c r="G376" s="276"/>
      <c r="H376" s="279">
        <v>57.924</v>
      </c>
      <c r="I376" s="280"/>
      <c r="J376" s="276"/>
      <c r="K376" s="276"/>
      <c r="L376" s="281"/>
      <c r="M376" s="282"/>
      <c r="N376" s="283"/>
      <c r="O376" s="283"/>
      <c r="P376" s="283"/>
      <c r="Q376" s="283"/>
      <c r="R376" s="283"/>
      <c r="S376" s="283"/>
      <c r="T376" s="28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85" t="s">
        <v>254</v>
      </c>
      <c r="AU376" s="285" t="s">
        <v>90</v>
      </c>
      <c r="AV376" s="14" t="s">
        <v>90</v>
      </c>
      <c r="AW376" s="14" t="s">
        <v>4</v>
      </c>
      <c r="AX376" s="14" t="s">
        <v>88</v>
      </c>
      <c r="AY376" s="285" t="s">
        <v>133</v>
      </c>
    </row>
    <row r="377" spans="1:65" s="2" customFormat="1" ht="14.4" customHeight="1">
      <c r="A377" s="38"/>
      <c r="B377" s="39"/>
      <c r="C377" s="297" t="s">
        <v>741</v>
      </c>
      <c r="D377" s="297" t="s">
        <v>429</v>
      </c>
      <c r="E377" s="298" t="s">
        <v>742</v>
      </c>
      <c r="F377" s="299" t="s">
        <v>743</v>
      </c>
      <c r="G377" s="300" t="s">
        <v>250</v>
      </c>
      <c r="H377" s="301">
        <v>19.308</v>
      </c>
      <c r="I377" s="302"/>
      <c r="J377" s="303">
        <f>ROUND(I377*H377,2)</f>
        <v>0</v>
      </c>
      <c r="K377" s="299" t="s">
        <v>200</v>
      </c>
      <c r="L377" s="304"/>
      <c r="M377" s="305" t="s">
        <v>1</v>
      </c>
      <c r="N377" s="306" t="s">
        <v>45</v>
      </c>
      <c r="O377" s="91"/>
      <c r="P377" s="252">
        <f>O377*H377</f>
        <v>0</v>
      </c>
      <c r="Q377" s="252">
        <v>0</v>
      </c>
      <c r="R377" s="252">
        <f>Q377*H377</f>
        <v>0</v>
      </c>
      <c r="S377" s="252">
        <v>0</v>
      </c>
      <c r="T377" s="25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54" t="s">
        <v>638</v>
      </c>
      <c r="AT377" s="254" t="s">
        <v>429</v>
      </c>
      <c r="AU377" s="254" t="s">
        <v>90</v>
      </c>
      <c r="AY377" s="17" t="s">
        <v>133</v>
      </c>
      <c r="BE377" s="255">
        <f>IF(N377="základní",J377,0)</f>
        <v>0</v>
      </c>
      <c r="BF377" s="255">
        <f>IF(N377="snížená",J377,0)</f>
        <v>0</v>
      </c>
      <c r="BG377" s="255">
        <f>IF(N377="zákl. přenesená",J377,0)</f>
        <v>0</v>
      </c>
      <c r="BH377" s="255">
        <f>IF(N377="sníž. přenesená",J377,0)</f>
        <v>0</v>
      </c>
      <c r="BI377" s="255">
        <f>IF(N377="nulová",J377,0)</f>
        <v>0</v>
      </c>
      <c r="BJ377" s="17" t="s">
        <v>88</v>
      </c>
      <c r="BK377" s="255">
        <f>ROUND(I377*H377,2)</f>
        <v>0</v>
      </c>
      <c r="BL377" s="17" t="s">
        <v>224</v>
      </c>
      <c r="BM377" s="254" t="s">
        <v>744</v>
      </c>
    </row>
    <row r="378" spans="1:47" s="2" customFormat="1" ht="12">
      <c r="A378" s="38"/>
      <c r="B378" s="39"/>
      <c r="C378" s="40"/>
      <c r="D378" s="256" t="s">
        <v>143</v>
      </c>
      <c r="E378" s="40"/>
      <c r="F378" s="257" t="s">
        <v>745</v>
      </c>
      <c r="G378" s="40"/>
      <c r="H378" s="40"/>
      <c r="I378" s="154"/>
      <c r="J378" s="40"/>
      <c r="K378" s="40"/>
      <c r="L378" s="44"/>
      <c r="M378" s="258"/>
      <c r="N378" s="259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143</v>
      </c>
      <c r="AU378" s="17" t="s">
        <v>90</v>
      </c>
    </row>
    <row r="379" spans="1:63" s="12" customFormat="1" ht="22.8" customHeight="1">
      <c r="A379" s="12"/>
      <c r="B379" s="227"/>
      <c r="C379" s="228"/>
      <c r="D379" s="229" t="s">
        <v>79</v>
      </c>
      <c r="E379" s="241" t="s">
        <v>746</v>
      </c>
      <c r="F379" s="241" t="s">
        <v>747</v>
      </c>
      <c r="G379" s="228"/>
      <c r="H379" s="228"/>
      <c r="I379" s="231"/>
      <c r="J379" s="242">
        <f>BK379</f>
        <v>0</v>
      </c>
      <c r="K379" s="228"/>
      <c r="L379" s="233"/>
      <c r="M379" s="234"/>
      <c r="N379" s="235"/>
      <c r="O379" s="235"/>
      <c r="P379" s="236">
        <f>SUM(P380:P385)</f>
        <v>0</v>
      </c>
      <c r="Q379" s="235"/>
      <c r="R379" s="236">
        <f>SUM(R380:R385)</f>
        <v>0.9258856200000001</v>
      </c>
      <c r="S379" s="235"/>
      <c r="T379" s="237">
        <f>SUM(T380:T385)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38" t="s">
        <v>90</v>
      </c>
      <c r="AT379" s="239" t="s">
        <v>79</v>
      </c>
      <c r="AU379" s="239" t="s">
        <v>88</v>
      </c>
      <c r="AY379" s="238" t="s">
        <v>133</v>
      </c>
      <c r="BK379" s="240">
        <f>SUM(BK380:BK385)</f>
        <v>0</v>
      </c>
    </row>
    <row r="380" spans="1:65" s="2" customFormat="1" ht="30" customHeight="1">
      <c r="A380" s="38"/>
      <c r="B380" s="39"/>
      <c r="C380" s="243" t="s">
        <v>748</v>
      </c>
      <c r="D380" s="243" t="s">
        <v>136</v>
      </c>
      <c r="E380" s="244" t="s">
        <v>749</v>
      </c>
      <c r="F380" s="245" t="s">
        <v>750</v>
      </c>
      <c r="G380" s="246" t="s">
        <v>250</v>
      </c>
      <c r="H380" s="247">
        <v>18.338</v>
      </c>
      <c r="I380" s="248"/>
      <c r="J380" s="249">
        <f>ROUND(I380*H380,2)</f>
        <v>0</v>
      </c>
      <c r="K380" s="245" t="s">
        <v>140</v>
      </c>
      <c r="L380" s="44"/>
      <c r="M380" s="250" t="s">
        <v>1</v>
      </c>
      <c r="N380" s="251" t="s">
        <v>45</v>
      </c>
      <c r="O380" s="91"/>
      <c r="P380" s="252">
        <f>O380*H380</f>
        <v>0</v>
      </c>
      <c r="Q380" s="252">
        <v>0.00049</v>
      </c>
      <c r="R380" s="252">
        <f>Q380*H380</f>
        <v>0.00898562</v>
      </c>
      <c r="S380" s="252">
        <v>0</v>
      </c>
      <c r="T380" s="25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54" t="s">
        <v>224</v>
      </c>
      <c r="AT380" s="254" t="s">
        <v>136</v>
      </c>
      <c r="AU380" s="254" t="s">
        <v>90</v>
      </c>
      <c r="AY380" s="17" t="s">
        <v>133</v>
      </c>
      <c r="BE380" s="255">
        <f>IF(N380="základní",J380,0)</f>
        <v>0</v>
      </c>
      <c r="BF380" s="255">
        <f>IF(N380="snížená",J380,0)</f>
        <v>0</v>
      </c>
      <c r="BG380" s="255">
        <f>IF(N380="zákl. přenesená",J380,0)</f>
        <v>0</v>
      </c>
      <c r="BH380" s="255">
        <f>IF(N380="sníž. přenesená",J380,0)</f>
        <v>0</v>
      </c>
      <c r="BI380" s="255">
        <f>IF(N380="nulová",J380,0)</f>
        <v>0</v>
      </c>
      <c r="BJ380" s="17" t="s">
        <v>88</v>
      </c>
      <c r="BK380" s="255">
        <f>ROUND(I380*H380,2)</f>
        <v>0</v>
      </c>
      <c r="BL380" s="17" t="s">
        <v>224</v>
      </c>
      <c r="BM380" s="254" t="s">
        <v>751</v>
      </c>
    </row>
    <row r="381" spans="1:47" s="2" customFormat="1" ht="12">
      <c r="A381" s="38"/>
      <c r="B381" s="39"/>
      <c r="C381" s="40"/>
      <c r="D381" s="256" t="s">
        <v>143</v>
      </c>
      <c r="E381" s="40"/>
      <c r="F381" s="257" t="s">
        <v>752</v>
      </c>
      <c r="G381" s="40"/>
      <c r="H381" s="40"/>
      <c r="I381" s="154"/>
      <c r="J381" s="40"/>
      <c r="K381" s="40"/>
      <c r="L381" s="44"/>
      <c r="M381" s="258"/>
      <c r="N381" s="259"/>
      <c r="O381" s="91"/>
      <c r="P381" s="91"/>
      <c r="Q381" s="91"/>
      <c r="R381" s="91"/>
      <c r="S381" s="91"/>
      <c r="T381" s="9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143</v>
      </c>
      <c r="AU381" s="17" t="s">
        <v>90</v>
      </c>
    </row>
    <row r="382" spans="1:51" s="14" customFormat="1" ht="12">
      <c r="A382" s="14"/>
      <c r="B382" s="275"/>
      <c r="C382" s="276"/>
      <c r="D382" s="256" t="s">
        <v>254</v>
      </c>
      <c r="E382" s="277" t="s">
        <v>1</v>
      </c>
      <c r="F382" s="278" t="s">
        <v>753</v>
      </c>
      <c r="G382" s="276"/>
      <c r="H382" s="279">
        <v>18.338</v>
      </c>
      <c r="I382" s="280"/>
      <c r="J382" s="276"/>
      <c r="K382" s="276"/>
      <c r="L382" s="281"/>
      <c r="M382" s="282"/>
      <c r="N382" s="283"/>
      <c r="O382" s="283"/>
      <c r="P382" s="283"/>
      <c r="Q382" s="283"/>
      <c r="R382" s="283"/>
      <c r="S382" s="283"/>
      <c r="T382" s="28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85" t="s">
        <v>254</v>
      </c>
      <c r="AU382" s="285" t="s">
        <v>90</v>
      </c>
      <c r="AV382" s="14" t="s">
        <v>90</v>
      </c>
      <c r="AW382" s="14" t="s">
        <v>36</v>
      </c>
      <c r="AX382" s="14" t="s">
        <v>88</v>
      </c>
      <c r="AY382" s="285" t="s">
        <v>133</v>
      </c>
    </row>
    <row r="383" spans="1:65" s="2" customFormat="1" ht="14.4" customHeight="1">
      <c r="A383" s="38"/>
      <c r="B383" s="39"/>
      <c r="C383" s="297" t="s">
        <v>754</v>
      </c>
      <c r="D383" s="297" t="s">
        <v>429</v>
      </c>
      <c r="E383" s="298" t="s">
        <v>755</v>
      </c>
      <c r="F383" s="299" t="s">
        <v>756</v>
      </c>
      <c r="G383" s="300" t="s">
        <v>250</v>
      </c>
      <c r="H383" s="301">
        <v>18.338</v>
      </c>
      <c r="I383" s="302"/>
      <c r="J383" s="303">
        <f>ROUND(I383*H383,2)</f>
        <v>0</v>
      </c>
      <c r="K383" s="299" t="s">
        <v>200</v>
      </c>
      <c r="L383" s="304"/>
      <c r="M383" s="305" t="s">
        <v>1</v>
      </c>
      <c r="N383" s="306" t="s">
        <v>45</v>
      </c>
      <c r="O383" s="91"/>
      <c r="P383" s="252">
        <f>O383*H383</f>
        <v>0</v>
      </c>
      <c r="Q383" s="252">
        <v>0.05</v>
      </c>
      <c r="R383" s="252">
        <f>Q383*H383</f>
        <v>0.9169</v>
      </c>
      <c r="S383" s="252">
        <v>0</v>
      </c>
      <c r="T383" s="25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54" t="s">
        <v>638</v>
      </c>
      <c r="AT383" s="254" t="s">
        <v>429</v>
      </c>
      <c r="AU383" s="254" t="s">
        <v>90</v>
      </c>
      <c r="AY383" s="17" t="s">
        <v>133</v>
      </c>
      <c r="BE383" s="255">
        <f>IF(N383="základní",J383,0)</f>
        <v>0</v>
      </c>
      <c r="BF383" s="255">
        <f>IF(N383="snížená",J383,0)</f>
        <v>0</v>
      </c>
      <c r="BG383" s="255">
        <f>IF(N383="zákl. přenesená",J383,0)</f>
        <v>0</v>
      </c>
      <c r="BH383" s="255">
        <f>IF(N383="sníž. přenesená",J383,0)</f>
        <v>0</v>
      </c>
      <c r="BI383" s="255">
        <f>IF(N383="nulová",J383,0)</f>
        <v>0</v>
      </c>
      <c r="BJ383" s="17" t="s">
        <v>88</v>
      </c>
      <c r="BK383" s="255">
        <f>ROUND(I383*H383,2)</f>
        <v>0</v>
      </c>
      <c r="BL383" s="17" t="s">
        <v>224</v>
      </c>
      <c r="BM383" s="254" t="s">
        <v>757</v>
      </c>
    </row>
    <row r="384" spans="1:47" s="2" customFormat="1" ht="12">
      <c r="A384" s="38"/>
      <c r="B384" s="39"/>
      <c r="C384" s="40"/>
      <c r="D384" s="256" t="s">
        <v>143</v>
      </c>
      <c r="E384" s="40"/>
      <c r="F384" s="257" t="s">
        <v>756</v>
      </c>
      <c r="G384" s="40"/>
      <c r="H384" s="40"/>
      <c r="I384" s="154"/>
      <c r="J384" s="40"/>
      <c r="K384" s="40"/>
      <c r="L384" s="44"/>
      <c r="M384" s="258"/>
      <c r="N384" s="259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143</v>
      </c>
      <c r="AU384" s="17" t="s">
        <v>90</v>
      </c>
    </row>
    <row r="385" spans="1:47" s="2" customFormat="1" ht="12">
      <c r="A385" s="38"/>
      <c r="B385" s="39"/>
      <c r="C385" s="40"/>
      <c r="D385" s="256" t="s">
        <v>144</v>
      </c>
      <c r="E385" s="40"/>
      <c r="F385" s="260" t="s">
        <v>758</v>
      </c>
      <c r="G385" s="40"/>
      <c r="H385" s="40"/>
      <c r="I385" s="154"/>
      <c r="J385" s="40"/>
      <c r="K385" s="40"/>
      <c r="L385" s="44"/>
      <c r="M385" s="258"/>
      <c r="N385" s="259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144</v>
      </c>
      <c r="AU385" s="17" t="s">
        <v>90</v>
      </c>
    </row>
    <row r="386" spans="1:63" s="12" customFormat="1" ht="22.8" customHeight="1">
      <c r="A386" s="12"/>
      <c r="B386" s="227"/>
      <c r="C386" s="228"/>
      <c r="D386" s="229" t="s">
        <v>79</v>
      </c>
      <c r="E386" s="241" t="s">
        <v>759</v>
      </c>
      <c r="F386" s="241" t="s">
        <v>760</v>
      </c>
      <c r="G386" s="228"/>
      <c r="H386" s="228"/>
      <c r="I386" s="231"/>
      <c r="J386" s="242">
        <f>BK386</f>
        <v>0</v>
      </c>
      <c r="K386" s="228"/>
      <c r="L386" s="233"/>
      <c r="M386" s="234"/>
      <c r="N386" s="235"/>
      <c r="O386" s="235"/>
      <c r="P386" s="236">
        <f>SUM(P387:P394)</f>
        <v>0</v>
      </c>
      <c r="Q386" s="235"/>
      <c r="R386" s="236">
        <f>SUM(R387:R394)</f>
        <v>0.00013188</v>
      </c>
      <c r="S386" s="235"/>
      <c r="T386" s="237">
        <f>SUM(T387:T394)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38" t="s">
        <v>90</v>
      </c>
      <c r="AT386" s="239" t="s">
        <v>79</v>
      </c>
      <c r="AU386" s="239" t="s">
        <v>88</v>
      </c>
      <c r="AY386" s="238" t="s">
        <v>133</v>
      </c>
      <c r="BK386" s="240">
        <f>SUM(BK387:BK394)</f>
        <v>0</v>
      </c>
    </row>
    <row r="387" spans="1:65" s="2" customFormat="1" ht="19.8" customHeight="1">
      <c r="A387" s="38"/>
      <c r="B387" s="39"/>
      <c r="C387" s="243" t="s">
        <v>761</v>
      </c>
      <c r="D387" s="243" t="s">
        <v>136</v>
      </c>
      <c r="E387" s="244" t="s">
        <v>762</v>
      </c>
      <c r="F387" s="245" t="s">
        <v>763</v>
      </c>
      <c r="G387" s="246" t="s">
        <v>250</v>
      </c>
      <c r="H387" s="247">
        <v>0.942</v>
      </c>
      <c r="I387" s="248"/>
      <c r="J387" s="249">
        <f>ROUND(I387*H387,2)</f>
        <v>0</v>
      </c>
      <c r="K387" s="245" t="s">
        <v>140</v>
      </c>
      <c r="L387" s="44"/>
      <c r="M387" s="250" t="s">
        <v>1</v>
      </c>
      <c r="N387" s="251" t="s">
        <v>45</v>
      </c>
      <c r="O387" s="91"/>
      <c r="P387" s="252">
        <f>O387*H387</f>
        <v>0</v>
      </c>
      <c r="Q387" s="252">
        <v>0.00014</v>
      </c>
      <c r="R387" s="252">
        <f>Q387*H387</f>
        <v>0.00013188</v>
      </c>
      <c r="S387" s="252">
        <v>0</v>
      </c>
      <c r="T387" s="25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54" t="s">
        <v>224</v>
      </c>
      <c r="AT387" s="254" t="s">
        <v>136</v>
      </c>
      <c r="AU387" s="254" t="s">
        <v>90</v>
      </c>
      <c r="AY387" s="17" t="s">
        <v>133</v>
      </c>
      <c r="BE387" s="255">
        <f>IF(N387="základní",J387,0)</f>
        <v>0</v>
      </c>
      <c r="BF387" s="255">
        <f>IF(N387="snížená",J387,0)</f>
        <v>0</v>
      </c>
      <c r="BG387" s="255">
        <f>IF(N387="zákl. přenesená",J387,0)</f>
        <v>0</v>
      </c>
      <c r="BH387" s="255">
        <f>IF(N387="sníž. přenesená",J387,0)</f>
        <v>0</v>
      </c>
      <c r="BI387" s="255">
        <f>IF(N387="nulová",J387,0)</f>
        <v>0</v>
      </c>
      <c r="BJ387" s="17" t="s">
        <v>88</v>
      </c>
      <c r="BK387" s="255">
        <f>ROUND(I387*H387,2)</f>
        <v>0</v>
      </c>
      <c r="BL387" s="17" t="s">
        <v>224</v>
      </c>
      <c r="BM387" s="254" t="s">
        <v>764</v>
      </c>
    </row>
    <row r="388" spans="1:47" s="2" customFormat="1" ht="12">
      <c r="A388" s="38"/>
      <c r="B388" s="39"/>
      <c r="C388" s="40"/>
      <c r="D388" s="256" t="s">
        <v>143</v>
      </c>
      <c r="E388" s="40"/>
      <c r="F388" s="257" t="s">
        <v>765</v>
      </c>
      <c r="G388" s="40"/>
      <c r="H388" s="40"/>
      <c r="I388" s="154"/>
      <c r="J388" s="40"/>
      <c r="K388" s="40"/>
      <c r="L388" s="44"/>
      <c r="M388" s="258"/>
      <c r="N388" s="259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143</v>
      </c>
      <c r="AU388" s="17" t="s">
        <v>90</v>
      </c>
    </row>
    <row r="389" spans="1:47" s="2" customFormat="1" ht="12">
      <c r="A389" s="38"/>
      <c r="B389" s="39"/>
      <c r="C389" s="40"/>
      <c r="D389" s="256" t="s">
        <v>144</v>
      </c>
      <c r="E389" s="40"/>
      <c r="F389" s="260" t="s">
        <v>766</v>
      </c>
      <c r="G389" s="40"/>
      <c r="H389" s="40"/>
      <c r="I389" s="154"/>
      <c r="J389" s="40"/>
      <c r="K389" s="40"/>
      <c r="L389" s="44"/>
      <c r="M389" s="258"/>
      <c r="N389" s="259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144</v>
      </c>
      <c r="AU389" s="17" t="s">
        <v>90</v>
      </c>
    </row>
    <row r="390" spans="1:51" s="14" customFormat="1" ht="12">
      <c r="A390" s="14"/>
      <c r="B390" s="275"/>
      <c r="C390" s="276"/>
      <c r="D390" s="256" t="s">
        <v>254</v>
      </c>
      <c r="E390" s="277" t="s">
        <v>1</v>
      </c>
      <c r="F390" s="278" t="s">
        <v>767</v>
      </c>
      <c r="G390" s="276"/>
      <c r="H390" s="279">
        <v>0.942</v>
      </c>
      <c r="I390" s="280"/>
      <c r="J390" s="276"/>
      <c r="K390" s="276"/>
      <c r="L390" s="281"/>
      <c r="M390" s="282"/>
      <c r="N390" s="283"/>
      <c r="O390" s="283"/>
      <c r="P390" s="283"/>
      <c r="Q390" s="283"/>
      <c r="R390" s="283"/>
      <c r="S390" s="283"/>
      <c r="T390" s="28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5" t="s">
        <v>254</v>
      </c>
      <c r="AU390" s="285" t="s">
        <v>90</v>
      </c>
      <c r="AV390" s="14" t="s">
        <v>90</v>
      </c>
      <c r="AW390" s="14" t="s">
        <v>36</v>
      </c>
      <c r="AX390" s="14" t="s">
        <v>88</v>
      </c>
      <c r="AY390" s="285" t="s">
        <v>133</v>
      </c>
    </row>
    <row r="391" spans="1:65" s="2" customFormat="1" ht="19.8" customHeight="1">
      <c r="A391" s="38"/>
      <c r="B391" s="39"/>
      <c r="C391" s="243" t="s">
        <v>768</v>
      </c>
      <c r="D391" s="243" t="s">
        <v>136</v>
      </c>
      <c r="E391" s="244" t="s">
        <v>769</v>
      </c>
      <c r="F391" s="245" t="s">
        <v>770</v>
      </c>
      <c r="G391" s="246" t="s">
        <v>250</v>
      </c>
      <c r="H391" s="247">
        <v>20.81</v>
      </c>
      <c r="I391" s="248"/>
      <c r="J391" s="249">
        <f>ROUND(I391*H391,2)</f>
        <v>0</v>
      </c>
      <c r="K391" s="245" t="s">
        <v>140</v>
      </c>
      <c r="L391" s="44"/>
      <c r="M391" s="250" t="s">
        <v>1</v>
      </c>
      <c r="N391" s="251" t="s">
        <v>45</v>
      </c>
      <c r="O391" s="91"/>
      <c r="P391" s="252">
        <f>O391*H391</f>
        <v>0</v>
      </c>
      <c r="Q391" s="252">
        <v>0</v>
      </c>
      <c r="R391" s="252">
        <f>Q391*H391</f>
        <v>0</v>
      </c>
      <c r="S391" s="252">
        <v>0</v>
      </c>
      <c r="T391" s="25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54" t="s">
        <v>224</v>
      </c>
      <c r="AT391" s="254" t="s">
        <v>136</v>
      </c>
      <c r="AU391" s="254" t="s">
        <v>90</v>
      </c>
      <c r="AY391" s="17" t="s">
        <v>133</v>
      </c>
      <c r="BE391" s="255">
        <f>IF(N391="základní",J391,0)</f>
        <v>0</v>
      </c>
      <c r="BF391" s="255">
        <f>IF(N391="snížená",J391,0)</f>
        <v>0</v>
      </c>
      <c r="BG391" s="255">
        <f>IF(N391="zákl. přenesená",J391,0)</f>
        <v>0</v>
      </c>
      <c r="BH391" s="255">
        <f>IF(N391="sníž. přenesená",J391,0)</f>
        <v>0</v>
      </c>
      <c r="BI391" s="255">
        <f>IF(N391="nulová",J391,0)</f>
        <v>0</v>
      </c>
      <c r="BJ391" s="17" t="s">
        <v>88</v>
      </c>
      <c r="BK391" s="255">
        <f>ROUND(I391*H391,2)</f>
        <v>0</v>
      </c>
      <c r="BL391" s="17" t="s">
        <v>224</v>
      </c>
      <c r="BM391" s="254" t="s">
        <v>771</v>
      </c>
    </row>
    <row r="392" spans="1:47" s="2" customFormat="1" ht="12">
      <c r="A392" s="38"/>
      <c r="B392" s="39"/>
      <c r="C392" s="40"/>
      <c r="D392" s="256" t="s">
        <v>143</v>
      </c>
      <c r="E392" s="40"/>
      <c r="F392" s="257" t="s">
        <v>772</v>
      </c>
      <c r="G392" s="40"/>
      <c r="H392" s="40"/>
      <c r="I392" s="154"/>
      <c r="J392" s="40"/>
      <c r="K392" s="40"/>
      <c r="L392" s="44"/>
      <c r="M392" s="258"/>
      <c r="N392" s="259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143</v>
      </c>
      <c r="AU392" s="17" t="s">
        <v>90</v>
      </c>
    </row>
    <row r="393" spans="1:47" s="2" customFormat="1" ht="12">
      <c r="A393" s="38"/>
      <c r="B393" s="39"/>
      <c r="C393" s="40"/>
      <c r="D393" s="256" t="s">
        <v>144</v>
      </c>
      <c r="E393" s="40"/>
      <c r="F393" s="260" t="s">
        <v>773</v>
      </c>
      <c r="G393" s="40"/>
      <c r="H393" s="40"/>
      <c r="I393" s="154"/>
      <c r="J393" s="40"/>
      <c r="K393" s="40"/>
      <c r="L393" s="44"/>
      <c r="M393" s="258"/>
      <c r="N393" s="259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144</v>
      </c>
      <c r="AU393" s="17" t="s">
        <v>90</v>
      </c>
    </row>
    <row r="394" spans="1:51" s="14" customFormat="1" ht="12">
      <c r="A394" s="14"/>
      <c r="B394" s="275"/>
      <c r="C394" s="276"/>
      <c r="D394" s="256" t="s">
        <v>254</v>
      </c>
      <c r="E394" s="277" t="s">
        <v>1</v>
      </c>
      <c r="F394" s="278" t="s">
        <v>774</v>
      </c>
      <c r="G394" s="276"/>
      <c r="H394" s="279">
        <v>20.81</v>
      </c>
      <c r="I394" s="280"/>
      <c r="J394" s="276"/>
      <c r="K394" s="276"/>
      <c r="L394" s="281"/>
      <c r="M394" s="282"/>
      <c r="N394" s="283"/>
      <c r="O394" s="283"/>
      <c r="P394" s="283"/>
      <c r="Q394" s="283"/>
      <c r="R394" s="283"/>
      <c r="S394" s="283"/>
      <c r="T394" s="28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5" t="s">
        <v>254</v>
      </c>
      <c r="AU394" s="285" t="s">
        <v>90</v>
      </c>
      <c r="AV394" s="14" t="s">
        <v>90</v>
      </c>
      <c r="AW394" s="14" t="s">
        <v>36</v>
      </c>
      <c r="AX394" s="14" t="s">
        <v>88</v>
      </c>
      <c r="AY394" s="285" t="s">
        <v>133</v>
      </c>
    </row>
    <row r="395" spans="1:63" s="12" customFormat="1" ht="22.8" customHeight="1">
      <c r="A395" s="12"/>
      <c r="B395" s="227"/>
      <c r="C395" s="228"/>
      <c r="D395" s="229" t="s">
        <v>79</v>
      </c>
      <c r="E395" s="241" t="s">
        <v>775</v>
      </c>
      <c r="F395" s="241" t="s">
        <v>776</v>
      </c>
      <c r="G395" s="228"/>
      <c r="H395" s="228"/>
      <c r="I395" s="231"/>
      <c r="J395" s="242">
        <f>BK395</f>
        <v>0</v>
      </c>
      <c r="K395" s="228"/>
      <c r="L395" s="233"/>
      <c r="M395" s="234"/>
      <c r="N395" s="235"/>
      <c r="O395" s="235"/>
      <c r="P395" s="236">
        <f>SUM(P396:P401)</f>
        <v>0</v>
      </c>
      <c r="Q395" s="235"/>
      <c r="R395" s="236">
        <f>SUM(R396:R401)</f>
        <v>1</v>
      </c>
      <c r="S395" s="235"/>
      <c r="T395" s="237">
        <f>SUM(T396:T401)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38" t="s">
        <v>90</v>
      </c>
      <c r="AT395" s="239" t="s">
        <v>79</v>
      </c>
      <c r="AU395" s="239" t="s">
        <v>88</v>
      </c>
      <c r="AY395" s="238" t="s">
        <v>133</v>
      </c>
      <c r="BK395" s="240">
        <f>SUM(BK396:BK401)</f>
        <v>0</v>
      </c>
    </row>
    <row r="396" spans="1:65" s="2" customFormat="1" ht="30" customHeight="1">
      <c r="A396" s="38"/>
      <c r="B396" s="39"/>
      <c r="C396" s="243" t="s">
        <v>777</v>
      </c>
      <c r="D396" s="243" t="s">
        <v>136</v>
      </c>
      <c r="E396" s="244" t="s">
        <v>778</v>
      </c>
      <c r="F396" s="245" t="s">
        <v>779</v>
      </c>
      <c r="G396" s="246" t="s">
        <v>250</v>
      </c>
      <c r="H396" s="247">
        <v>3.709</v>
      </c>
      <c r="I396" s="248"/>
      <c r="J396" s="249">
        <f>ROUND(I396*H396,2)</f>
        <v>0</v>
      </c>
      <c r="K396" s="245" t="s">
        <v>140</v>
      </c>
      <c r="L396" s="44"/>
      <c r="M396" s="250" t="s">
        <v>1</v>
      </c>
      <c r="N396" s="251" t="s">
        <v>45</v>
      </c>
      <c r="O396" s="91"/>
      <c r="P396" s="252">
        <f>O396*H396</f>
        <v>0</v>
      </c>
      <c r="Q396" s="252">
        <v>0</v>
      </c>
      <c r="R396" s="252">
        <f>Q396*H396</f>
        <v>0</v>
      </c>
      <c r="S396" s="252">
        <v>0</v>
      </c>
      <c r="T396" s="25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54" t="s">
        <v>224</v>
      </c>
      <c r="AT396" s="254" t="s">
        <v>136</v>
      </c>
      <c r="AU396" s="254" t="s">
        <v>90</v>
      </c>
      <c r="AY396" s="17" t="s">
        <v>133</v>
      </c>
      <c r="BE396" s="255">
        <f>IF(N396="základní",J396,0)</f>
        <v>0</v>
      </c>
      <c r="BF396" s="255">
        <f>IF(N396="snížená",J396,0)</f>
        <v>0</v>
      </c>
      <c r="BG396" s="255">
        <f>IF(N396="zákl. přenesená",J396,0)</f>
        <v>0</v>
      </c>
      <c r="BH396" s="255">
        <f>IF(N396="sníž. přenesená",J396,0)</f>
        <v>0</v>
      </c>
      <c r="BI396" s="255">
        <f>IF(N396="nulová",J396,0)</f>
        <v>0</v>
      </c>
      <c r="BJ396" s="17" t="s">
        <v>88</v>
      </c>
      <c r="BK396" s="255">
        <f>ROUND(I396*H396,2)</f>
        <v>0</v>
      </c>
      <c r="BL396" s="17" t="s">
        <v>224</v>
      </c>
      <c r="BM396" s="254" t="s">
        <v>780</v>
      </c>
    </row>
    <row r="397" spans="1:47" s="2" customFormat="1" ht="12">
      <c r="A397" s="38"/>
      <c r="B397" s="39"/>
      <c r="C397" s="40"/>
      <c r="D397" s="256" t="s">
        <v>143</v>
      </c>
      <c r="E397" s="40"/>
      <c r="F397" s="257" t="s">
        <v>781</v>
      </c>
      <c r="G397" s="40"/>
      <c r="H397" s="40"/>
      <c r="I397" s="154"/>
      <c r="J397" s="40"/>
      <c r="K397" s="40"/>
      <c r="L397" s="44"/>
      <c r="M397" s="258"/>
      <c r="N397" s="259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143</v>
      </c>
      <c r="AU397" s="17" t="s">
        <v>90</v>
      </c>
    </row>
    <row r="398" spans="1:47" s="2" customFormat="1" ht="12">
      <c r="A398" s="38"/>
      <c r="B398" s="39"/>
      <c r="C398" s="40"/>
      <c r="D398" s="256" t="s">
        <v>144</v>
      </c>
      <c r="E398" s="40"/>
      <c r="F398" s="260" t="s">
        <v>782</v>
      </c>
      <c r="G398" s="40"/>
      <c r="H398" s="40"/>
      <c r="I398" s="154"/>
      <c r="J398" s="40"/>
      <c r="K398" s="40"/>
      <c r="L398" s="44"/>
      <c r="M398" s="258"/>
      <c r="N398" s="259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144</v>
      </c>
      <c r="AU398" s="17" t="s">
        <v>90</v>
      </c>
    </row>
    <row r="399" spans="1:51" s="14" customFormat="1" ht="12">
      <c r="A399" s="14"/>
      <c r="B399" s="275"/>
      <c r="C399" s="276"/>
      <c r="D399" s="256" t="s">
        <v>254</v>
      </c>
      <c r="E399" s="277" t="s">
        <v>1</v>
      </c>
      <c r="F399" s="278" t="s">
        <v>701</v>
      </c>
      <c r="G399" s="276"/>
      <c r="H399" s="279">
        <v>3.709</v>
      </c>
      <c r="I399" s="280"/>
      <c r="J399" s="276"/>
      <c r="K399" s="276"/>
      <c r="L399" s="281"/>
      <c r="M399" s="282"/>
      <c r="N399" s="283"/>
      <c r="O399" s="283"/>
      <c r="P399" s="283"/>
      <c r="Q399" s="283"/>
      <c r="R399" s="283"/>
      <c r="S399" s="283"/>
      <c r="T399" s="28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85" t="s">
        <v>254</v>
      </c>
      <c r="AU399" s="285" t="s">
        <v>90</v>
      </c>
      <c r="AV399" s="14" t="s">
        <v>90</v>
      </c>
      <c r="AW399" s="14" t="s">
        <v>36</v>
      </c>
      <c r="AX399" s="14" t="s">
        <v>88</v>
      </c>
      <c r="AY399" s="285" t="s">
        <v>133</v>
      </c>
    </row>
    <row r="400" spans="1:65" s="2" customFormat="1" ht="14.4" customHeight="1">
      <c r="A400" s="38"/>
      <c r="B400" s="39"/>
      <c r="C400" s="297" t="s">
        <v>783</v>
      </c>
      <c r="D400" s="297" t="s">
        <v>429</v>
      </c>
      <c r="E400" s="298" t="s">
        <v>784</v>
      </c>
      <c r="F400" s="299" t="s">
        <v>785</v>
      </c>
      <c r="G400" s="300" t="s">
        <v>298</v>
      </c>
      <c r="H400" s="301">
        <v>1</v>
      </c>
      <c r="I400" s="302"/>
      <c r="J400" s="303">
        <f>ROUND(I400*H400,2)</f>
        <v>0</v>
      </c>
      <c r="K400" s="299" t="s">
        <v>140</v>
      </c>
      <c r="L400" s="304"/>
      <c r="M400" s="305" t="s">
        <v>1</v>
      </c>
      <c r="N400" s="306" t="s">
        <v>45</v>
      </c>
      <c r="O400" s="91"/>
      <c r="P400" s="252">
        <f>O400*H400</f>
        <v>0</v>
      </c>
      <c r="Q400" s="252">
        <v>1</v>
      </c>
      <c r="R400" s="252">
        <f>Q400*H400</f>
        <v>1</v>
      </c>
      <c r="S400" s="252">
        <v>0</v>
      </c>
      <c r="T400" s="25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54" t="s">
        <v>638</v>
      </c>
      <c r="AT400" s="254" t="s">
        <v>429</v>
      </c>
      <c r="AU400" s="254" t="s">
        <v>90</v>
      </c>
      <c r="AY400" s="17" t="s">
        <v>133</v>
      </c>
      <c r="BE400" s="255">
        <f>IF(N400="základní",J400,0)</f>
        <v>0</v>
      </c>
      <c r="BF400" s="255">
        <f>IF(N400="snížená",J400,0)</f>
        <v>0</v>
      </c>
      <c r="BG400" s="255">
        <f>IF(N400="zákl. přenesená",J400,0)</f>
        <v>0</v>
      </c>
      <c r="BH400" s="255">
        <f>IF(N400="sníž. přenesená",J400,0)</f>
        <v>0</v>
      </c>
      <c r="BI400" s="255">
        <f>IF(N400="nulová",J400,0)</f>
        <v>0</v>
      </c>
      <c r="BJ400" s="17" t="s">
        <v>88</v>
      </c>
      <c r="BK400" s="255">
        <f>ROUND(I400*H400,2)</f>
        <v>0</v>
      </c>
      <c r="BL400" s="17" t="s">
        <v>224</v>
      </c>
      <c r="BM400" s="254" t="s">
        <v>786</v>
      </c>
    </row>
    <row r="401" spans="1:47" s="2" customFormat="1" ht="12">
      <c r="A401" s="38"/>
      <c r="B401" s="39"/>
      <c r="C401" s="40"/>
      <c r="D401" s="256" t="s">
        <v>143</v>
      </c>
      <c r="E401" s="40"/>
      <c r="F401" s="257" t="s">
        <v>785</v>
      </c>
      <c r="G401" s="40"/>
      <c r="H401" s="40"/>
      <c r="I401" s="154"/>
      <c r="J401" s="40"/>
      <c r="K401" s="40"/>
      <c r="L401" s="44"/>
      <c r="M401" s="261"/>
      <c r="N401" s="262"/>
      <c r="O401" s="263"/>
      <c r="P401" s="263"/>
      <c r="Q401" s="263"/>
      <c r="R401" s="263"/>
      <c r="S401" s="263"/>
      <c r="T401" s="264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143</v>
      </c>
      <c r="AU401" s="17" t="s">
        <v>90</v>
      </c>
    </row>
    <row r="402" spans="1:31" s="2" customFormat="1" ht="6.95" customHeight="1">
      <c r="A402" s="38"/>
      <c r="B402" s="66"/>
      <c r="C402" s="67"/>
      <c r="D402" s="67"/>
      <c r="E402" s="67"/>
      <c r="F402" s="67"/>
      <c r="G402" s="67"/>
      <c r="H402" s="67"/>
      <c r="I402" s="192"/>
      <c r="J402" s="67"/>
      <c r="K402" s="67"/>
      <c r="L402" s="44"/>
      <c r="M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</row>
  </sheetData>
  <sheetProtection password="CC35" sheet="1" objects="1" scenarios="1" formatColumns="0" formatRows="0" autoFilter="0"/>
  <autoFilter ref="C132:K40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KATKA\Katka</dc:creator>
  <cp:keywords/>
  <dc:description/>
  <cp:lastModifiedBy>KATKA\Katka</cp:lastModifiedBy>
  <dcterms:created xsi:type="dcterms:W3CDTF">2020-07-21T13:52:11Z</dcterms:created>
  <dcterms:modified xsi:type="dcterms:W3CDTF">2020-07-21T13:52:16Z</dcterms:modified>
  <cp:category/>
  <cp:version/>
  <cp:contentType/>
  <cp:contentStatus/>
</cp:coreProperties>
</file>