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PROJEKTY\Štefánikova 957\REALIZACE PD\"/>
    </mc:Choice>
  </mc:AlternateContent>
  <bookViews>
    <workbookView xWindow="0" yWindow="0" windowWidth="28800" windowHeight="12450"/>
  </bookViews>
  <sheets>
    <sheet name="Rekapitulace stavby" sheetId="1" r:id="rId1"/>
    <sheet name="1 - část investice" sheetId="2" r:id="rId2"/>
    <sheet name="2 - část oprava" sheetId="3" r:id="rId3"/>
    <sheet name="3 - Vedlejší náklady" sheetId="4" r:id="rId4"/>
    <sheet name="Pokyny pro vyplnění" sheetId="5" r:id="rId5"/>
  </sheets>
  <definedNames>
    <definedName name="_xlnm._FilterDatabase" localSheetId="1" hidden="1">'1 - část investice'!$C$85:$K$664</definedName>
    <definedName name="_xlnm._FilterDatabase" localSheetId="2" hidden="1">'2 - část oprava'!$C$103:$K$968</definedName>
    <definedName name="_xlnm._FilterDatabase" localSheetId="3" hidden="1">'3 - Vedlejší náklady'!$C$82:$K$106</definedName>
    <definedName name="_xlnm.Print_Titles" localSheetId="1">'1 - část investice'!$85:$85</definedName>
    <definedName name="_xlnm.Print_Titles" localSheetId="2">'2 - část oprava'!$103:$103</definedName>
    <definedName name="_xlnm.Print_Titles" localSheetId="3">'3 - Vedlejší náklady'!$82:$82</definedName>
    <definedName name="_xlnm.Print_Titles" localSheetId="0">'Rekapitulace stavby'!$52:$52</definedName>
    <definedName name="_xlnm.Print_Area" localSheetId="1">'1 - část investice'!$C$4:$J$39,'1 - část investice'!$C$45:$J$67,'1 - část investice'!$C$73:$K$664</definedName>
    <definedName name="_xlnm.Print_Area" localSheetId="2">'2 - část oprava'!$C$4:$J$39,'2 - část oprava'!$C$45:$J$85,'2 - část oprava'!$C$91:$K$968</definedName>
    <definedName name="_xlnm.Print_Area" localSheetId="3">'3 - Vedlejší náklady'!$C$4:$J$39,'3 - Vedlejší náklady'!$C$45:$J$64,'3 - Vedlejší náklady'!$C$70:$K$106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 s="1"/>
  <c r="BI103" i="4"/>
  <c r="BH103" i="4"/>
  <c r="BG103" i="4"/>
  <c r="BE103" i="4"/>
  <c r="T103" i="4"/>
  <c r="T102" i="4"/>
  <c r="R103" i="4"/>
  <c r="R102" i="4" s="1"/>
  <c r="P103" i="4"/>
  <c r="P102" i="4"/>
  <c r="BI100" i="4"/>
  <c r="BH100" i="4"/>
  <c r="BG100" i="4"/>
  <c r="BE100" i="4"/>
  <c r="T100" i="4"/>
  <c r="R100" i="4"/>
  <c r="P100" i="4"/>
  <c r="BI98" i="4"/>
  <c r="BH98" i="4"/>
  <c r="BG98" i="4"/>
  <c r="BE98" i="4"/>
  <c r="T98" i="4"/>
  <c r="R98" i="4"/>
  <c r="P98" i="4"/>
  <c r="BI96" i="4"/>
  <c r="BH96" i="4"/>
  <c r="BG96" i="4"/>
  <c r="BE96" i="4"/>
  <c r="T96" i="4"/>
  <c r="R96" i="4"/>
  <c r="P96" i="4"/>
  <c r="BI93" i="4"/>
  <c r="BH93" i="4"/>
  <c r="BG93" i="4"/>
  <c r="BE93" i="4"/>
  <c r="T93" i="4"/>
  <c r="R93" i="4"/>
  <c r="P93" i="4"/>
  <c r="BI90" i="4"/>
  <c r="BH90" i="4"/>
  <c r="BG90" i="4"/>
  <c r="BE90" i="4"/>
  <c r="T90" i="4"/>
  <c r="R90" i="4"/>
  <c r="P90" i="4"/>
  <c r="BI86" i="4"/>
  <c r="BH86" i="4"/>
  <c r="BG86" i="4"/>
  <c r="BE86" i="4"/>
  <c r="T86" i="4"/>
  <c r="T85" i="4"/>
  <c r="R86" i="4"/>
  <c r="R85" i="4" s="1"/>
  <c r="P86" i="4"/>
  <c r="P85" i="4"/>
  <c r="J80" i="4"/>
  <c r="J79" i="4"/>
  <c r="F79" i="4"/>
  <c r="F77" i="4"/>
  <c r="E75" i="4"/>
  <c r="J55" i="4"/>
  <c r="J54" i="4"/>
  <c r="F54" i="4"/>
  <c r="F52" i="4"/>
  <c r="E50" i="4"/>
  <c r="J18" i="4"/>
  <c r="E18" i="4"/>
  <c r="F55" i="4" s="1"/>
  <c r="J17" i="4"/>
  <c r="J12" i="4"/>
  <c r="J77" i="4"/>
  <c r="E7" i="4"/>
  <c r="E48" i="4" s="1"/>
  <c r="J37" i="3"/>
  <c r="J36" i="3"/>
  <c r="AY56" i="1" s="1"/>
  <c r="J35" i="3"/>
  <c r="AX56" i="1" s="1"/>
  <c r="BI964" i="3"/>
  <c r="BH964" i="3"/>
  <c r="BG964" i="3"/>
  <c r="BE964" i="3"/>
  <c r="T964" i="3"/>
  <c r="R964" i="3"/>
  <c r="P964" i="3"/>
  <c r="BI959" i="3"/>
  <c r="BH959" i="3"/>
  <c r="BG959" i="3"/>
  <c r="BE959" i="3"/>
  <c r="T959" i="3"/>
  <c r="R959" i="3"/>
  <c r="P959" i="3"/>
  <c r="BI955" i="3"/>
  <c r="BH955" i="3"/>
  <c r="BG955" i="3"/>
  <c r="BE955" i="3"/>
  <c r="T955" i="3"/>
  <c r="R955" i="3"/>
  <c r="P955" i="3"/>
  <c r="BI950" i="3"/>
  <c r="BH950" i="3"/>
  <c r="BG950" i="3"/>
  <c r="BE950" i="3"/>
  <c r="T950" i="3"/>
  <c r="R950" i="3"/>
  <c r="P950" i="3"/>
  <c r="BI940" i="3"/>
  <c r="BH940" i="3"/>
  <c r="BG940" i="3"/>
  <c r="BE940" i="3"/>
  <c r="T940" i="3"/>
  <c r="R940" i="3"/>
  <c r="P940" i="3"/>
  <c r="BI937" i="3"/>
  <c r="BH937" i="3"/>
  <c r="BG937" i="3"/>
  <c r="BE937" i="3"/>
  <c r="T937" i="3"/>
  <c r="R937" i="3"/>
  <c r="P937" i="3"/>
  <c r="BI934" i="3"/>
  <c r="BH934" i="3"/>
  <c r="BG934" i="3"/>
  <c r="BE934" i="3"/>
  <c r="T934" i="3"/>
  <c r="R934" i="3"/>
  <c r="P934" i="3"/>
  <c r="BI931" i="3"/>
  <c r="BH931" i="3"/>
  <c r="BG931" i="3"/>
  <c r="BE931" i="3"/>
  <c r="T931" i="3"/>
  <c r="R931" i="3"/>
  <c r="P931" i="3"/>
  <c r="BI928" i="3"/>
  <c r="BH928" i="3"/>
  <c r="BG928" i="3"/>
  <c r="BE928" i="3"/>
  <c r="T928" i="3"/>
  <c r="R928" i="3"/>
  <c r="P928" i="3"/>
  <c r="BI925" i="3"/>
  <c r="BH925" i="3"/>
  <c r="BG925" i="3"/>
  <c r="BE925" i="3"/>
  <c r="T925" i="3"/>
  <c r="R925" i="3"/>
  <c r="P925" i="3"/>
  <c r="BI917" i="3"/>
  <c r="BH917" i="3"/>
  <c r="BG917" i="3"/>
  <c r="BE917" i="3"/>
  <c r="T917" i="3"/>
  <c r="R917" i="3"/>
  <c r="P917" i="3"/>
  <c r="BI913" i="3"/>
  <c r="BH913" i="3"/>
  <c r="BG913" i="3"/>
  <c r="BE913" i="3"/>
  <c r="T913" i="3"/>
  <c r="R913" i="3"/>
  <c r="P913" i="3"/>
  <c r="BI908" i="3"/>
  <c r="BH908" i="3"/>
  <c r="BG908" i="3"/>
  <c r="BE908" i="3"/>
  <c r="T908" i="3"/>
  <c r="R908" i="3"/>
  <c r="P908" i="3"/>
  <c r="BI905" i="3"/>
  <c r="BH905" i="3"/>
  <c r="BG905" i="3"/>
  <c r="BE905" i="3"/>
  <c r="T905" i="3"/>
  <c r="R905" i="3"/>
  <c r="P905" i="3"/>
  <c r="BI900" i="3"/>
  <c r="BH900" i="3"/>
  <c r="BG900" i="3"/>
  <c r="BE900" i="3"/>
  <c r="T900" i="3"/>
  <c r="R900" i="3"/>
  <c r="P900" i="3"/>
  <c r="BI896" i="3"/>
  <c r="BH896" i="3"/>
  <c r="BG896" i="3"/>
  <c r="BE896" i="3"/>
  <c r="T896" i="3"/>
  <c r="R896" i="3"/>
  <c r="P896" i="3"/>
  <c r="BI893" i="3"/>
  <c r="BH893" i="3"/>
  <c r="BG893" i="3"/>
  <c r="BE893" i="3"/>
  <c r="T893" i="3"/>
  <c r="R893" i="3"/>
  <c r="P893" i="3"/>
  <c r="BI890" i="3"/>
  <c r="BH890" i="3"/>
  <c r="BG890" i="3"/>
  <c r="BE890" i="3"/>
  <c r="T890" i="3"/>
  <c r="R890" i="3"/>
  <c r="P890" i="3"/>
  <c r="BI887" i="3"/>
  <c r="BH887" i="3"/>
  <c r="BG887" i="3"/>
  <c r="BE887" i="3"/>
  <c r="T887" i="3"/>
  <c r="R887" i="3"/>
  <c r="P887" i="3"/>
  <c r="BI884" i="3"/>
  <c r="BH884" i="3"/>
  <c r="BG884" i="3"/>
  <c r="BE884" i="3"/>
  <c r="T884" i="3"/>
  <c r="R884" i="3"/>
  <c r="P884" i="3"/>
  <c r="BI880" i="3"/>
  <c r="BH880" i="3"/>
  <c r="BG880" i="3"/>
  <c r="BE880" i="3"/>
  <c r="T880" i="3"/>
  <c r="R880" i="3"/>
  <c r="P880" i="3"/>
  <c r="BI877" i="3"/>
  <c r="BH877" i="3"/>
  <c r="BG877" i="3"/>
  <c r="BE877" i="3"/>
  <c r="T877" i="3"/>
  <c r="R877" i="3"/>
  <c r="P877" i="3"/>
  <c r="BI874" i="3"/>
  <c r="BH874" i="3"/>
  <c r="BG874" i="3"/>
  <c r="BE874" i="3"/>
  <c r="T874" i="3"/>
  <c r="R874" i="3"/>
  <c r="P874" i="3"/>
  <c r="BI870" i="3"/>
  <c r="BH870" i="3"/>
  <c r="BG870" i="3"/>
  <c r="BE870" i="3"/>
  <c r="T870" i="3"/>
  <c r="R870" i="3"/>
  <c r="P870" i="3"/>
  <c r="BI866" i="3"/>
  <c r="BH866" i="3"/>
  <c r="BG866" i="3"/>
  <c r="BE866" i="3"/>
  <c r="T866" i="3"/>
  <c r="R866" i="3"/>
  <c r="P866" i="3"/>
  <c r="BI862" i="3"/>
  <c r="BH862" i="3"/>
  <c r="BG862" i="3"/>
  <c r="BE862" i="3"/>
  <c r="T862" i="3"/>
  <c r="R862" i="3"/>
  <c r="P862" i="3"/>
  <c r="BI858" i="3"/>
  <c r="BH858" i="3"/>
  <c r="BG858" i="3"/>
  <c r="BE858" i="3"/>
  <c r="T858" i="3"/>
  <c r="R858" i="3"/>
  <c r="P858" i="3"/>
  <c r="BI854" i="3"/>
  <c r="BH854" i="3"/>
  <c r="BG854" i="3"/>
  <c r="BE854" i="3"/>
  <c r="T854" i="3"/>
  <c r="R854" i="3"/>
  <c r="P854" i="3"/>
  <c r="BI851" i="3"/>
  <c r="BH851" i="3"/>
  <c r="BG851" i="3"/>
  <c r="BE851" i="3"/>
  <c r="T851" i="3"/>
  <c r="R851" i="3"/>
  <c r="P851" i="3"/>
  <c r="BI848" i="3"/>
  <c r="BH848" i="3"/>
  <c r="BG848" i="3"/>
  <c r="BE848" i="3"/>
  <c r="T848" i="3"/>
  <c r="R848" i="3"/>
  <c r="P848" i="3"/>
  <c r="BI844" i="3"/>
  <c r="BH844" i="3"/>
  <c r="BG844" i="3"/>
  <c r="BE844" i="3"/>
  <c r="T844" i="3"/>
  <c r="R844" i="3"/>
  <c r="P844" i="3"/>
  <c r="BI837" i="3"/>
  <c r="BH837" i="3"/>
  <c r="BG837" i="3"/>
  <c r="BE837" i="3"/>
  <c r="T837" i="3"/>
  <c r="R837" i="3"/>
  <c r="P837" i="3"/>
  <c r="BI829" i="3"/>
  <c r="BH829" i="3"/>
  <c r="BG829" i="3"/>
  <c r="BE829" i="3"/>
  <c r="T829" i="3"/>
  <c r="R829" i="3"/>
  <c r="P829" i="3"/>
  <c r="BI826" i="3"/>
  <c r="BH826" i="3"/>
  <c r="BG826" i="3"/>
  <c r="BE826" i="3"/>
  <c r="T826" i="3"/>
  <c r="R826" i="3"/>
  <c r="P826" i="3"/>
  <c r="BI823" i="3"/>
  <c r="BH823" i="3"/>
  <c r="BG823" i="3"/>
  <c r="BE823" i="3"/>
  <c r="T823" i="3"/>
  <c r="R823" i="3"/>
  <c r="P823" i="3"/>
  <c r="BI818" i="3"/>
  <c r="BH818" i="3"/>
  <c r="BG818" i="3"/>
  <c r="BE818" i="3"/>
  <c r="T818" i="3"/>
  <c r="R818" i="3"/>
  <c r="P818" i="3"/>
  <c r="BI810" i="3"/>
  <c r="BH810" i="3"/>
  <c r="BG810" i="3"/>
  <c r="BE810" i="3"/>
  <c r="T810" i="3"/>
  <c r="R810" i="3"/>
  <c r="P810" i="3"/>
  <c r="BI802" i="3"/>
  <c r="BH802" i="3"/>
  <c r="BG802" i="3"/>
  <c r="BE802" i="3"/>
  <c r="T802" i="3"/>
  <c r="R802" i="3"/>
  <c r="P802" i="3"/>
  <c r="BI799" i="3"/>
  <c r="BH799" i="3"/>
  <c r="BG799" i="3"/>
  <c r="BE799" i="3"/>
  <c r="T799" i="3"/>
  <c r="R799" i="3"/>
  <c r="P799" i="3"/>
  <c r="BI795" i="3"/>
  <c r="BH795" i="3"/>
  <c r="BG795" i="3"/>
  <c r="BE795" i="3"/>
  <c r="T795" i="3"/>
  <c r="R795" i="3"/>
  <c r="P795" i="3"/>
  <c r="BI790" i="3"/>
  <c r="BH790" i="3"/>
  <c r="BG790" i="3"/>
  <c r="BE790" i="3"/>
  <c r="T790" i="3"/>
  <c r="R790" i="3"/>
  <c r="P790" i="3"/>
  <c r="BI785" i="3"/>
  <c r="BH785" i="3"/>
  <c r="BG785" i="3"/>
  <c r="BE785" i="3"/>
  <c r="T785" i="3"/>
  <c r="R785" i="3"/>
  <c r="P785" i="3"/>
  <c r="BI780" i="3"/>
  <c r="BH780" i="3"/>
  <c r="BG780" i="3"/>
  <c r="BE780" i="3"/>
  <c r="T780" i="3"/>
  <c r="R780" i="3"/>
  <c r="P780" i="3"/>
  <c r="BI777" i="3"/>
  <c r="BH777" i="3"/>
  <c r="BG777" i="3"/>
  <c r="BE777" i="3"/>
  <c r="T777" i="3"/>
  <c r="R777" i="3"/>
  <c r="P777" i="3"/>
  <c r="BI774" i="3"/>
  <c r="BH774" i="3"/>
  <c r="BG774" i="3"/>
  <c r="BE774" i="3"/>
  <c r="T774" i="3"/>
  <c r="R774" i="3"/>
  <c r="P774" i="3"/>
  <c r="BI770" i="3"/>
  <c r="BH770" i="3"/>
  <c r="BG770" i="3"/>
  <c r="BE770" i="3"/>
  <c r="T770" i="3"/>
  <c r="R770" i="3"/>
  <c r="P770" i="3"/>
  <c r="BI761" i="3"/>
  <c r="BH761" i="3"/>
  <c r="BG761" i="3"/>
  <c r="BE761" i="3"/>
  <c r="T761" i="3"/>
  <c r="R761" i="3"/>
  <c r="P761" i="3"/>
  <c r="BI753" i="3"/>
  <c r="BH753" i="3"/>
  <c r="BG753" i="3"/>
  <c r="BE753" i="3"/>
  <c r="T753" i="3"/>
  <c r="R753" i="3"/>
  <c r="P753" i="3"/>
  <c r="BI750" i="3"/>
  <c r="BH750" i="3"/>
  <c r="BG750" i="3"/>
  <c r="BE750" i="3"/>
  <c r="T750" i="3"/>
  <c r="R750" i="3"/>
  <c r="P750" i="3"/>
  <c r="BI747" i="3"/>
  <c r="BH747" i="3"/>
  <c r="BG747" i="3"/>
  <c r="BE747" i="3"/>
  <c r="T747" i="3"/>
  <c r="R747" i="3"/>
  <c r="P747" i="3"/>
  <c r="BI744" i="3"/>
  <c r="BH744" i="3"/>
  <c r="BG744" i="3"/>
  <c r="BE744" i="3"/>
  <c r="T744" i="3"/>
  <c r="R744" i="3"/>
  <c r="P744" i="3"/>
  <c r="BI741" i="3"/>
  <c r="BH741" i="3"/>
  <c r="BG741" i="3"/>
  <c r="BE741" i="3"/>
  <c r="T741" i="3"/>
  <c r="R741" i="3"/>
  <c r="P741" i="3"/>
  <c r="BI738" i="3"/>
  <c r="BH738" i="3"/>
  <c r="BG738" i="3"/>
  <c r="BE738" i="3"/>
  <c r="T738" i="3"/>
  <c r="R738" i="3"/>
  <c r="P738" i="3"/>
  <c r="BI732" i="3"/>
  <c r="BH732" i="3"/>
  <c r="BG732" i="3"/>
  <c r="BE732" i="3"/>
  <c r="T732" i="3"/>
  <c r="R732" i="3"/>
  <c r="P732" i="3"/>
  <c r="BI727" i="3"/>
  <c r="BH727" i="3"/>
  <c r="BG727" i="3"/>
  <c r="BE727" i="3"/>
  <c r="T727" i="3"/>
  <c r="R727" i="3"/>
  <c r="P727" i="3"/>
  <c r="BI723" i="3"/>
  <c r="BH723" i="3"/>
  <c r="BG723" i="3"/>
  <c r="BE723" i="3"/>
  <c r="T723" i="3"/>
  <c r="R723" i="3"/>
  <c r="P723" i="3"/>
  <c r="BI720" i="3"/>
  <c r="BH720" i="3"/>
  <c r="BG720" i="3"/>
  <c r="BE720" i="3"/>
  <c r="T720" i="3"/>
  <c r="R720" i="3"/>
  <c r="P720" i="3"/>
  <c r="BI717" i="3"/>
  <c r="BH717" i="3"/>
  <c r="BG717" i="3"/>
  <c r="BE717" i="3"/>
  <c r="T717" i="3"/>
  <c r="R717" i="3"/>
  <c r="P717" i="3"/>
  <c r="BI713" i="3"/>
  <c r="BH713" i="3"/>
  <c r="BG713" i="3"/>
  <c r="BE713" i="3"/>
  <c r="T713" i="3"/>
  <c r="R713" i="3"/>
  <c r="P713" i="3"/>
  <c r="BI709" i="3"/>
  <c r="BH709" i="3"/>
  <c r="BG709" i="3"/>
  <c r="BE709" i="3"/>
  <c r="T709" i="3"/>
  <c r="R709" i="3"/>
  <c r="P709" i="3"/>
  <c r="BI705" i="3"/>
  <c r="BH705" i="3"/>
  <c r="BG705" i="3"/>
  <c r="BE705" i="3"/>
  <c r="T705" i="3"/>
  <c r="R705" i="3"/>
  <c r="P705" i="3"/>
  <c r="BI701" i="3"/>
  <c r="BH701" i="3"/>
  <c r="BG701" i="3"/>
  <c r="BE701" i="3"/>
  <c r="T701" i="3"/>
  <c r="R701" i="3"/>
  <c r="P701" i="3"/>
  <c r="BI697" i="3"/>
  <c r="BH697" i="3"/>
  <c r="BG697" i="3"/>
  <c r="BE697" i="3"/>
  <c r="T697" i="3"/>
  <c r="R697" i="3"/>
  <c r="P697" i="3"/>
  <c r="BI692" i="3"/>
  <c r="BH692" i="3"/>
  <c r="BG692" i="3"/>
  <c r="BE692" i="3"/>
  <c r="T692" i="3"/>
  <c r="R692" i="3"/>
  <c r="P692" i="3"/>
  <c r="BI689" i="3"/>
  <c r="BH689" i="3"/>
  <c r="BG689" i="3"/>
  <c r="BE689" i="3"/>
  <c r="T689" i="3"/>
  <c r="R689" i="3"/>
  <c r="P689" i="3"/>
  <c r="BI684" i="3"/>
  <c r="BH684" i="3"/>
  <c r="BG684" i="3"/>
  <c r="BE684" i="3"/>
  <c r="T684" i="3"/>
  <c r="R684" i="3"/>
  <c r="P684" i="3"/>
  <c r="BI679" i="3"/>
  <c r="BH679" i="3"/>
  <c r="BG679" i="3"/>
  <c r="BE679" i="3"/>
  <c r="T679" i="3"/>
  <c r="R679" i="3"/>
  <c r="P679" i="3"/>
  <c r="BI672" i="3"/>
  <c r="BH672" i="3"/>
  <c r="BG672" i="3"/>
  <c r="BE672" i="3"/>
  <c r="T672" i="3"/>
  <c r="R672" i="3"/>
  <c r="P672" i="3"/>
  <c r="BI664" i="3"/>
  <c r="BH664" i="3"/>
  <c r="BG664" i="3"/>
  <c r="BE664" i="3"/>
  <c r="T664" i="3"/>
  <c r="R664" i="3"/>
  <c r="P664" i="3"/>
  <c r="BI659" i="3"/>
  <c r="BH659" i="3"/>
  <c r="BG659" i="3"/>
  <c r="BE659" i="3"/>
  <c r="T659" i="3"/>
  <c r="R659" i="3"/>
  <c r="P659" i="3"/>
  <c r="BI654" i="3"/>
  <c r="BH654" i="3"/>
  <c r="BG654" i="3"/>
  <c r="BE654" i="3"/>
  <c r="T654" i="3"/>
  <c r="R654" i="3"/>
  <c r="P654" i="3"/>
  <c r="BI649" i="3"/>
  <c r="BH649" i="3"/>
  <c r="BG649" i="3"/>
  <c r="BE649" i="3"/>
  <c r="T649" i="3"/>
  <c r="R649" i="3"/>
  <c r="P649" i="3"/>
  <c r="BI644" i="3"/>
  <c r="BH644" i="3"/>
  <c r="BG644" i="3"/>
  <c r="BE644" i="3"/>
  <c r="T644" i="3"/>
  <c r="R644" i="3"/>
  <c r="P644" i="3"/>
  <c r="BI636" i="3"/>
  <c r="BH636" i="3"/>
  <c r="BG636" i="3"/>
  <c r="BE636" i="3"/>
  <c r="T636" i="3"/>
  <c r="R636" i="3"/>
  <c r="P636" i="3"/>
  <c r="BI631" i="3"/>
  <c r="BH631" i="3"/>
  <c r="BG631" i="3"/>
  <c r="BE631" i="3"/>
  <c r="T631" i="3"/>
  <c r="R631" i="3"/>
  <c r="P631" i="3"/>
  <c r="BI626" i="3"/>
  <c r="BH626" i="3"/>
  <c r="BG626" i="3"/>
  <c r="BE626" i="3"/>
  <c r="T626" i="3"/>
  <c r="R626" i="3"/>
  <c r="P626" i="3"/>
  <c r="BI621" i="3"/>
  <c r="BH621" i="3"/>
  <c r="BG621" i="3"/>
  <c r="BE621" i="3"/>
  <c r="T621" i="3"/>
  <c r="R621" i="3"/>
  <c r="P621" i="3"/>
  <c r="BI618" i="3"/>
  <c r="BH618" i="3"/>
  <c r="BG618" i="3"/>
  <c r="BE618" i="3"/>
  <c r="T618" i="3"/>
  <c r="R618" i="3"/>
  <c r="P618" i="3"/>
  <c r="BI613" i="3"/>
  <c r="BH613" i="3"/>
  <c r="BG613" i="3"/>
  <c r="BE613" i="3"/>
  <c r="T613" i="3"/>
  <c r="R613" i="3"/>
  <c r="P613" i="3"/>
  <c r="BI610" i="3"/>
  <c r="BH610" i="3"/>
  <c r="BG610" i="3"/>
  <c r="BE610" i="3"/>
  <c r="T610" i="3"/>
  <c r="R610" i="3"/>
  <c r="P610" i="3"/>
  <c r="BI606" i="3"/>
  <c r="BH606" i="3"/>
  <c r="BG606" i="3"/>
  <c r="BE606" i="3"/>
  <c r="T606" i="3"/>
  <c r="R606" i="3"/>
  <c r="P606" i="3"/>
  <c r="BI601" i="3"/>
  <c r="BH601" i="3"/>
  <c r="BG601" i="3"/>
  <c r="BE601" i="3"/>
  <c r="T601" i="3"/>
  <c r="R601" i="3"/>
  <c r="P601" i="3"/>
  <c r="BI596" i="3"/>
  <c r="BH596" i="3"/>
  <c r="BG596" i="3"/>
  <c r="BE596" i="3"/>
  <c r="T596" i="3"/>
  <c r="R596" i="3"/>
  <c r="P596" i="3"/>
  <c r="BI591" i="3"/>
  <c r="BH591" i="3"/>
  <c r="BG591" i="3"/>
  <c r="BE591" i="3"/>
  <c r="T591" i="3"/>
  <c r="R591" i="3"/>
  <c r="P591" i="3"/>
  <c r="BI588" i="3"/>
  <c r="BH588" i="3"/>
  <c r="BG588" i="3"/>
  <c r="BE588" i="3"/>
  <c r="T588" i="3"/>
  <c r="R588" i="3"/>
  <c r="P588" i="3"/>
  <c r="BI585" i="3"/>
  <c r="BH585" i="3"/>
  <c r="BG585" i="3"/>
  <c r="BE585" i="3"/>
  <c r="T585" i="3"/>
  <c r="R585" i="3"/>
  <c r="P585" i="3"/>
  <c r="BI582" i="3"/>
  <c r="BH582" i="3"/>
  <c r="BG582" i="3"/>
  <c r="BE582" i="3"/>
  <c r="T582" i="3"/>
  <c r="R582" i="3"/>
  <c r="P582" i="3"/>
  <c r="BI579" i="3"/>
  <c r="BH579" i="3"/>
  <c r="BG579" i="3"/>
  <c r="BE579" i="3"/>
  <c r="T579" i="3"/>
  <c r="R579" i="3"/>
  <c r="P579" i="3"/>
  <c r="BI576" i="3"/>
  <c r="BH576" i="3"/>
  <c r="BG576" i="3"/>
  <c r="BE576" i="3"/>
  <c r="T576" i="3"/>
  <c r="R576" i="3"/>
  <c r="P576" i="3"/>
  <c r="BI573" i="3"/>
  <c r="BH573" i="3"/>
  <c r="BG573" i="3"/>
  <c r="BE573" i="3"/>
  <c r="T573" i="3"/>
  <c r="R573" i="3"/>
  <c r="P573" i="3"/>
  <c r="BI570" i="3"/>
  <c r="BH570" i="3"/>
  <c r="BG570" i="3"/>
  <c r="BE570" i="3"/>
  <c r="T570" i="3"/>
  <c r="R570" i="3"/>
  <c r="P570" i="3"/>
  <c r="BI566" i="3"/>
  <c r="BH566" i="3"/>
  <c r="BG566" i="3"/>
  <c r="BE566" i="3"/>
  <c r="T566" i="3"/>
  <c r="R566" i="3"/>
  <c r="P566" i="3"/>
  <c r="BI562" i="3"/>
  <c r="BH562" i="3"/>
  <c r="BG562" i="3"/>
  <c r="BE562" i="3"/>
  <c r="T562" i="3"/>
  <c r="R562" i="3"/>
  <c r="P562" i="3"/>
  <c r="BI559" i="3"/>
  <c r="BH559" i="3"/>
  <c r="BG559" i="3"/>
  <c r="BE559" i="3"/>
  <c r="T559" i="3"/>
  <c r="R559" i="3"/>
  <c r="P559" i="3"/>
  <c r="BI554" i="3"/>
  <c r="BH554" i="3"/>
  <c r="BG554" i="3"/>
  <c r="BE554" i="3"/>
  <c r="T554" i="3"/>
  <c r="R554" i="3"/>
  <c r="P554" i="3"/>
  <c r="BI549" i="3"/>
  <c r="BH549" i="3"/>
  <c r="BG549" i="3"/>
  <c r="BE549" i="3"/>
  <c r="T549" i="3"/>
  <c r="R549" i="3"/>
  <c r="P549" i="3"/>
  <c r="BI544" i="3"/>
  <c r="BH544" i="3"/>
  <c r="BG544" i="3"/>
  <c r="BE544" i="3"/>
  <c r="T544" i="3"/>
  <c r="R544" i="3"/>
  <c r="P544" i="3"/>
  <c r="BI539" i="3"/>
  <c r="BH539" i="3"/>
  <c r="BG539" i="3"/>
  <c r="BE539" i="3"/>
  <c r="T539" i="3"/>
  <c r="R539" i="3"/>
  <c r="P539" i="3"/>
  <c r="BI533" i="3"/>
  <c r="BH533" i="3"/>
  <c r="BG533" i="3"/>
  <c r="BE533" i="3"/>
  <c r="T533" i="3"/>
  <c r="R533" i="3"/>
  <c r="P533" i="3"/>
  <c r="BI528" i="3"/>
  <c r="BH528" i="3"/>
  <c r="BG528" i="3"/>
  <c r="BE528" i="3"/>
  <c r="T528" i="3"/>
  <c r="R528" i="3"/>
  <c r="P528" i="3"/>
  <c r="BI523" i="3"/>
  <c r="BH523" i="3"/>
  <c r="BG523" i="3"/>
  <c r="BE523" i="3"/>
  <c r="T523" i="3"/>
  <c r="R523" i="3"/>
  <c r="P523" i="3"/>
  <c r="BI518" i="3"/>
  <c r="BH518" i="3"/>
  <c r="BG518" i="3"/>
  <c r="BE518" i="3"/>
  <c r="T518" i="3"/>
  <c r="R518" i="3"/>
  <c r="P518" i="3"/>
  <c r="BI514" i="3"/>
  <c r="BH514" i="3"/>
  <c r="BG514" i="3"/>
  <c r="BE514" i="3"/>
  <c r="T514" i="3"/>
  <c r="R514" i="3"/>
  <c r="P514" i="3"/>
  <c r="BI510" i="3"/>
  <c r="BH510" i="3"/>
  <c r="BG510" i="3"/>
  <c r="BE510" i="3"/>
  <c r="T510" i="3"/>
  <c r="R510" i="3"/>
  <c r="P510" i="3"/>
  <c r="BI505" i="3"/>
  <c r="BH505" i="3"/>
  <c r="BG505" i="3"/>
  <c r="BE505" i="3"/>
  <c r="T505" i="3"/>
  <c r="R505" i="3"/>
  <c r="P505" i="3"/>
  <c r="BI500" i="3"/>
  <c r="BH500" i="3"/>
  <c r="BG500" i="3"/>
  <c r="BE500" i="3"/>
  <c r="T500" i="3"/>
  <c r="R500" i="3"/>
  <c r="P500" i="3"/>
  <c r="BI497" i="3"/>
  <c r="BH497" i="3"/>
  <c r="BG497" i="3"/>
  <c r="BE497" i="3"/>
  <c r="T497" i="3"/>
  <c r="R497" i="3"/>
  <c r="P497" i="3"/>
  <c r="BI493" i="3"/>
  <c r="BH493" i="3"/>
  <c r="BG493" i="3"/>
  <c r="BE493" i="3"/>
  <c r="T493" i="3"/>
  <c r="R493" i="3"/>
  <c r="P493" i="3"/>
  <c r="BI488" i="3"/>
  <c r="BH488" i="3"/>
  <c r="BG488" i="3"/>
  <c r="BE488" i="3"/>
  <c r="T488" i="3"/>
  <c r="R488" i="3"/>
  <c r="P488" i="3"/>
  <c r="BI483" i="3"/>
  <c r="BH483" i="3"/>
  <c r="BG483" i="3"/>
  <c r="BE483" i="3"/>
  <c r="T483" i="3"/>
  <c r="R483" i="3"/>
  <c r="P483" i="3"/>
  <c r="BI475" i="3"/>
  <c r="BH475" i="3"/>
  <c r="BG475" i="3"/>
  <c r="BE475" i="3"/>
  <c r="T475" i="3"/>
  <c r="R475" i="3"/>
  <c r="P475" i="3"/>
  <c r="BI471" i="3"/>
  <c r="BH471" i="3"/>
  <c r="BG471" i="3"/>
  <c r="BE471" i="3"/>
  <c r="T471" i="3"/>
  <c r="T470" i="3" s="1"/>
  <c r="R471" i="3"/>
  <c r="R470" i="3"/>
  <c r="P471" i="3"/>
  <c r="P470" i="3" s="1"/>
  <c r="BI467" i="3"/>
  <c r="BH467" i="3"/>
  <c r="BG467" i="3"/>
  <c r="BE467" i="3"/>
  <c r="T467" i="3"/>
  <c r="R467" i="3"/>
  <c r="P467" i="3"/>
  <c r="BI462" i="3"/>
  <c r="BH462" i="3"/>
  <c r="BG462" i="3"/>
  <c r="BE462" i="3"/>
  <c r="T462" i="3"/>
  <c r="R462" i="3"/>
  <c r="P462" i="3"/>
  <c r="BI459" i="3"/>
  <c r="BH459" i="3"/>
  <c r="BG459" i="3"/>
  <c r="BE459" i="3"/>
  <c r="T459" i="3"/>
  <c r="R459" i="3"/>
  <c r="P459" i="3"/>
  <c r="BI453" i="3"/>
  <c r="BH453" i="3"/>
  <c r="BG453" i="3"/>
  <c r="BE453" i="3"/>
  <c r="T453" i="3"/>
  <c r="T452" i="3" s="1"/>
  <c r="R453" i="3"/>
  <c r="R452" i="3" s="1"/>
  <c r="P453" i="3"/>
  <c r="P452" i="3" s="1"/>
  <c r="BI449" i="3"/>
  <c r="BH449" i="3"/>
  <c r="BG449" i="3"/>
  <c r="BE449" i="3"/>
  <c r="T449" i="3"/>
  <c r="T448" i="3"/>
  <c r="R449" i="3"/>
  <c r="R448" i="3" s="1"/>
  <c r="P449" i="3"/>
  <c r="P448" i="3"/>
  <c r="BI445" i="3"/>
  <c r="BH445" i="3"/>
  <c r="BG445" i="3"/>
  <c r="BE445" i="3"/>
  <c r="T445" i="3"/>
  <c r="R445" i="3"/>
  <c r="P445" i="3"/>
  <c r="BI438" i="3"/>
  <c r="BH438" i="3"/>
  <c r="BG438" i="3"/>
  <c r="BE438" i="3"/>
  <c r="T438" i="3"/>
  <c r="R438" i="3"/>
  <c r="P438" i="3"/>
  <c r="BI431" i="3"/>
  <c r="BH431" i="3"/>
  <c r="BG431" i="3"/>
  <c r="BE431" i="3"/>
  <c r="T431" i="3"/>
  <c r="R431" i="3"/>
  <c r="P431" i="3"/>
  <c r="BI427" i="3"/>
  <c r="BH427" i="3"/>
  <c r="BG427" i="3"/>
  <c r="BE427" i="3"/>
  <c r="T427" i="3"/>
  <c r="R427" i="3"/>
  <c r="P427" i="3"/>
  <c r="BI420" i="3"/>
  <c r="BH420" i="3"/>
  <c r="BG420" i="3"/>
  <c r="BE420" i="3"/>
  <c r="T420" i="3"/>
  <c r="R420" i="3"/>
  <c r="P420" i="3"/>
  <c r="BI416" i="3"/>
  <c r="BH416" i="3"/>
  <c r="BG416" i="3"/>
  <c r="BE416" i="3"/>
  <c r="T416" i="3"/>
  <c r="R416" i="3"/>
  <c r="P416" i="3"/>
  <c r="BI409" i="3"/>
  <c r="BH409" i="3"/>
  <c r="BG409" i="3"/>
  <c r="BE409" i="3"/>
  <c r="T409" i="3"/>
  <c r="R409" i="3"/>
  <c r="P409" i="3"/>
  <c r="BI403" i="3"/>
  <c r="BH403" i="3"/>
  <c r="BG403" i="3"/>
  <c r="BE403" i="3"/>
  <c r="T403" i="3"/>
  <c r="R403" i="3"/>
  <c r="P403" i="3"/>
  <c r="BI398" i="3"/>
  <c r="BH398" i="3"/>
  <c r="BG398" i="3"/>
  <c r="BE398" i="3"/>
  <c r="T398" i="3"/>
  <c r="R398" i="3"/>
  <c r="P398" i="3"/>
  <c r="BI394" i="3"/>
  <c r="BH394" i="3"/>
  <c r="BG394" i="3"/>
  <c r="BE394" i="3"/>
  <c r="T394" i="3"/>
  <c r="R394" i="3"/>
  <c r="P394" i="3"/>
  <c r="BI385" i="3"/>
  <c r="BH385" i="3"/>
  <c r="BG385" i="3"/>
  <c r="BE385" i="3"/>
  <c r="T385" i="3"/>
  <c r="R385" i="3"/>
  <c r="P385" i="3"/>
  <c r="BI376" i="3"/>
  <c r="BH376" i="3"/>
  <c r="BG376" i="3"/>
  <c r="BE376" i="3"/>
  <c r="T376" i="3"/>
  <c r="R376" i="3"/>
  <c r="P376" i="3"/>
  <c r="BI367" i="3"/>
  <c r="BH367" i="3"/>
  <c r="BG367" i="3"/>
  <c r="BE367" i="3"/>
  <c r="T367" i="3"/>
  <c r="R367" i="3"/>
  <c r="P367" i="3"/>
  <c r="BI358" i="3"/>
  <c r="BH358" i="3"/>
  <c r="BG358" i="3"/>
  <c r="BE358" i="3"/>
  <c r="T358" i="3"/>
  <c r="R358" i="3"/>
  <c r="P358" i="3"/>
  <c r="BI349" i="3"/>
  <c r="BH349" i="3"/>
  <c r="BG349" i="3"/>
  <c r="BE349" i="3"/>
  <c r="T349" i="3"/>
  <c r="R349" i="3"/>
  <c r="P349" i="3"/>
  <c r="BI340" i="3"/>
  <c r="BH340" i="3"/>
  <c r="BG340" i="3"/>
  <c r="BE340" i="3"/>
  <c r="T340" i="3"/>
  <c r="R340" i="3"/>
  <c r="P340" i="3"/>
  <c r="BI336" i="3"/>
  <c r="BH336" i="3"/>
  <c r="BG336" i="3"/>
  <c r="BE336" i="3"/>
  <c r="T336" i="3"/>
  <c r="R336" i="3"/>
  <c r="P336" i="3"/>
  <c r="BI332" i="3"/>
  <c r="BH332" i="3"/>
  <c r="BG332" i="3"/>
  <c r="BE332" i="3"/>
  <c r="T332" i="3"/>
  <c r="R332" i="3"/>
  <c r="P332" i="3"/>
  <c r="BI329" i="3"/>
  <c r="BH329" i="3"/>
  <c r="BG329" i="3"/>
  <c r="BE329" i="3"/>
  <c r="T329" i="3"/>
  <c r="R329" i="3"/>
  <c r="P329" i="3"/>
  <c r="BI325" i="3"/>
  <c r="BH325" i="3"/>
  <c r="BG325" i="3"/>
  <c r="BE325" i="3"/>
  <c r="T325" i="3"/>
  <c r="R325" i="3"/>
  <c r="P325" i="3"/>
  <c r="BI321" i="3"/>
  <c r="BH321" i="3"/>
  <c r="BG321" i="3"/>
  <c r="BE321" i="3"/>
  <c r="T321" i="3"/>
  <c r="R321" i="3"/>
  <c r="P321" i="3"/>
  <c r="BI318" i="3"/>
  <c r="BH318" i="3"/>
  <c r="BG318" i="3"/>
  <c r="BE318" i="3"/>
  <c r="T318" i="3"/>
  <c r="R318" i="3"/>
  <c r="P318" i="3"/>
  <c r="BI314" i="3"/>
  <c r="BH314" i="3"/>
  <c r="BG314" i="3"/>
  <c r="BE314" i="3"/>
  <c r="T314" i="3"/>
  <c r="R314" i="3"/>
  <c r="P314" i="3"/>
  <c r="BI311" i="3"/>
  <c r="BH311" i="3"/>
  <c r="BG311" i="3"/>
  <c r="BE311" i="3"/>
  <c r="T311" i="3"/>
  <c r="R311" i="3"/>
  <c r="P311" i="3"/>
  <c r="BI308" i="3"/>
  <c r="BH308" i="3"/>
  <c r="BG308" i="3"/>
  <c r="BE308" i="3"/>
  <c r="T308" i="3"/>
  <c r="R308" i="3"/>
  <c r="P308" i="3"/>
  <c r="BI303" i="3"/>
  <c r="BH303" i="3"/>
  <c r="BG303" i="3"/>
  <c r="BE303" i="3"/>
  <c r="T303" i="3"/>
  <c r="R303" i="3"/>
  <c r="P303" i="3"/>
  <c r="BI298" i="3"/>
  <c r="BH298" i="3"/>
  <c r="BG298" i="3"/>
  <c r="BE298" i="3"/>
  <c r="T298" i="3"/>
  <c r="R298" i="3"/>
  <c r="P298" i="3"/>
  <c r="BI293" i="3"/>
  <c r="BH293" i="3"/>
  <c r="BG293" i="3"/>
  <c r="BE293" i="3"/>
  <c r="T293" i="3"/>
  <c r="R293" i="3"/>
  <c r="P293" i="3"/>
  <c r="BI288" i="3"/>
  <c r="BH288" i="3"/>
  <c r="BG288" i="3"/>
  <c r="BE288" i="3"/>
  <c r="T288" i="3"/>
  <c r="R288" i="3"/>
  <c r="P288" i="3"/>
  <c r="BI281" i="3"/>
  <c r="BH281" i="3"/>
  <c r="BG281" i="3"/>
  <c r="BE281" i="3"/>
  <c r="T281" i="3"/>
  <c r="R281" i="3"/>
  <c r="P281" i="3"/>
  <c r="BI276" i="3"/>
  <c r="BH276" i="3"/>
  <c r="BG276" i="3"/>
  <c r="BE276" i="3"/>
  <c r="T276" i="3"/>
  <c r="R276" i="3"/>
  <c r="P276" i="3"/>
  <c r="BI266" i="3"/>
  <c r="BH266" i="3"/>
  <c r="BG266" i="3"/>
  <c r="BE266" i="3"/>
  <c r="T266" i="3"/>
  <c r="R266" i="3"/>
  <c r="P266" i="3"/>
  <c r="BI261" i="3"/>
  <c r="BH261" i="3"/>
  <c r="BG261" i="3"/>
  <c r="BE261" i="3"/>
  <c r="T261" i="3"/>
  <c r="R261" i="3"/>
  <c r="P261" i="3"/>
  <c r="BI256" i="3"/>
  <c r="BH256" i="3"/>
  <c r="BG256" i="3"/>
  <c r="BE256" i="3"/>
  <c r="T256" i="3"/>
  <c r="R256" i="3"/>
  <c r="P256" i="3"/>
  <c r="BI248" i="3"/>
  <c r="BH248" i="3"/>
  <c r="BG248" i="3"/>
  <c r="BE248" i="3"/>
  <c r="T248" i="3"/>
  <c r="R248" i="3"/>
  <c r="P248" i="3"/>
  <c r="BI243" i="3"/>
  <c r="BH243" i="3"/>
  <c r="BG243" i="3"/>
  <c r="BE243" i="3"/>
  <c r="T243" i="3"/>
  <c r="R243" i="3"/>
  <c r="P243" i="3"/>
  <c r="BI233" i="3"/>
  <c r="BH233" i="3"/>
  <c r="BG233" i="3"/>
  <c r="BE233" i="3"/>
  <c r="T233" i="3"/>
  <c r="R233" i="3"/>
  <c r="P233" i="3"/>
  <c r="BI228" i="3"/>
  <c r="BH228" i="3"/>
  <c r="BG228" i="3"/>
  <c r="BE228" i="3"/>
  <c r="T228" i="3"/>
  <c r="R228" i="3"/>
  <c r="P228" i="3"/>
  <c r="BI221" i="3"/>
  <c r="BH221" i="3"/>
  <c r="BG221" i="3"/>
  <c r="BE221" i="3"/>
  <c r="T221" i="3"/>
  <c r="R221" i="3"/>
  <c r="P221" i="3"/>
  <c r="BI216" i="3"/>
  <c r="BH216" i="3"/>
  <c r="BG216" i="3"/>
  <c r="BE216" i="3"/>
  <c r="T216" i="3"/>
  <c r="R216" i="3"/>
  <c r="P216" i="3"/>
  <c r="BI206" i="3"/>
  <c r="BH206" i="3"/>
  <c r="BG206" i="3"/>
  <c r="BE206" i="3"/>
  <c r="T206" i="3"/>
  <c r="R206" i="3"/>
  <c r="P206" i="3"/>
  <c r="BI200" i="3"/>
  <c r="BH200" i="3"/>
  <c r="BG200" i="3"/>
  <c r="BE200" i="3"/>
  <c r="T200" i="3"/>
  <c r="R200" i="3"/>
  <c r="P200" i="3"/>
  <c r="BI195" i="3"/>
  <c r="BH195" i="3"/>
  <c r="BG195" i="3"/>
  <c r="BE195" i="3"/>
  <c r="T195" i="3"/>
  <c r="R195" i="3"/>
  <c r="P195" i="3"/>
  <c r="BI187" i="3"/>
  <c r="BH187" i="3"/>
  <c r="BG187" i="3"/>
  <c r="BE187" i="3"/>
  <c r="T187" i="3"/>
  <c r="R187" i="3"/>
  <c r="P187" i="3"/>
  <c r="BI178" i="3"/>
  <c r="BH178" i="3"/>
  <c r="BG178" i="3"/>
  <c r="BE178" i="3"/>
  <c r="T178" i="3"/>
  <c r="R178" i="3"/>
  <c r="P178" i="3"/>
  <c r="BI170" i="3"/>
  <c r="BH170" i="3"/>
  <c r="BG170" i="3"/>
  <c r="BE170" i="3"/>
  <c r="T170" i="3"/>
  <c r="R170" i="3"/>
  <c r="P170" i="3"/>
  <c r="BI165" i="3"/>
  <c r="BH165" i="3"/>
  <c r="BG165" i="3"/>
  <c r="BE165" i="3"/>
  <c r="T165" i="3"/>
  <c r="R165" i="3"/>
  <c r="P165" i="3"/>
  <c r="BI161" i="3"/>
  <c r="BH161" i="3"/>
  <c r="BG161" i="3"/>
  <c r="BE161" i="3"/>
  <c r="T161" i="3"/>
  <c r="R161" i="3"/>
  <c r="P161" i="3"/>
  <c r="BI157" i="3"/>
  <c r="BH157" i="3"/>
  <c r="BG157" i="3"/>
  <c r="BE157" i="3"/>
  <c r="T157" i="3"/>
  <c r="R157" i="3"/>
  <c r="P157" i="3"/>
  <c r="BI152" i="3"/>
  <c r="BH152" i="3"/>
  <c r="BG152" i="3"/>
  <c r="BE152" i="3"/>
  <c r="T152" i="3"/>
  <c r="R152" i="3"/>
  <c r="P152" i="3"/>
  <c r="BI148" i="3"/>
  <c r="BH148" i="3"/>
  <c r="BG148" i="3"/>
  <c r="BE148" i="3"/>
  <c r="T148" i="3"/>
  <c r="R148" i="3"/>
  <c r="P148" i="3"/>
  <c r="BI143" i="3"/>
  <c r="BH143" i="3"/>
  <c r="BG143" i="3"/>
  <c r="BE143" i="3"/>
  <c r="T143" i="3"/>
  <c r="R143" i="3"/>
  <c r="P143" i="3"/>
  <c r="BI135" i="3"/>
  <c r="BH135" i="3"/>
  <c r="BG135" i="3"/>
  <c r="BE135" i="3"/>
  <c r="T135" i="3"/>
  <c r="R135" i="3"/>
  <c r="P135" i="3"/>
  <c r="BI130" i="3"/>
  <c r="BH130" i="3"/>
  <c r="BG130" i="3"/>
  <c r="BE130" i="3"/>
  <c r="T130" i="3"/>
  <c r="R130" i="3"/>
  <c r="P130" i="3"/>
  <c r="BI122" i="3"/>
  <c r="BH122" i="3"/>
  <c r="BG122" i="3"/>
  <c r="BE122" i="3"/>
  <c r="T122" i="3"/>
  <c r="R122" i="3"/>
  <c r="P122" i="3"/>
  <c r="BI117" i="3"/>
  <c r="BH117" i="3"/>
  <c r="BG117" i="3"/>
  <c r="BE117" i="3"/>
  <c r="T117" i="3"/>
  <c r="R117" i="3"/>
  <c r="P117" i="3"/>
  <c r="BI112" i="3"/>
  <c r="BH112" i="3"/>
  <c r="BG112" i="3"/>
  <c r="BE112" i="3"/>
  <c r="T112" i="3"/>
  <c r="R112" i="3"/>
  <c r="P112" i="3"/>
  <c r="BI107" i="3"/>
  <c r="BH107" i="3"/>
  <c r="BG107" i="3"/>
  <c r="BE107" i="3"/>
  <c r="T107" i="3"/>
  <c r="R107" i="3"/>
  <c r="P107" i="3"/>
  <c r="J101" i="3"/>
  <c r="J100" i="3"/>
  <c r="F100" i="3"/>
  <c r="F98" i="3"/>
  <c r="E96" i="3"/>
  <c r="J55" i="3"/>
  <c r="J54" i="3"/>
  <c r="F54" i="3"/>
  <c r="F52" i="3"/>
  <c r="E50" i="3"/>
  <c r="J18" i="3"/>
  <c r="E18" i="3"/>
  <c r="F55" i="3" s="1"/>
  <c r="J17" i="3"/>
  <c r="J12" i="3"/>
  <c r="J98" i="3" s="1"/>
  <c r="E7" i="3"/>
  <c r="E94" i="3" s="1"/>
  <c r="J37" i="2"/>
  <c r="J36" i="2"/>
  <c r="AY55" i="1"/>
  <c r="J35" i="2"/>
  <c r="AX55" i="1"/>
  <c r="BI662" i="2"/>
  <c r="BH662" i="2"/>
  <c r="BG662" i="2"/>
  <c r="BE662" i="2"/>
  <c r="T662" i="2"/>
  <c r="R662" i="2"/>
  <c r="P662" i="2"/>
  <c r="BI657" i="2"/>
  <c r="BH657" i="2"/>
  <c r="BG657" i="2"/>
  <c r="BE657" i="2"/>
  <c r="T657" i="2"/>
  <c r="R657" i="2"/>
  <c r="P657" i="2"/>
  <c r="BI652" i="2"/>
  <c r="BH652" i="2"/>
  <c r="BG652" i="2"/>
  <c r="BE652" i="2"/>
  <c r="T652" i="2"/>
  <c r="R652" i="2"/>
  <c r="P652" i="2"/>
  <c r="BI648" i="2"/>
  <c r="BH648" i="2"/>
  <c r="BG648" i="2"/>
  <c r="BE648" i="2"/>
  <c r="T648" i="2"/>
  <c r="R648" i="2"/>
  <c r="P648" i="2"/>
  <c r="BI643" i="2"/>
  <c r="BH643" i="2"/>
  <c r="BG643" i="2"/>
  <c r="BE643" i="2"/>
  <c r="T643" i="2"/>
  <c r="R643" i="2"/>
  <c r="P643" i="2"/>
  <c r="BI637" i="2"/>
  <c r="BH637" i="2"/>
  <c r="BG637" i="2"/>
  <c r="BE637" i="2"/>
  <c r="T637" i="2"/>
  <c r="R637" i="2"/>
  <c r="P637" i="2"/>
  <c r="BI632" i="2"/>
  <c r="BH632" i="2"/>
  <c r="BG632" i="2"/>
  <c r="BE632" i="2"/>
  <c r="T632" i="2"/>
  <c r="R632" i="2"/>
  <c r="P632" i="2"/>
  <c r="BI628" i="2"/>
  <c r="BH628" i="2"/>
  <c r="BG628" i="2"/>
  <c r="BE628" i="2"/>
  <c r="T628" i="2"/>
  <c r="R628" i="2"/>
  <c r="P628" i="2"/>
  <c r="BI619" i="2"/>
  <c r="BH619" i="2"/>
  <c r="BG619" i="2"/>
  <c r="BE619" i="2"/>
  <c r="T619" i="2"/>
  <c r="R619" i="2"/>
  <c r="P619" i="2"/>
  <c r="BI610" i="2"/>
  <c r="BH610" i="2"/>
  <c r="BG610" i="2"/>
  <c r="BE610" i="2"/>
  <c r="T610" i="2"/>
  <c r="R610" i="2"/>
  <c r="P610" i="2"/>
  <c r="BI601" i="2"/>
  <c r="BH601" i="2"/>
  <c r="BG601" i="2"/>
  <c r="BE601" i="2"/>
  <c r="T601" i="2"/>
  <c r="R601" i="2"/>
  <c r="P601" i="2"/>
  <c r="BI592" i="2"/>
  <c r="BH592" i="2"/>
  <c r="BG592" i="2"/>
  <c r="BE592" i="2"/>
  <c r="T592" i="2"/>
  <c r="R592" i="2"/>
  <c r="P592" i="2"/>
  <c r="BI583" i="2"/>
  <c r="BH583" i="2"/>
  <c r="BG583" i="2"/>
  <c r="BE583" i="2"/>
  <c r="T583" i="2"/>
  <c r="R583" i="2"/>
  <c r="P583" i="2"/>
  <c r="BI574" i="2"/>
  <c r="BH574" i="2"/>
  <c r="BG574" i="2"/>
  <c r="BE574" i="2"/>
  <c r="T574" i="2"/>
  <c r="R574" i="2"/>
  <c r="P574" i="2"/>
  <c r="BI571" i="2"/>
  <c r="BH571" i="2"/>
  <c r="BG571" i="2"/>
  <c r="BE571" i="2"/>
  <c r="T571" i="2"/>
  <c r="R571" i="2"/>
  <c r="P571" i="2"/>
  <c r="BI567" i="2"/>
  <c r="BH567" i="2"/>
  <c r="BG567" i="2"/>
  <c r="BE567" i="2"/>
  <c r="T567" i="2"/>
  <c r="R567" i="2"/>
  <c r="P567" i="2"/>
  <c r="BI561" i="2"/>
  <c r="BH561" i="2"/>
  <c r="BG561" i="2"/>
  <c r="BE561" i="2"/>
  <c r="T561" i="2"/>
  <c r="T560" i="2"/>
  <c r="R561" i="2"/>
  <c r="R560" i="2"/>
  <c r="P561" i="2"/>
  <c r="P560" i="2"/>
  <c r="BI524" i="2"/>
  <c r="BH524" i="2"/>
  <c r="BG524" i="2"/>
  <c r="BE524" i="2"/>
  <c r="T524" i="2"/>
  <c r="R524" i="2"/>
  <c r="P524" i="2"/>
  <c r="BI507" i="2"/>
  <c r="BH507" i="2"/>
  <c r="BG507" i="2"/>
  <c r="BE507" i="2"/>
  <c r="T507" i="2"/>
  <c r="R507" i="2"/>
  <c r="P507" i="2"/>
  <c r="BI494" i="2"/>
  <c r="BH494" i="2"/>
  <c r="BG494" i="2"/>
  <c r="BE494" i="2"/>
  <c r="T494" i="2"/>
  <c r="R494" i="2"/>
  <c r="P494" i="2"/>
  <c r="BI441" i="2"/>
  <c r="BH441" i="2"/>
  <c r="BG441" i="2"/>
  <c r="BE441" i="2"/>
  <c r="T441" i="2"/>
  <c r="R441" i="2"/>
  <c r="P441" i="2"/>
  <c r="BI435" i="2"/>
  <c r="BH435" i="2"/>
  <c r="BG435" i="2"/>
  <c r="BE435" i="2"/>
  <c r="T435" i="2"/>
  <c r="R435" i="2"/>
  <c r="P435" i="2"/>
  <c r="BI431" i="2"/>
  <c r="BH431" i="2"/>
  <c r="BG431" i="2"/>
  <c r="BE431" i="2"/>
  <c r="T431" i="2"/>
  <c r="R431" i="2"/>
  <c r="P431" i="2"/>
  <c r="BI411" i="2"/>
  <c r="BH411" i="2"/>
  <c r="BG411" i="2"/>
  <c r="BE411" i="2"/>
  <c r="T411" i="2"/>
  <c r="R411" i="2"/>
  <c r="P411" i="2"/>
  <c r="BI407" i="2"/>
  <c r="BH407" i="2"/>
  <c r="BG407" i="2"/>
  <c r="BE407" i="2"/>
  <c r="T407" i="2"/>
  <c r="R407" i="2"/>
  <c r="P407" i="2"/>
  <c r="BI400" i="2"/>
  <c r="BH400" i="2"/>
  <c r="BG400" i="2"/>
  <c r="BE400" i="2"/>
  <c r="T400" i="2"/>
  <c r="R400" i="2"/>
  <c r="P400" i="2"/>
  <c r="BI392" i="2"/>
  <c r="BH392" i="2"/>
  <c r="BG392" i="2"/>
  <c r="BE392" i="2"/>
  <c r="T392" i="2"/>
  <c r="R392" i="2"/>
  <c r="P392" i="2"/>
  <c r="BI371" i="2"/>
  <c r="BH371" i="2"/>
  <c r="BG371" i="2"/>
  <c r="BE371" i="2"/>
  <c r="T371" i="2"/>
  <c r="R371" i="2"/>
  <c r="P371" i="2"/>
  <c r="BI366" i="2"/>
  <c r="BH366" i="2"/>
  <c r="BG366" i="2"/>
  <c r="BE366" i="2"/>
  <c r="T366" i="2"/>
  <c r="R366" i="2"/>
  <c r="P366" i="2"/>
  <c r="BI361" i="2"/>
  <c r="BH361" i="2"/>
  <c r="BG361" i="2"/>
  <c r="BE361" i="2"/>
  <c r="T361" i="2"/>
  <c r="R361" i="2"/>
  <c r="P361" i="2"/>
  <c r="BI357" i="2"/>
  <c r="BH357" i="2"/>
  <c r="BG357" i="2"/>
  <c r="BE357" i="2"/>
  <c r="T357" i="2"/>
  <c r="R357" i="2"/>
  <c r="P357" i="2"/>
  <c r="BI352" i="2"/>
  <c r="BH352" i="2"/>
  <c r="BG352" i="2"/>
  <c r="BE352" i="2"/>
  <c r="T352" i="2"/>
  <c r="R352" i="2"/>
  <c r="P352" i="2"/>
  <c r="BI348" i="2"/>
  <c r="BH348" i="2"/>
  <c r="BG348" i="2"/>
  <c r="BE348" i="2"/>
  <c r="T348" i="2"/>
  <c r="R348" i="2"/>
  <c r="P348" i="2"/>
  <c r="BI340" i="2"/>
  <c r="BH340" i="2"/>
  <c r="BG340" i="2"/>
  <c r="BE340" i="2"/>
  <c r="T340" i="2"/>
  <c r="R340" i="2"/>
  <c r="P340" i="2"/>
  <c r="BI333" i="2"/>
  <c r="BH333" i="2"/>
  <c r="BG333" i="2"/>
  <c r="BE333" i="2"/>
  <c r="T333" i="2"/>
  <c r="R333" i="2"/>
  <c r="P333" i="2"/>
  <c r="BI326" i="2"/>
  <c r="BH326" i="2"/>
  <c r="BG326" i="2"/>
  <c r="BE326" i="2"/>
  <c r="T326" i="2"/>
  <c r="R326" i="2"/>
  <c r="P326" i="2"/>
  <c r="BI313" i="2"/>
  <c r="BH313" i="2"/>
  <c r="BG313" i="2"/>
  <c r="BE313" i="2"/>
  <c r="T313" i="2"/>
  <c r="R313" i="2"/>
  <c r="P313" i="2"/>
  <c r="BI296" i="2"/>
  <c r="BH296" i="2"/>
  <c r="BG296" i="2"/>
  <c r="BE296" i="2"/>
  <c r="T296" i="2"/>
  <c r="R296" i="2"/>
  <c r="P296" i="2"/>
  <c r="BI279" i="2"/>
  <c r="BH279" i="2"/>
  <c r="BG279" i="2"/>
  <c r="BE279" i="2"/>
  <c r="T279" i="2"/>
  <c r="R279" i="2"/>
  <c r="P279" i="2"/>
  <c r="BI275" i="2"/>
  <c r="BH275" i="2"/>
  <c r="BG275" i="2"/>
  <c r="BE275" i="2"/>
  <c r="T275" i="2"/>
  <c r="R275" i="2"/>
  <c r="P275" i="2"/>
  <c r="BI254" i="2"/>
  <c r="BH254" i="2"/>
  <c r="BG254" i="2"/>
  <c r="BE254" i="2"/>
  <c r="T254" i="2"/>
  <c r="R254" i="2"/>
  <c r="P254" i="2"/>
  <c r="BI250" i="2"/>
  <c r="BH250" i="2"/>
  <c r="BG250" i="2"/>
  <c r="BE250" i="2"/>
  <c r="T250" i="2"/>
  <c r="R250" i="2"/>
  <c r="P250" i="2"/>
  <c r="BI243" i="2"/>
  <c r="BH243" i="2"/>
  <c r="BG243" i="2"/>
  <c r="BE243" i="2"/>
  <c r="T243" i="2"/>
  <c r="R243" i="2"/>
  <c r="P243" i="2"/>
  <c r="BI230" i="2"/>
  <c r="BH230" i="2"/>
  <c r="BG230" i="2"/>
  <c r="BE230" i="2"/>
  <c r="T230" i="2"/>
  <c r="R230" i="2"/>
  <c r="P230" i="2"/>
  <c r="BI212" i="2"/>
  <c r="BH212" i="2"/>
  <c r="BG212" i="2"/>
  <c r="BE212" i="2"/>
  <c r="T212" i="2"/>
  <c r="R212" i="2"/>
  <c r="P212" i="2"/>
  <c r="BI195" i="2"/>
  <c r="BH195" i="2"/>
  <c r="BG195" i="2"/>
  <c r="BE195" i="2"/>
  <c r="T195" i="2"/>
  <c r="R195" i="2"/>
  <c r="P195" i="2"/>
  <c r="BI191" i="2"/>
  <c r="BH191" i="2"/>
  <c r="BG191" i="2"/>
  <c r="BE191" i="2"/>
  <c r="T191" i="2"/>
  <c r="R191" i="2"/>
  <c r="P191" i="2"/>
  <c r="BI188" i="2"/>
  <c r="BH188" i="2"/>
  <c r="BG188" i="2"/>
  <c r="BE188" i="2"/>
  <c r="T188" i="2"/>
  <c r="R188" i="2"/>
  <c r="P188" i="2"/>
  <c r="BI133" i="2"/>
  <c r="BH133" i="2"/>
  <c r="BG133" i="2"/>
  <c r="BE133" i="2"/>
  <c r="T133" i="2"/>
  <c r="R133" i="2"/>
  <c r="P133" i="2"/>
  <c r="BI123" i="2"/>
  <c r="BH123" i="2"/>
  <c r="BG123" i="2"/>
  <c r="BE123" i="2"/>
  <c r="T123" i="2"/>
  <c r="R123" i="2"/>
  <c r="P123" i="2"/>
  <c r="BI112" i="2"/>
  <c r="BH112" i="2"/>
  <c r="BG112" i="2"/>
  <c r="BE112" i="2"/>
  <c r="T112" i="2"/>
  <c r="R112" i="2"/>
  <c r="P112" i="2"/>
  <c r="BI102" i="2"/>
  <c r="BH102" i="2"/>
  <c r="BG102" i="2"/>
  <c r="BE102" i="2"/>
  <c r="T102" i="2"/>
  <c r="R102" i="2"/>
  <c r="P102" i="2"/>
  <c r="BI99" i="2"/>
  <c r="BH99" i="2"/>
  <c r="BG99" i="2"/>
  <c r="BE99" i="2"/>
  <c r="T99" i="2"/>
  <c r="R99" i="2"/>
  <c r="P99" i="2"/>
  <c r="BI89" i="2"/>
  <c r="BH89" i="2"/>
  <c r="BG89" i="2"/>
  <c r="BE89" i="2"/>
  <c r="T89" i="2"/>
  <c r="R89" i="2"/>
  <c r="P89" i="2"/>
  <c r="J83" i="2"/>
  <c r="J82" i="2"/>
  <c r="F82" i="2"/>
  <c r="F80" i="2"/>
  <c r="E78" i="2"/>
  <c r="J55" i="2"/>
  <c r="J54" i="2"/>
  <c r="F54" i="2"/>
  <c r="F52" i="2"/>
  <c r="E50" i="2"/>
  <c r="J18" i="2"/>
  <c r="E18" i="2"/>
  <c r="F55" i="2"/>
  <c r="J17" i="2"/>
  <c r="J12" i="2"/>
  <c r="J52" i="2" s="1"/>
  <c r="E7" i="2"/>
  <c r="E76" i="2" s="1"/>
  <c r="L50" i="1"/>
  <c r="AM50" i="1"/>
  <c r="AM49" i="1"/>
  <c r="L49" i="1"/>
  <c r="AM47" i="1"/>
  <c r="L47" i="1"/>
  <c r="L45" i="1"/>
  <c r="L44" i="1"/>
  <c r="J99" i="2"/>
  <c r="BK123" i="2"/>
  <c r="BK870" i="3"/>
  <c r="BK250" i="2"/>
  <c r="J925" i="3"/>
  <c r="J308" i="3"/>
  <c r="BK459" i="3"/>
  <c r="J314" i="3"/>
  <c r="J567" i="2"/>
  <c r="J416" i="3"/>
  <c r="J471" i="3"/>
  <c r="J325" i="3"/>
  <c r="BK574" i="2"/>
  <c r="J701" i="3"/>
  <c r="J654" i="3"/>
  <c r="BK130" i="3"/>
  <c r="J848" i="3"/>
  <c r="J544" i="3"/>
  <c r="BK928" i="3"/>
  <c r="J340" i="3"/>
  <c r="BK230" i="2"/>
  <c r="BK884" i="3"/>
  <c r="J582" i="3"/>
  <c r="J103" i="4"/>
  <c r="J561" i="2"/>
  <c r="J723" i="3"/>
  <c r="J777" i="3"/>
  <c r="J637" i="2"/>
  <c r="BK717" i="3"/>
  <c r="J549" i="3"/>
  <c r="BK652" i="2"/>
  <c r="BK761" i="3"/>
  <c r="J340" i="2"/>
  <c r="BK266" i="3"/>
  <c r="J157" i="3"/>
  <c r="BK143" i="3"/>
  <c r="J934" i="3"/>
  <c r="BK462" i="3"/>
  <c r="BK467" i="3"/>
  <c r="J626" i="3"/>
  <c r="J596" i="3"/>
  <c r="BK893" i="3"/>
  <c r="J802" i="3"/>
  <c r="BK844" i="3"/>
  <c r="BK93" i="4"/>
  <c r="BK567" i="2"/>
  <c r="BK785" i="3"/>
  <c r="BK618" i="3"/>
  <c r="J618" i="3"/>
  <c r="BK780" i="3"/>
  <c r="BK774" i="3"/>
  <c r="J462" i="3"/>
  <c r="BK500" i="3"/>
  <c r="J288" i="3"/>
  <c r="J367" i="3"/>
  <c r="BK905" i="3"/>
  <c r="J652" i="2"/>
  <c r="BK361" i="2"/>
  <c r="J931" i="3"/>
  <c r="J445" i="3"/>
  <c r="J89" i="2"/>
  <c r="BK955" i="3"/>
  <c r="J937" i="3"/>
  <c r="BK161" i="3"/>
  <c r="J697" i="3"/>
  <c r="BK133" i="2"/>
  <c r="J940" i="3"/>
  <c r="J497" i="3"/>
  <c r="J494" i="2"/>
  <c r="BK243" i="2"/>
  <c r="J738" i="3"/>
  <c r="BK644" i="3"/>
  <c r="BK539" i="3"/>
  <c r="J518" i="3"/>
  <c r="BK398" i="3"/>
  <c r="BK900" i="3"/>
  <c r="J409" i="3"/>
  <c r="BK723" i="3"/>
  <c r="BK407" i="2"/>
  <c r="BK102" i="2"/>
  <c r="BK336" i="3"/>
  <c r="BK659" i="3"/>
  <c r="BK281" i="3"/>
  <c r="J228" i="3"/>
  <c r="J880" i="3"/>
  <c r="BK488" i="3"/>
  <c r="BK103" i="4"/>
  <c r="J628" i="2"/>
  <c r="BK254" i="2"/>
  <c r="J753" i="3"/>
  <c r="BK298" i="3"/>
  <c r="J195" i="3"/>
  <c r="J107" i="3"/>
  <c r="BK632" i="2"/>
  <c r="J275" i="2"/>
  <c r="J332" i="3"/>
  <c r="BK818" i="3"/>
  <c r="BK157" i="3"/>
  <c r="BK493" i="3"/>
  <c r="J206" i="3"/>
  <c r="J435" i="2"/>
  <c r="J293" i="3"/>
  <c r="J420" i="3"/>
  <c r="J761" i="3"/>
  <c r="J510" i="3"/>
  <c r="J672" i="3"/>
  <c r="J438" i="3"/>
  <c r="J713" i="3"/>
  <c r="BK438" i="3"/>
  <c r="BK435" i="2"/>
  <c r="BK837" i="3"/>
  <c r="J717" i="3"/>
  <c r="J358" i="3"/>
  <c r="J133" i="2"/>
  <c r="BK913" i="3"/>
  <c r="J573" i="3"/>
  <c r="J243" i="3"/>
  <c r="BK619" i="2"/>
  <c r="J483" i="3"/>
  <c r="J770" i="3"/>
  <c r="BK570" i="3"/>
  <c r="J610" i="2"/>
  <c r="J632" i="2"/>
  <c r="J588" i="3"/>
  <c r="BK453" i="3"/>
  <c r="BK937" i="3"/>
  <c r="J837" i="3"/>
  <c r="BK326" i="2"/>
  <c r="J709" i="3"/>
  <c r="BK890" i="3"/>
  <c r="J523" i="3"/>
  <c r="J493" i="3"/>
  <c r="BK628" i="2"/>
  <c r="BK195" i="2"/>
  <c r="BK427" i="3"/>
  <c r="J692" i="3"/>
  <c r="J431" i="3"/>
  <c r="BK657" i="2"/>
  <c r="BK582" i="3"/>
  <c r="BK672" i="3"/>
  <c r="J866" i="3"/>
  <c r="J905" i="3"/>
  <c r="J488" i="3"/>
  <c r="J122" i="3"/>
  <c r="BK753" i="3"/>
  <c r="J398" i="3"/>
  <c r="BK854" i="3"/>
  <c r="BK684" i="3"/>
  <c r="AS54" i="1"/>
  <c r="J679" i="3"/>
  <c r="J858" i="3"/>
  <c r="BK206" i="3"/>
  <c r="J449" i="3"/>
  <c r="J333" i="2"/>
  <c r="BK697" i="3"/>
  <c r="J950" i="3"/>
  <c r="J826" i="3"/>
  <c r="J441" i="2"/>
  <c r="J574" i="2"/>
  <c r="BK925" i="3"/>
  <c r="BK613" i="3"/>
  <c r="BK233" i="3"/>
  <c r="BK720" i="3"/>
  <c r="J785" i="3"/>
  <c r="BK643" i="2"/>
  <c r="J744" i="3"/>
  <c r="J281" i="3"/>
  <c r="J349" i="3"/>
  <c r="J411" i="2"/>
  <c r="J216" i="3"/>
  <c r="BK349" i="3"/>
  <c r="BK518" i="3"/>
  <c r="BK507" i="2"/>
  <c r="BK340" i="3"/>
  <c r="J143" i="3"/>
  <c r="BK579" i="3"/>
  <c r="BK610" i="2"/>
  <c r="J221" i="3"/>
  <c r="J152" i="3"/>
  <c r="BK376" i="3"/>
  <c r="J117" i="3"/>
  <c r="BK877" i="3"/>
  <c r="J394" i="3"/>
  <c r="J371" i="2"/>
  <c r="J243" i="2"/>
  <c r="BK187" i="3"/>
  <c r="BK544" i="3"/>
  <c r="BK591" i="3"/>
  <c r="J400" i="2"/>
  <c r="J254" i="2"/>
  <c r="J750" i="3"/>
  <c r="BK896" i="3"/>
  <c r="BK931" i="3"/>
  <c r="BK318" i="3"/>
  <c r="J233" i="3"/>
  <c r="J326" i="2"/>
  <c r="BK366" i="2"/>
  <c r="BK576" i="3"/>
  <c r="BK689" i="3"/>
  <c r="BK358" i="3"/>
  <c r="BK392" i="2"/>
  <c r="J385" i="3"/>
  <c r="J500" i="3"/>
  <c r="BK561" i="2"/>
  <c r="BK585" i="3"/>
  <c r="BK256" i="3"/>
  <c r="J248" i="3"/>
  <c r="BK494" i="2"/>
  <c r="BK588" i="3"/>
  <c r="BK727" i="3"/>
  <c r="BK964" i="3"/>
  <c r="BK261" i="3"/>
  <c r="BK416" i="3"/>
  <c r="J86" i="4"/>
  <c r="BK112" i="3"/>
  <c r="J610" i="3"/>
  <c r="BK420" i="3"/>
  <c r="BK117" i="3"/>
  <c r="J93" i="4"/>
  <c r="J313" i="2"/>
  <c r="BK747" i="3"/>
  <c r="BK303" i="3"/>
  <c r="J505" i="3"/>
  <c r="J585" i="3"/>
  <c r="BK333" i="2"/>
  <c r="BK880" i="3"/>
  <c r="J148" i="3"/>
  <c r="J352" i="2"/>
  <c r="J562" i="3"/>
  <c r="J571" i="2"/>
  <c r="BK212" i="2"/>
  <c r="BK367" i="3"/>
  <c r="J361" i="2"/>
  <c r="J296" i="2"/>
  <c r="BK664" i="3"/>
  <c r="J818" i="3"/>
  <c r="J427" i="3"/>
  <c r="J403" i="3"/>
  <c r="BK89" i="2"/>
  <c r="J851" i="3"/>
  <c r="J475" i="3"/>
  <c r="BK332" i="3"/>
  <c r="J191" i="2"/>
  <c r="BK621" i="3"/>
  <c r="J727" i="3"/>
  <c r="BK178" i="3"/>
  <c r="BK505" i="3"/>
  <c r="BK934" i="3"/>
  <c r="J621" i="3"/>
  <c r="J644" i="3"/>
  <c r="BK483" i="3"/>
  <c r="J507" i="2"/>
  <c r="BK275" i="2"/>
  <c r="BK313" i="2"/>
  <c r="BK940" i="3"/>
  <c r="BK528" i="3"/>
  <c r="BK692" i="3"/>
  <c r="BK99" i="2"/>
  <c r="J311" i="3"/>
  <c r="BK314" i="3"/>
  <c r="BK795" i="3"/>
  <c r="BK610" i="3"/>
  <c r="J195" i="2"/>
  <c r="J200" i="3"/>
  <c r="BK248" i="3"/>
  <c r="BK357" i="2"/>
  <c r="BK221" i="3"/>
  <c r="J318" i="3"/>
  <c r="J250" i="2"/>
  <c r="BK744" i="3"/>
  <c r="J917" i="3"/>
  <c r="BK770" i="3"/>
  <c r="BK701" i="3"/>
  <c r="J170" i="3"/>
  <c r="BK371" i="2"/>
  <c r="J741" i="3"/>
  <c r="J908" i="3"/>
  <c r="BK216" i="3"/>
  <c r="J135" i="3"/>
  <c r="BK100" i="4"/>
  <c r="BK583" i="2"/>
  <c r="BK573" i="3"/>
  <c r="BK790" i="3"/>
  <c r="BK403" i="3"/>
  <c r="BK554" i="3"/>
  <c r="J592" i="2"/>
  <c r="BK385" i="3"/>
  <c r="J321" i="3"/>
  <c r="J554" i="3"/>
  <c r="BK170" i="3"/>
  <c r="J336" i="3"/>
  <c r="BK411" i="2"/>
  <c r="J392" i="2"/>
  <c r="J123" i="2"/>
  <c r="BK200" i="3"/>
  <c r="BK750" i="3"/>
  <c r="J896" i="3"/>
  <c r="J591" i="3"/>
  <c r="J431" i="2"/>
  <c r="J747" i="3"/>
  <c r="J613" i="3"/>
  <c r="J256" i="3"/>
  <c r="BK848" i="3"/>
  <c r="J619" i="2"/>
  <c r="BK648" i="2"/>
  <c r="J276" i="3"/>
  <c r="BK562" i="3"/>
  <c r="J514" i="3"/>
  <c r="J583" i="2"/>
  <c r="BK741" i="3"/>
  <c r="BK471" i="3"/>
  <c r="J648" i="2"/>
  <c r="BK601" i="3"/>
  <c r="BK311" i="3"/>
  <c r="J870" i="3"/>
  <c r="BK449" i="3"/>
  <c r="J780" i="3"/>
  <c r="J964" i="3"/>
  <c r="J98" i="4"/>
  <c r="BK777" i="3"/>
  <c r="J854" i="3"/>
  <c r="BK107" i="3"/>
  <c r="J774" i="3"/>
  <c r="J266" i="3"/>
  <c r="J261" i="3"/>
  <c r="BK288" i="3"/>
  <c r="BK662" i="2"/>
  <c r="J631" i="3"/>
  <c r="BK475" i="3"/>
  <c r="J376" i="3"/>
  <c r="BK533" i="3"/>
  <c r="J298" i="3"/>
  <c r="BK431" i="3"/>
  <c r="J955" i="3"/>
  <c r="J601" i="3"/>
  <c r="J887" i="3"/>
  <c r="BK826" i="3"/>
  <c r="BK862" i="3"/>
  <c r="BK296" i="2"/>
  <c r="BK340" i="2"/>
  <c r="BK626" i="3"/>
  <c r="J810" i="3"/>
  <c r="J453" i="3"/>
  <c r="J348" i="2"/>
  <c r="J570" i="3"/>
  <c r="J662" i="2"/>
  <c r="J893" i="3"/>
  <c r="BK549" i="3"/>
  <c r="BK601" i="2"/>
  <c r="BK445" i="3"/>
  <c r="J528" i="3"/>
  <c r="J689" i="3"/>
  <c r="J303" i="3"/>
  <c r="BK858" i="3"/>
  <c r="BK559" i="3"/>
  <c r="J732" i="3"/>
  <c r="BK195" i="3"/>
  <c r="J524" i="2"/>
  <c r="BK887" i="3"/>
  <c r="J559" i="3"/>
  <c r="BK631" i="3"/>
  <c r="J459" i="3"/>
  <c r="J862" i="3"/>
  <c r="BK98" i="4"/>
  <c r="J643" i="2"/>
  <c r="J357" i="2"/>
  <c r="BK514" i="3"/>
  <c r="J165" i="3"/>
  <c r="J874" i="3"/>
  <c r="BK86" i="4"/>
  <c r="BK400" i="2"/>
  <c r="J467" i="3"/>
  <c r="BK329" i="3"/>
  <c r="J636" i="3"/>
  <c r="BK524" i="2"/>
  <c r="BK279" i="2"/>
  <c r="BK592" i="2"/>
  <c r="J684" i="3"/>
  <c r="J823" i="3"/>
  <c r="BK738" i="3"/>
  <c r="BK148" i="3"/>
  <c r="J187" i="3"/>
  <c r="J366" i="2"/>
  <c r="BK348" i="2"/>
  <c r="BK636" i="3"/>
  <c r="J900" i="3"/>
  <c r="BK308" i="3"/>
  <c r="J407" i="2"/>
  <c r="BK188" i="2"/>
  <c r="BK276" i="3"/>
  <c r="J579" i="3"/>
  <c r="BK950" i="3"/>
  <c r="J576" i="3"/>
  <c r="BK523" i="3"/>
  <c r="J799" i="3"/>
  <c r="J657" i="2"/>
  <c r="BK606" i="3"/>
  <c r="BK497" i="3"/>
  <c r="J649" i="3"/>
  <c r="BK596" i="3"/>
  <c r="BK321" i="3"/>
  <c r="BK228" i="3"/>
  <c r="J705" i="3"/>
  <c r="J913" i="3"/>
  <c r="J877" i="3"/>
  <c r="BK874" i="3"/>
  <c r="BK243" i="3"/>
  <c r="BK96" i="4"/>
  <c r="J601" i="2"/>
  <c r="J539" i="3"/>
  <c r="J829" i="3"/>
  <c r="J566" i="3"/>
  <c r="BK705" i="3"/>
  <c r="BK713" i="3"/>
  <c r="J178" i="3"/>
  <c r="BK823" i="3"/>
  <c r="BK802" i="3"/>
  <c r="BK441" i="2"/>
  <c r="BK431" i="2"/>
  <c r="J230" i="2"/>
  <c r="J790" i="3"/>
  <c r="BK654" i="3"/>
  <c r="BK908" i="3"/>
  <c r="BK866" i="3"/>
  <c r="J795" i="3"/>
  <c r="J90" i="4"/>
  <c r="J279" i="2"/>
  <c r="J102" i="2"/>
  <c r="BK293" i="3"/>
  <c r="BK732" i="3"/>
  <c r="J112" i="3"/>
  <c r="J606" i="3"/>
  <c r="J884" i="3"/>
  <c r="BK409" i="3"/>
  <c r="BK571" i="2"/>
  <c r="J188" i="2"/>
  <c r="J928" i="3"/>
  <c r="BK649" i="3"/>
  <c r="J96" i="4"/>
  <c r="BK112" i="2"/>
  <c r="BK122" i="3"/>
  <c r="J161" i="3"/>
  <c r="BK90" i="4"/>
  <c r="BK637" i="2"/>
  <c r="BK851" i="3"/>
  <c r="BK709" i="3"/>
  <c r="J212" i="2"/>
  <c r="J659" i="3"/>
  <c r="BK165" i="3"/>
  <c r="BK566" i="3"/>
  <c r="J664" i="3"/>
  <c r="BK829" i="3"/>
  <c r="BK394" i="3"/>
  <c r="BK959" i="3"/>
  <c r="J959" i="3"/>
  <c r="BK135" i="3"/>
  <c r="BK679" i="3"/>
  <c r="BK799" i="3"/>
  <c r="BK352" i="2"/>
  <c r="J130" i="3"/>
  <c r="BK810" i="3"/>
  <c r="J533" i="3"/>
  <c r="BK152" i="3"/>
  <c r="J329" i="3"/>
  <c r="J100" i="4"/>
  <c r="J112" i="2"/>
  <c r="J720" i="3"/>
  <c r="J890" i="3"/>
  <c r="BK510" i="3"/>
  <c r="BK191" i="2"/>
  <c r="BK917" i="3"/>
  <c r="J844" i="3"/>
  <c r="BK325" i="3"/>
  <c r="T88" i="2" l="1"/>
  <c r="P642" i="2"/>
  <c r="P641" i="2" s="1"/>
  <c r="R570" i="2"/>
  <c r="R566" i="2"/>
  <c r="BK164" i="3"/>
  <c r="J164" i="3" s="1"/>
  <c r="J62" i="3" s="1"/>
  <c r="P186" i="3"/>
  <c r="P205" i="3"/>
  <c r="BK339" i="3"/>
  <c r="J339" i="3"/>
  <c r="J68" i="3"/>
  <c r="BK88" i="2"/>
  <c r="T642" i="2"/>
  <c r="T641" i="2"/>
  <c r="BK242" i="3"/>
  <c r="J242" i="3" s="1"/>
  <c r="J65" i="3" s="1"/>
  <c r="R106" i="3"/>
  <c r="R408" i="3"/>
  <c r="R164" i="3"/>
  <c r="T408" i="3"/>
  <c r="R474" i="3"/>
  <c r="BK408" i="3"/>
  <c r="J408" i="3" s="1"/>
  <c r="J70" i="3" s="1"/>
  <c r="T513" i="3"/>
  <c r="T570" i="2"/>
  <c r="T566" i="2" s="1"/>
  <c r="T87" i="2" s="1"/>
  <c r="T86" i="2" s="1"/>
  <c r="T106" i="3"/>
  <c r="P569" i="3"/>
  <c r="T205" i="3"/>
  <c r="R458" i="3"/>
  <c r="T700" i="3"/>
  <c r="P88" i="2"/>
  <c r="BK642" i="2"/>
  <c r="BK641" i="2"/>
  <c r="J641" i="2" s="1"/>
  <c r="J65" i="2" s="1"/>
  <c r="P106" i="3"/>
  <c r="T186" i="3"/>
  <c r="BK317" i="3"/>
  <c r="J317" i="3" s="1"/>
  <c r="J66" i="3" s="1"/>
  <c r="P773" i="3"/>
  <c r="R205" i="3"/>
  <c r="BK569" i="3"/>
  <c r="J569" i="3"/>
  <c r="J77" i="3"/>
  <c r="R773" i="3"/>
  <c r="T242" i="3"/>
  <c r="BK474" i="3"/>
  <c r="J474" i="3"/>
  <c r="J75" i="3" s="1"/>
  <c r="R847" i="3"/>
  <c r="R339" i="3"/>
  <c r="R335" i="3"/>
  <c r="R513" i="3"/>
  <c r="T726" i="3"/>
  <c r="BK899" i="3"/>
  <c r="J899" i="3"/>
  <c r="J82" i="3" s="1"/>
  <c r="R88" i="2"/>
  <c r="R87" i="2"/>
  <c r="R86" i="2" s="1"/>
  <c r="R642" i="2"/>
  <c r="R641" i="2"/>
  <c r="T164" i="3"/>
  <c r="R317" i="3"/>
  <c r="BK773" i="3"/>
  <c r="J773" i="3"/>
  <c r="J80" i="3"/>
  <c r="P916" i="3"/>
  <c r="BK205" i="3"/>
  <c r="J205" i="3" s="1"/>
  <c r="J64" i="3" s="1"/>
  <c r="T317" i="3"/>
  <c r="T569" i="3"/>
  <c r="R899" i="3"/>
  <c r="BK570" i="2"/>
  <c r="BK566" i="2" s="1"/>
  <c r="J566" i="2" s="1"/>
  <c r="J63" i="2" s="1"/>
  <c r="P242" i="3"/>
  <c r="P458" i="3"/>
  <c r="BK726" i="3"/>
  <c r="J726" i="3" s="1"/>
  <c r="J79" i="3" s="1"/>
  <c r="T916" i="3"/>
  <c r="P570" i="2"/>
  <c r="P566" i="2" s="1"/>
  <c r="P87" i="2" s="1"/>
  <c r="P86" i="2" s="1"/>
  <c r="AU55" i="1" s="1"/>
  <c r="P339" i="3"/>
  <c r="P335" i="3" s="1"/>
  <c r="BK513" i="3"/>
  <c r="J513" i="3" s="1"/>
  <c r="J76" i="3" s="1"/>
  <c r="R700" i="3"/>
  <c r="P847" i="3"/>
  <c r="T949" i="3"/>
  <c r="BK186" i="3"/>
  <c r="J186" i="3" s="1"/>
  <c r="J63" i="3" s="1"/>
  <c r="P408" i="3"/>
  <c r="P474" i="3"/>
  <c r="P726" i="3"/>
  <c r="BK916" i="3"/>
  <c r="J916" i="3" s="1"/>
  <c r="J83" i="3" s="1"/>
  <c r="T339" i="3"/>
  <c r="T335" i="3" s="1"/>
  <c r="P513" i="3"/>
  <c r="R726" i="3"/>
  <c r="R916" i="3"/>
  <c r="R242" i="3"/>
  <c r="BK458" i="3"/>
  <c r="J458" i="3"/>
  <c r="J73" i="3" s="1"/>
  <c r="T474" i="3"/>
  <c r="BK700" i="3"/>
  <c r="J700" i="3"/>
  <c r="J78" i="3" s="1"/>
  <c r="T773" i="3"/>
  <c r="P899" i="3"/>
  <c r="P949" i="3"/>
  <c r="BK106" i="3"/>
  <c r="J106" i="3" s="1"/>
  <c r="J61" i="3" s="1"/>
  <c r="R186" i="3"/>
  <c r="R569" i="3"/>
  <c r="BK847" i="3"/>
  <c r="J847" i="3" s="1"/>
  <c r="J81" i="3" s="1"/>
  <c r="BK949" i="3"/>
  <c r="J949" i="3" s="1"/>
  <c r="J84" i="3" s="1"/>
  <c r="P164" i="3"/>
  <c r="P317" i="3"/>
  <c r="T458" i="3"/>
  <c r="P700" i="3"/>
  <c r="T847" i="3"/>
  <c r="T899" i="3"/>
  <c r="R949" i="3"/>
  <c r="BK89" i="4"/>
  <c r="J89" i="4"/>
  <c r="J62" i="4"/>
  <c r="P89" i="4"/>
  <c r="P84" i="4" s="1"/>
  <c r="P83" i="4" s="1"/>
  <c r="AU57" i="1" s="1"/>
  <c r="R89" i="4"/>
  <c r="R84" i="4" s="1"/>
  <c r="R83" i="4" s="1"/>
  <c r="T89" i="4"/>
  <c r="T84" i="4" s="1"/>
  <c r="T83" i="4" s="1"/>
  <c r="BK560" i="2"/>
  <c r="J560" i="2"/>
  <c r="J62" i="2" s="1"/>
  <c r="BK470" i="3"/>
  <c r="J470" i="3"/>
  <c r="J74" i="3"/>
  <c r="BK448" i="3"/>
  <c r="J448" i="3" s="1"/>
  <c r="J71" i="3" s="1"/>
  <c r="BK452" i="3"/>
  <c r="J452" i="3" s="1"/>
  <c r="J72" i="3" s="1"/>
  <c r="BK85" i="4"/>
  <c r="J85" i="4"/>
  <c r="J61" i="4" s="1"/>
  <c r="BK102" i="4"/>
  <c r="J102" i="4"/>
  <c r="J63" i="4"/>
  <c r="BK335" i="3"/>
  <c r="J335" i="3" s="1"/>
  <c r="J67" i="3" s="1"/>
  <c r="J52" i="4"/>
  <c r="E73" i="4"/>
  <c r="BF90" i="4"/>
  <c r="F80" i="4"/>
  <c r="BF86" i="4"/>
  <c r="BF96" i="4"/>
  <c r="BF103" i="4"/>
  <c r="BF93" i="4"/>
  <c r="BF100" i="4"/>
  <c r="BF98" i="4"/>
  <c r="BF777" i="3"/>
  <c r="BF866" i="3"/>
  <c r="BF298" i="3"/>
  <c r="BF314" i="3"/>
  <c r="BF518" i="3"/>
  <c r="BF591" i="3"/>
  <c r="BF727" i="3"/>
  <c r="BF790" i="3"/>
  <c r="BF874" i="3"/>
  <c r="F101" i="3"/>
  <c r="BF358" i="3"/>
  <c r="BF367" i="3"/>
  <c r="BF376" i="3"/>
  <c r="BF416" i="3"/>
  <c r="BF467" i="3"/>
  <c r="BF585" i="3"/>
  <c r="BF679" i="3"/>
  <c r="BF684" i="3"/>
  <c r="BF689" i="3"/>
  <c r="BF741" i="3"/>
  <c r="BF802" i="3"/>
  <c r="BF870" i="3"/>
  <c r="J642" i="2"/>
  <c r="J66" i="2"/>
  <c r="BF157" i="3"/>
  <c r="BF206" i="3"/>
  <c r="BF349" i="3"/>
  <c r="BF488" i="3"/>
  <c r="BF795" i="3"/>
  <c r="BF858" i="3"/>
  <c r="E48" i="3"/>
  <c r="BF122" i="3"/>
  <c r="BF130" i="3"/>
  <c r="BF200" i="3"/>
  <c r="BF332" i="3"/>
  <c r="BF528" i="3"/>
  <c r="BF621" i="3"/>
  <c r="BF654" i="3"/>
  <c r="BF713" i="3"/>
  <c r="BF890" i="3"/>
  <c r="BF170" i="3"/>
  <c r="BF276" i="3"/>
  <c r="BF303" i="3"/>
  <c r="BF308" i="3"/>
  <c r="BF318" i="3"/>
  <c r="BF340" i="3"/>
  <c r="BF385" i="3"/>
  <c r="BF431" i="3"/>
  <c r="BF445" i="3"/>
  <c r="BF475" i="3"/>
  <c r="BF497" i="3"/>
  <c r="BF544" i="3"/>
  <c r="BF554" i="3"/>
  <c r="BF562" i="3"/>
  <c r="BF566" i="3"/>
  <c r="BF606" i="3"/>
  <c r="BF610" i="3"/>
  <c r="BF664" i="3"/>
  <c r="BF717" i="3"/>
  <c r="BF723" i="3"/>
  <c r="BF761" i="3"/>
  <c r="BF774" i="3"/>
  <c r="BF785" i="3"/>
  <c r="BF844" i="3"/>
  <c r="BF877" i="3"/>
  <c r="BF880" i="3"/>
  <c r="BF893" i="3"/>
  <c r="BF823" i="3"/>
  <c r="BF887" i="3"/>
  <c r="BF107" i="3"/>
  <c r="BF112" i="3"/>
  <c r="BF117" i="3"/>
  <c r="BF403" i="3"/>
  <c r="BF409" i="3"/>
  <c r="BF582" i="3"/>
  <c r="BF588" i="3"/>
  <c r="BF672" i="3"/>
  <c r="BF905" i="3"/>
  <c r="BF579" i="3"/>
  <c r="BF601" i="3"/>
  <c r="BF697" i="3"/>
  <c r="BF720" i="3"/>
  <c r="BF818" i="3"/>
  <c r="BF851" i="3"/>
  <c r="BF896" i="3"/>
  <c r="BF917" i="3"/>
  <c r="BF925" i="3"/>
  <c r="BF216" i="3"/>
  <c r="BF248" i="3"/>
  <c r="BF325" i="3"/>
  <c r="BF438" i="3"/>
  <c r="BF483" i="3"/>
  <c r="BF573" i="3"/>
  <c r="BF644" i="3"/>
  <c r="BF659" i="3"/>
  <c r="BF701" i="3"/>
  <c r="BF744" i="3"/>
  <c r="BF829" i="3"/>
  <c r="BF913" i="3"/>
  <c r="J570" i="2"/>
  <c r="J64" i="2" s="1"/>
  <c r="BF148" i="3"/>
  <c r="BF161" i="3"/>
  <c r="BF165" i="3"/>
  <c r="BF266" i="3"/>
  <c r="BF288" i="3"/>
  <c r="BF293" i="3"/>
  <c r="BF427" i="3"/>
  <c r="BF449" i="3"/>
  <c r="BF500" i="3"/>
  <c r="BF514" i="3"/>
  <c r="BF533" i="3"/>
  <c r="BF549" i="3"/>
  <c r="BF570" i="3"/>
  <c r="BF626" i="3"/>
  <c r="BF631" i="3"/>
  <c r="BF732" i="3"/>
  <c r="BF780" i="3"/>
  <c r="BF862" i="3"/>
  <c r="BF931" i="3"/>
  <c r="BF928" i="3"/>
  <c r="BF884" i="3"/>
  <c r="BF900" i="3"/>
  <c r="BF955" i="3"/>
  <c r="J52" i="3"/>
  <c r="BF135" i="3"/>
  <c r="BF143" i="3"/>
  <c r="BF152" i="3"/>
  <c r="BF187" i="3"/>
  <c r="BF195" i="3"/>
  <c r="BF228" i="3"/>
  <c r="BF233" i="3"/>
  <c r="BF256" i="3"/>
  <c r="BF336" i="3"/>
  <c r="BF394" i="3"/>
  <c r="BF398" i="3"/>
  <c r="BF459" i="3"/>
  <c r="BF462" i="3"/>
  <c r="BF471" i="3"/>
  <c r="BF493" i="3"/>
  <c r="BF523" i="3"/>
  <c r="BF692" i="3"/>
  <c r="BF826" i="3"/>
  <c r="BF848" i="3"/>
  <c r="BF934" i="3"/>
  <c r="BF940" i="3"/>
  <c r="BF964" i="3"/>
  <c r="BF908" i="3"/>
  <c r="BF854" i="3"/>
  <c r="BF937" i="3"/>
  <c r="BF950" i="3"/>
  <c r="BF959" i="3"/>
  <c r="BF709" i="3"/>
  <c r="BF738" i="3"/>
  <c r="BF747" i="3"/>
  <c r="BF799" i="3"/>
  <c r="BF810" i="3"/>
  <c r="BF178" i="3"/>
  <c r="BF243" i="3"/>
  <c r="BF311" i="3"/>
  <c r="BF505" i="3"/>
  <c r="BF559" i="3"/>
  <c r="BF576" i="3"/>
  <c r="BF596" i="3"/>
  <c r="BF705" i="3"/>
  <c r="BF837" i="3"/>
  <c r="BF221" i="3"/>
  <c r="BF261" i="3"/>
  <c r="BF281" i="3"/>
  <c r="BF321" i="3"/>
  <c r="BF329" i="3"/>
  <c r="BF420" i="3"/>
  <c r="BF453" i="3"/>
  <c r="BF510" i="3"/>
  <c r="BF539" i="3"/>
  <c r="BF613" i="3"/>
  <c r="BF618" i="3"/>
  <c r="BF636" i="3"/>
  <c r="BF649" i="3"/>
  <c r="BF750" i="3"/>
  <c r="BF753" i="3"/>
  <c r="BF770" i="3"/>
  <c r="J80" i="2"/>
  <c r="BF250" i="2"/>
  <c r="BF333" i="2"/>
  <c r="BF567" i="2"/>
  <c r="E48" i="2"/>
  <c r="BF99" i="2"/>
  <c r="BF361" i="2"/>
  <c r="BF592" i="2"/>
  <c r="BF583" i="2"/>
  <c r="BF89" i="2"/>
  <c r="BF313" i="2"/>
  <c r="BF133" i="2"/>
  <c r="BF601" i="2"/>
  <c r="BF296" i="2"/>
  <c r="BF243" i="2"/>
  <c r="BF628" i="2"/>
  <c r="BF123" i="2"/>
  <c r="BF275" i="2"/>
  <c r="BF102" i="2"/>
  <c r="BF191" i="2"/>
  <c r="BF230" i="2"/>
  <c r="BF279" i="2"/>
  <c r="BF371" i="2"/>
  <c r="BF441" i="2"/>
  <c r="BF561" i="2"/>
  <c r="BF571" i="2"/>
  <c r="BF648" i="2"/>
  <c r="BF652" i="2"/>
  <c r="F83" i="2"/>
  <c r="BF352" i="2"/>
  <c r="BF357" i="2"/>
  <c r="BF657" i="2"/>
  <c r="BF366" i="2"/>
  <c r="BF400" i="2"/>
  <c r="BF662" i="2"/>
  <c r="BF407" i="2"/>
  <c r="BF619" i="2"/>
  <c r="BF348" i="2"/>
  <c r="BF195" i="2"/>
  <c r="BF254" i="2"/>
  <c r="BF188" i="2"/>
  <c r="BF340" i="2"/>
  <c r="BF392" i="2"/>
  <c r="BF431" i="2"/>
  <c r="BF507" i="2"/>
  <c r="BF524" i="2"/>
  <c r="BF574" i="2"/>
  <c r="BF610" i="2"/>
  <c r="BF112" i="2"/>
  <c r="BF212" i="2"/>
  <c r="BF326" i="2"/>
  <c r="BF411" i="2"/>
  <c r="BF435" i="2"/>
  <c r="BF632" i="2"/>
  <c r="BF637" i="2"/>
  <c r="BF494" i="2"/>
  <c r="BF643" i="2"/>
  <c r="J33" i="2"/>
  <c r="AV55" i="1" s="1"/>
  <c r="F36" i="3"/>
  <c r="BC56" i="1" s="1"/>
  <c r="F35" i="4"/>
  <c r="BB57" i="1" s="1"/>
  <c r="F37" i="3"/>
  <c r="BD56" i="1" s="1"/>
  <c r="F33" i="2"/>
  <c r="AZ55" i="1" s="1"/>
  <c r="J33" i="4"/>
  <c r="AV57" i="1" s="1"/>
  <c r="F37" i="2"/>
  <c r="BD55" i="1" s="1"/>
  <c r="F37" i="4"/>
  <c r="BD57" i="1" s="1"/>
  <c r="F36" i="4"/>
  <c r="BC57" i="1" s="1"/>
  <c r="F33" i="3"/>
  <c r="AZ56" i="1" s="1"/>
  <c r="J33" i="3"/>
  <c r="AV56" i="1" s="1"/>
  <c r="F33" i="4"/>
  <c r="AZ57" i="1" s="1"/>
  <c r="F35" i="3"/>
  <c r="BB56" i="1" s="1"/>
  <c r="F35" i="2"/>
  <c r="BB55" i="1" s="1"/>
  <c r="F36" i="2"/>
  <c r="BC55" i="1" s="1"/>
  <c r="BK87" i="2" l="1"/>
  <c r="J87" i="2"/>
  <c r="J60" i="2"/>
  <c r="T105" i="3"/>
  <c r="R407" i="3"/>
  <c r="P407" i="3"/>
  <c r="R105" i="3"/>
  <c r="R104" i="3"/>
  <c r="P105" i="3"/>
  <c r="P104" i="3"/>
  <c r="AU56" i="1"/>
  <c r="T407" i="3"/>
  <c r="BK407" i="3"/>
  <c r="J407" i="3" s="1"/>
  <c r="J69" i="3" s="1"/>
  <c r="J88" i="2"/>
  <c r="J61" i="2" s="1"/>
  <c r="BK84" i="4"/>
  <c r="J84" i="4"/>
  <c r="J60" i="4"/>
  <c r="BK105" i="3"/>
  <c r="J105" i="3" s="1"/>
  <c r="J60" i="3" s="1"/>
  <c r="BK86" i="2"/>
  <c r="J86" i="2" s="1"/>
  <c r="J59" i="2" s="1"/>
  <c r="AU54" i="1"/>
  <c r="F34" i="2"/>
  <c r="BA55" i="1" s="1"/>
  <c r="BB54" i="1"/>
  <c r="W31" i="1"/>
  <c r="F34" i="4"/>
  <c r="BA57" i="1" s="1"/>
  <c r="J34" i="2"/>
  <c r="AW55" i="1" s="1"/>
  <c r="AT55" i="1" s="1"/>
  <c r="J34" i="3"/>
  <c r="AW56" i="1" s="1"/>
  <c r="AT56" i="1" s="1"/>
  <c r="J34" i="4"/>
  <c r="AW57" i="1"/>
  <c r="AT57" i="1" s="1"/>
  <c r="AZ54" i="1"/>
  <c r="W29" i="1"/>
  <c r="BC54" i="1"/>
  <c r="W32" i="1" s="1"/>
  <c r="BD54" i="1"/>
  <c r="W33" i="1"/>
  <c r="F34" i="3"/>
  <c r="BA56" i="1" s="1"/>
  <c r="T104" i="3" l="1"/>
  <c r="BK83" i="4"/>
  <c r="J83" i="4"/>
  <c r="J59" i="4"/>
  <c r="BK104" i="3"/>
  <c r="J104" i="3"/>
  <c r="J30" i="3" s="1"/>
  <c r="AG56" i="1" s="1"/>
  <c r="AN56" i="1" s="1"/>
  <c r="AY54" i="1"/>
  <c r="AX54" i="1"/>
  <c r="AV54" i="1"/>
  <c r="AK29" i="1" s="1"/>
  <c r="J30" i="2"/>
  <c r="AG55" i="1"/>
  <c r="BA54" i="1"/>
  <c r="W30" i="1" s="1"/>
  <c r="J39" i="3" l="1"/>
  <c r="J59" i="3"/>
  <c r="J39" i="2"/>
  <c r="AN55" i="1"/>
  <c r="J30" i="4"/>
  <c r="AG57" i="1"/>
  <c r="AG54" i="1"/>
  <c r="AK26" i="1" s="1"/>
  <c r="AK35" i="1" s="1"/>
  <c r="AW54" i="1"/>
  <c r="AK30" i="1"/>
  <c r="J39" i="4" l="1"/>
  <c r="AN57" i="1"/>
  <c r="AT54" i="1"/>
  <c r="AN54" i="1"/>
</calcChain>
</file>

<file path=xl/sharedStrings.xml><?xml version="1.0" encoding="utf-8"?>
<sst xmlns="http://schemas.openxmlformats.org/spreadsheetml/2006/main" count="13291" uniqueCount="1879">
  <si>
    <t>Export Komplet</t>
  </si>
  <si>
    <t>VZ</t>
  </si>
  <si>
    <t>2.0</t>
  </si>
  <si>
    <t>ZAMOK</t>
  </si>
  <si>
    <t>False</t>
  </si>
  <si>
    <t>{5f4b467b-73bd-4c03-8053-389261264a4e}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</si>
  <si>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</si>
  <si>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</si>
  <si>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</si>
  <si>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</si>
  <si>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</si>
  <si>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</si>
  <si>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</si>
  <si>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</si>
  <si>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</si>
  <si>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</si>
  <si>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</si>
  <si>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bytového domu -ul. Štefánikova č. p. 957 v Bohumíně</t>
  </si>
  <si>
    <t>KSO:</t>
  </si>
  <si>
    <t/>
  </si>
  <si>
    <t>CC-CZ:</t>
  </si>
  <si>
    <t>Místo:</t>
  </si>
  <si>
    <t>Bohumín</t>
  </si>
  <si>
    <t>Datum:</t>
  </si>
  <si>
    <t>28. 10. 2021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</si>
  <si>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</si>
  <si>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</si>
  <si>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</si>
  <si>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</si>
  <si>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</si>
  <si>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</si>
  <si>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</si>
  <si>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Ing. Vlasta Slívová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</si>
  <si>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</si>
  <si>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</si>
  <si>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</si>
  <si>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</si>
  <si>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</si>
  <si>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</si>
  <si>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</si>
  <si>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</si>
  <si>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</si>
  <si>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</si>
  <si>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</si>
  <si>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</si>
  <si>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</si>
  <si>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</si>
  <si>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</si>
  <si>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</si>
  <si>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</si>
  <si>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</si>
  <si>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</si>
  <si>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</si>
  <si>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</si>
  <si>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</si>
  <si>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</si>
  <si>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</si>
  <si>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</si>
  <si>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</si>
  <si>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</si>
  <si>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</si>
  <si>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</si>
  <si>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</si>
  <si>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</si>
  <si>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</si>
  <si>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</si>
  <si>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</si>
  <si>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</si>
  <si>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</si>
  <si>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</si>
  <si>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</si>
  <si>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</si>
  <si>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</si>
  <si>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</si>
  <si>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</si>
  <si>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</si>
  <si>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část investice</t>
  </si>
  <si>
    <t>STA</t>
  </si>
  <si>
    <t>{34ec8802-2cdf-4d81-8ff2-2d3e3ee16f54}</t>
  </si>
  <si>
    <t>2</t>
  </si>
  <si>
    <t>část oprava</t>
  </si>
  <si>
    <t>{1727884a-bd27-479f-855e-2004e56d0bb2}</t>
  </si>
  <si>
    <t>3</t>
  </si>
  <si>
    <t>Vedlejší náklady</t>
  </si>
  <si>
    <t>{e8ba4f4c-b584-406a-bc01-370a1fbbdc0c}</t>
  </si>
  <si>
    <t>KRYCÍ LIST SOUPISU PRACÍ</t>
  </si>
  <si>
    <t>Objekt:</t>
  </si>
  <si>
    <t>1 - část investice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</si>
  <si>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</si>
  <si>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</si>
  <si>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</si>
  <si>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</si>
  <si>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</si>
  <si>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</si>
  <si>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</si>
  <si>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</si>
  <si>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 xml:space="preserve">      94 - Lešení a stavební výtahy</t>
  </si>
  <si>
    <t>PSV - Práce a dodávky PSV</t>
  </si>
  <si>
    <t xml:space="preserve">    713 - Izolace tepelné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</si>
  <si>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</si>
  <si>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</si>
  <si>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</si>
  <si>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</si>
  <si>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</si>
  <si>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</si>
  <si>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</si>
  <si>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</si>
  <si>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</si>
  <si>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</si>
  <si>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</si>
  <si>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</si>
  <si>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</si>
  <si>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</si>
  <si>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</si>
  <si>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</si>
  <si>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</si>
  <si>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</si>
  <si>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</si>
  <si>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621131121</t>
  </si>
  <si>
    <t>Penetrační nátěr vnějších podhledů nanášený ručně</t>
  </si>
  <si>
    <t>m2</t>
  </si>
  <si>
    <t>CS ÚRS 2021 02</t>
  </si>
  <si>
    <t>4</t>
  </si>
  <si>
    <t>1165856726</t>
  </si>
  <si>
    <t>PP</t>
  </si>
  <si>
    <t>Podkladní a spojovací vrstva vnějších omítaných ploch penetrace nanášená ručně podhledů</t>
  </si>
  <si>
    <t>Online PSC</t>
  </si>
  <si>
    <t>https://podminky.urs.cz/item/CS_URS_2021_02/621131121</t>
  </si>
  <si>
    <t>VV</t>
  </si>
  <si>
    <t>pozn 1</t>
  </si>
  <si>
    <t>2,3*1,2*2</t>
  </si>
  <si>
    <t>0,6*15*2</t>
  </si>
  <si>
    <t>0,6*2</t>
  </si>
  <si>
    <t>0,4*6,8</t>
  </si>
  <si>
    <t>1,2*4</t>
  </si>
  <si>
    <t>Součet</t>
  </si>
  <si>
    <t>621142001</t>
  </si>
  <si>
    <t>Potažení vnějších podhledů sklovláknitým pletivem vtlačeným do tenkovrstvé hmoty</t>
  </si>
  <si>
    <t>702570438</t>
  </si>
  <si>
    <t>Potažení vnějších ploch pletivem v ploše nebo pruzích, na plném podkladu sklovláknitým vtlačením do tmelu podhledů</t>
  </si>
  <si>
    <t>https://podminky.urs.cz/item/CS_URS_2021_02/621142001</t>
  </si>
  <si>
    <t>621221011</t>
  </si>
  <si>
    <t>Montáž kontaktního zateplení vnějších podhledů lepením a mechanickým kotvením desek z minerální vlny s podélnou orientací do betonu a zdiva tl přes 40 do 80 mm</t>
  </si>
  <si>
    <t>1362955406</t>
  </si>
  <si>
    <t>Montáž kontaktního zateplení lepením a mechanickým kotvením z desek z minerální vlny s podélnou orientací vláken nebo kombinovaných na vnější podhledy, na podklad betonový nebo z lehčeného betonu, z tvárnic keramických nebo vápenopískových, tloušťky desek přes 40 do 80 mm</t>
  </si>
  <si>
    <t>https://podminky.urs.cz/item/CS_URS_2021_02/621221011</t>
  </si>
  <si>
    <t>M</t>
  </si>
  <si>
    <t>63151518</t>
  </si>
  <si>
    <t>deska tepelně izolační minerální kontaktních fasád podélné vlákno λ=0,036 tl 40mm</t>
  </si>
  <si>
    <t>8</t>
  </si>
  <si>
    <t>-1321515792</t>
  </si>
  <si>
    <t>https://podminky.urs.cz/item/CS_URS_2021_02/63151518</t>
  </si>
  <si>
    <t>32,24*1,05 'Přepočtené koeficientem množství</t>
  </si>
  <si>
    <t>5</t>
  </si>
  <si>
    <t>621531022</t>
  </si>
  <si>
    <t>Tenkovrstvá silikonová zrnitá omítka zrnitost 2,0 mm vnějších podhledů</t>
  </si>
  <si>
    <t>1631262035</t>
  </si>
  <si>
    <t>Omítka tenkovrstvá silikonová vnějších ploch probarvená bez penetrace zatíraná (škrábaná), zrnitost 2,0 mm podhledů</t>
  </si>
  <si>
    <t>https://podminky.urs.cz/item/CS_URS_2021_02/621531022</t>
  </si>
  <si>
    <t>622131121</t>
  </si>
  <si>
    <t>Penetrační nátěr vnějších stěn nanášený ručně</t>
  </si>
  <si>
    <t>-1050191325</t>
  </si>
  <si>
    <t>Podkladní a spojovací vrstva vnějších omítaných ploch penetrace nanášená ručně stěn</t>
  </si>
  <si>
    <t>https://podminky.urs.cz/item/CS_URS_2021_02/622131121</t>
  </si>
  <si>
    <t>skladba d</t>
  </si>
  <si>
    <t>14,25*1,4</t>
  </si>
  <si>
    <t>15,1*1,4</t>
  </si>
  <si>
    <t>skladba b</t>
  </si>
  <si>
    <t>fasada</t>
  </si>
  <si>
    <t>14,25*12</t>
  </si>
  <si>
    <t>15,1*12</t>
  </si>
  <si>
    <t>štít</t>
  </si>
  <si>
    <t>46,5</t>
  </si>
  <si>
    <t>skladba e</t>
  </si>
  <si>
    <t>(9,5+0,75+2,2+2,2+2,2+1+0,75+0,5+5,5)*-1</t>
  </si>
  <si>
    <t>-10,2</t>
  </si>
  <si>
    <t>(6+4,3+10,2)*-1</t>
  </si>
  <si>
    <t>okna</t>
  </si>
  <si>
    <t>-1,45*0,9</t>
  </si>
  <si>
    <t>-1,5*1,45*9</t>
  </si>
  <si>
    <t>-2,1*1,45*10</t>
  </si>
  <si>
    <t>-0,9*0,9*8</t>
  </si>
  <si>
    <t>-0,9*1,45*4</t>
  </si>
  <si>
    <t>-1,4*1,6</t>
  </si>
  <si>
    <t>9,5+0,75+2,2+2,2+2,2+1+0,75+0,5+5,5</t>
  </si>
  <si>
    <t>10,2</t>
  </si>
  <si>
    <t>6+4,3+10,2</t>
  </si>
  <si>
    <t>0,8+2,8+0,9+0,9+0,8+4,4</t>
  </si>
  <si>
    <t>(0,9+1,45+0,9)*0,35</t>
  </si>
  <si>
    <t>(1,45+1,5+1,45)*9*0,35</t>
  </si>
  <si>
    <t>(1,45+2,1+1,45)*10*0,35</t>
  </si>
  <si>
    <t>(0,9+0,9+0,9)*8*0,35</t>
  </si>
  <si>
    <t>(1,45+0,9+1,45)*4*0,35</t>
  </si>
  <si>
    <t>(1,6+1,4+1,6)*0,35</t>
  </si>
  <si>
    <t>(2,75+2,7+2,75)*0,35</t>
  </si>
  <si>
    <t>(2,75+1,2+2,75)*0,35</t>
  </si>
  <si>
    <t>dveře</t>
  </si>
  <si>
    <t>(2,15+1,45+2,15)*0,35</t>
  </si>
  <si>
    <t>(3,17+0,93+3,17)*0,35</t>
  </si>
  <si>
    <t>(2,1+1,5+2,1)*0,35</t>
  </si>
  <si>
    <t>(0,9+0,6+0,9+0,6)*0,3</t>
  </si>
  <si>
    <t>(0,6+0,6+0,6+0,6)*2*0,3</t>
  </si>
  <si>
    <t>7</t>
  </si>
  <si>
    <t>622135011</t>
  </si>
  <si>
    <t>Vyrovnání podkladu vnějších stěn tmelem tl do 2 mm</t>
  </si>
  <si>
    <t>-599083564</t>
  </si>
  <si>
    <t>Vyrovnání nerovností podkladu vnějších omítaných ploch tmelem, tloušťky do 2 mm stěn</t>
  </si>
  <si>
    <t>https://podminky.urs.cz/item/CS_URS_2021_02/622135011</t>
  </si>
  <si>
    <t>622135095</t>
  </si>
  <si>
    <t>Příplatek k vyrovnání vnějších stěn tmelem za každý dalších 1 mm tl</t>
  </si>
  <si>
    <t>1440917593</t>
  </si>
  <si>
    <t>Vyrovnání nerovností podkladu vnějších omítaných ploch tmelem, tloušťky do 2 mm Příplatek k ceně za každý další 1 mm tloušťky podkladní vrstvy přes 2 mm tmelem stěn</t>
  </si>
  <si>
    <t>https://podminky.urs.cz/item/CS_URS_2021_02/622135095</t>
  </si>
  <si>
    <t>417,36*3 'Přepočtené koeficientem množství</t>
  </si>
  <si>
    <t>9</t>
  </si>
  <si>
    <t>622143004</t>
  </si>
  <si>
    <t>Montáž omítkových samolepících začišťovacích profilů pro spojení s okenním rámem</t>
  </si>
  <si>
    <t>m</t>
  </si>
  <si>
    <t>-1724224279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</si>
  <si>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</si>
  <si>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https://podminky.urs.cz/item/CS_URS_2021_02/622143004</t>
  </si>
  <si>
    <t>(0,9+1,45+0,9+1,45)</t>
  </si>
  <si>
    <t>(1,45+1,5+1,45+1,5)*9</t>
  </si>
  <si>
    <t>(1,45+2,1+1,45+2,1)*10</t>
  </si>
  <si>
    <t>(0,9+0,9+0,9+0,9)*8</t>
  </si>
  <si>
    <t>(1,45+0,9+1,45+0,9)*4</t>
  </si>
  <si>
    <t>(1,6+1,4+1,6+1,4)</t>
  </si>
  <si>
    <t>(2,75+2,7+2,75+2,7)</t>
  </si>
  <si>
    <t>(2,75+1,2+2,75+1,2)</t>
  </si>
  <si>
    <t>(2,15+1,45+2,15)</t>
  </si>
  <si>
    <t>(3,17+0,93+3,17)</t>
  </si>
  <si>
    <t>(2,1+1,5+2,1)</t>
  </si>
  <si>
    <t>10</t>
  </si>
  <si>
    <t>59051476</t>
  </si>
  <si>
    <t>profil začišťovací PVC 9mm s výztužnou tkaninou pro ostění ETICS</t>
  </si>
  <si>
    <t>392583599</t>
  </si>
  <si>
    <t>https://podminky.urs.cz/item/CS_URS_2021_02/59051476</t>
  </si>
  <si>
    <t>(0,9+1,45+0,9)</t>
  </si>
  <si>
    <t>(1,45+1,5+1,45)*9</t>
  </si>
  <si>
    <t>(1,45+2,1+1,45)*10</t>
  </si>
  <si>
    <t>(0,9+0,9+0,9)*8</t>
  </si>
  <si>
    <t>(1,45+0,9+1,45)*4</t>
  </si>
  <si>
    <t>(1,6+1,4+1,6)</t>
  </si>
  <si>
    <t>(2,75+2,7+2,75)</t>
  </si>
  <si>
    <t>(2,75+1,2+2,75)</t>
  </si>
  <si>
    <t>167,87*1,05 'Přepočtené koeficientem množství</t>
  </si>
  <si>
    <t>11</t>
  </si>
  <si>
    <t>59051510</t>
  </si>
  <si>
    <t>profil začišťovací s okapnicí PVC s výztužnou tkaninou pro nadpraží ETICS</t>
  </si>
  <si>
    <t>-1568791052</t>
  </si>
  <si>
    <t>https://podminky.urs.cz/item/CS_URS_2021_02/59051510</t>
  </si>
  <si>
    <t>(1,45)</t>
  </si>
  <si>
    <t>(1,5)*9</t>
  </si>
  <si>
    <t>(2,1)*10</t>
  </si>
  <si>
    <t>(0,9)*8</t>
  </si>
  <si>
    <t>(0,9)*4</t>
  </si>
  <si>
    <t>(1,4)</t>
  </si>
  <si>
    <t>(2,7)</t>
  </si>
  <si>
    <t>(1,2)</t>
  </si>
  <si>
    <t>12</t>
  </si>
  <si>
    <t>622211021</t>
  </si>
  <si>
    <t>Montáž kontaktního zateplení vnějších stěn lepením a mechanickým kotvením polystyrénových desek do betonu a zdiva tl přes 80 do 120 mm</t>
  </si>
  <si>
    <t>1301583149</t>
  </si>
  <si>
    <t>Montáž kontaktního zateplení lepením a mechanickým kotvením z polystyrenových desek na vnější stěny, na podklad betonový nebo z lehčeného betonu, z tvárnic keramických nebo vápenopískových, tloušťky desek přes 80 do 120 mm</t>
  </si>
  <si>
    <t>https://podminky.urs.cz/item/CS_URS_2021_02/622211021</t>
  </si>
  <si>
    <t>13</t>
  </si>
  <si>
    <t>28376443</t>
  </si>
  <si>
    <t>deska z polystyrénu XPS, hrana rovná a strukturovaný povrch 300kPa tl 100mm</t>
  </si>
  <si>
    <t>-419723147</t>
  </si>
  <si>
    <t>https://podminky.urs.cz/item/CS_URS_2021_02/28376443</t>
  </si>
  <si>
    <t>41,09*1,05 'Přepočtené koeficientem množství</t>
  </si>
  <si>
    <t>14</t>
  </si>
  <si>
    <t>622211031</t>
  </si>
  <si>
    <t>Montáž kontaktního zateplení vnějších stěn lepením a mechanickým kotvením polystyrénových desek  do betonu a zdiva tl přes 120 do 160 mm</t>
  </si>
  <si>
    <t>645813426</t>
  </si>
  <si>
    <t>Montáž kontaktního zateplení lepením a mechanickým kotvením z polystyrenových desek na vnější stěny, na podklad betonový nebo z lehčeného betonu, z tvárnic keramických nebo vápenopískových, tloušťky desek přes 120 do 160 mm</t>
  </si>
  <si>
    <t>https://podminky.urs.cz/item/CS_URS_2021_02/622211031</t>
  </si>
  <si>
    <t>28375952</t>
  </si>
  <si>
    <t>deska EPS 70 fasádní λ=0,039 tl 160mm</t>
  </si>
  <si>
    <t>-1280223971</t>
  </si>
  <si>
    <t>https://podminky.urs.cz/item/CS_URS_2021_02/28375952</t>
  </si>
  <si>
    <t>278,13*1,05 'Přepočtené koeficientem množství</t>
  </si>
  <si>
    <t>16</t>
  </si>
  <si>
    <t>622212051</t>
  </si>
  <si>
    <t>Montáž kontaktního zateplení vnějšího ostění, nadpraží nebo parapetu hl. špalety do 400 mm lepením desek z polystyrenu tl do 40 mm</t>
  </si>
  <si>
    <t>671033537</t>
  </si>
  <si>
    <t>Montáž kontaktního zateplení vnějšího ostění, nadpraží nebo parapetu lepením z polystyrenových desek nebo z kombinovaných desek hloubky špalet přes 200 do 400 mm, tloušťky desek do 40 mm</t>
  </si>
  <si>
    <t>https://podminky.urs.cz/item/CS_URS_2021_02/622212051</t>
  </si>
  <si>
    <t>17</t>
  </si>
  <si>
    <t>28376031</t>
  </si>
  <si>
    <t>deska EPS grafitová fasádní λ=0,032 tl 30mm</t>
  </si>
  <si>
    <t>-371717517</t>
  </si>
  <si>
    <t>https://podminky.urs.cz/item/CS_URS_2021_02/28376031</t>
  </si>
  <si>
    <t>18</t>
  </si>
  <si>
    <t>28376438</t>
  </si>
  <si>
    <t>deska z polystyrénu XPS, hrana rovná a strukturovaný povrch 250kPa tl 30mm</t>
  </si>
  <si>
    <t>2143662811</t>
  </si>
  <si>
    <t>https://podminky.urs.cz/item/CS_URS_2021_02/28376438</t>
  </si>
  <si>
    <t>(1,45)*0,35</t>
  </si>
  <si>
    <t>(1,5)*9*0,35</t>
  </si>
  <si>
    <t>(2,1)*10*0,35</t>
  </si>
  <si>
    <t>(0,9)*8*0,35</t>
  </si>
  <si>
    <t>(0,9)*4*0,35</t>
  </si>
  <si>
    <t>(1,4)*0,35</t>
  </si>
  <si>
    <t>(2,7)*0,35</t>
  </si>
  <si>
    <t>(1,2)*0,35</t>
  </si>
  <si>
    <t>19</t>
  </si>
  <si>
    <t>1671651515</t>
  </si>
  <si>
    <t>(0,9+0,6+0,9+0,6)</t>
  </si>
  <si>
    <t>(0,6+0,6+0,6+0,6)*2</t>
  </si>
  <si>
    <t>20</t>
  </si>
  <si>
    <t>1357992599</t>
  </si>
  <si>
    <t>622221031</t>
  </si>
  <si>
    <t>Montáž kontaktního zateplení vnějších stěn lepením a mechanickým kotvením TI z minerální vlny s podélnou orientací do zdiva a betonu tl přes 120 do 160 mm</t>
  </si>
  <si>
    <t>1552443682</t>
  </si>
  <si>
    <t>Montáž kontaktního zateplení lepením a mechanickým kotvením z desek z minerální vlny s podélnou orientací vláken nebo kombinovaných na vnější stěny, na podklad betonový nebo z lehčeného betonu, z tvárnic keramických nebo vápenopískových, tloušťky desek přes 120 do 160 mm</t>
  </si>
  <si>
    <t>https://podminky.urs.cz/item/CS_URS_2021_02/622221031</t>
  </si>
  <si>
    <t>22</t>
  </si>
  <si>
    <t>63151538</t>
  </si>
  <si>
    <t>deska tepelně izolační minerální kontaktních fasád podélné vlákno λ=0,036 tl 160mm</t>
  </si>
  <si>
    <t>-380974222</t>
  </si>
  <si>
    <t>https://podminky.urs.cz/item/CS_URS_2021_02/63151538</t>
  </si>
  <si>
    <t>55,3*1,05 'Přepočtené koeficientem množství</t>
  </si>
  <si>
    <t>23</t>
  </si>
  <si>
    <t>86077953</t>
  </si>
  <si>
    <t>24</t>
  </si>
  <si>
    <t>28376425</t>
  </si>
  <si>
    <t>deska z polystyrénu XPS, hrana polodrážková a hladký povrch 300kPA tl 160mm</t>
  </si>
  <si>
    <t>-1619401982</t>
  </si>
  <si>
    <t>https://podminky.urs.cz/item/CS_URS_2021_02/28376425</t>
  </si>
  <si>
    <t>10,6*1,05 'Přepočtené koeficientem množství</t>
  </si>
  <si>
    <t>25</t>
  </si>
  <si>
    <t>622222051</t>
  </si>
  <si>
    <t>Montáž kontaktního zateplení vnějšího ostění, nadpraží nebo parapetu hl. špalety do 400 mm lepením desek z minerální vlny tl do 40 mm</t>
  </si>
  <si>
    <t>-1774148648</t>
  </si>
  <si>
    <t>Montáž kontaktního zateplení vnějšího ostění, nadpraží nebo parapetu lepením z desek z minerální vlny s podélnou nebo kolmou orientací vláken hloubky špalet přes 200 do 400 mm, tloušťky desek do 40 mm</t>
  </si>
  <si>
    <t>https://podminky.urs.cz/item/CS_URS_2021_02/622222051</t>
  </si>
  <si>
    <t>okna vata</t>
  </si>
  <si>
    <t>(1,45+1,5+1,45+1,5)*3</t>
  </si>
  <si>
    <t>26</t>
  </si>
  <si>
    <t>848644123</t>
  </si>
  <si>
    <t>(1,45+1,5+1,45+1,5)*3*0,35</t>
  </si>
  <si>
    <t>27</t>
  </si>
  <si>
    <t>622251101</t>
  </si>
  <si>
    <t>Příplatek k cenám kontaktního zateplení vnějších stěn za zápustnou montáž a použití tepelněizolačních zátek z polystyrenu</t>
  </si>
  <si>
    <t>-765155810</t>
  </si>
  <si>
    <t>Montáž kontaktního zateplení lepením a mechanickým kotvením Příplatek k cenám za zápustnou montáž kotev s použitím tepelněizolačních zátek na vnější stěny z polystyrenu</t>
  </si>
  <si>
    <t>https://podminky.urs.cz/item/CS_URS_2021_02/622251101</t>
  </si>
  <si>
    <t>28</t>
  </si>
  <si>
    <t>622251105</t>
  </si>
  <si>
    <t>Příplatek k cenám kontaktního zateplení vnějších stěn za zápustnou montáž a použití použití tepelněizolačních zátek z minerální vlny</t>
  </si>
  <si>
    <t>247291155</t>
  </si>
  <si>
    <t>Montáž kontaktního zateplení lepením a mechanickým kotvením Příplatek k cenám za zápustnou montáž kotev s použitím tepelněizolačních zátek na vnější stěny z minerální vlny</t>
  </si>
  <si>
    <t>https://podminky.urs.cz/item/CS_URS_2021_02/622251105</t>
  </si>
  <si>
    <t>29</t>
  </si>
  <si>
    <t>622252001</t>
  </si>
  <si>
    <t>Montáž profilů kontaktního zateplení připevněných mechanicky</t>
  </si>
  <si>
    <t>-1762698433</t>
  </si>
  <si>
    <t>Montáž profilů kontaktního zateplení zakládacích soklových připevněných hmoždinkami</t>
  </si>
  <si>
    <t>https://podminky.urs.cz/item/CS_URS_2021_02/622252001</t>
  </si>
  <si>
    <t>14,25</t>
  </si>
  <si>
    <t>15,1</t>
  </si>
  <si>
    <t>30</t>
  </si>
  <si>
    <t>59051653</t>
  </si>
  <si>
    <t>profil zakládací Al tl 0,7mm pro ETICS pro izolant tl 160mm</t>
  </si>
  <si>
    <t>-906748023</t>
  </si>
  <si>
    <t>https://podminky.urs.cz/item/CS_URS_2021_02/59051653</t>
  </si>
  <si>
    <t>29,35*1,03 'Přepočtené koeficientem množství</t>
  </si>
  <si>
    <t>31</t>
  </si>
  <si>
    <t>622252002</t>
  </si>
  <si>
    <t>Montáž profilů kontaktního zateplení lepených</t>
  </si>
  <si>
    <t>-1057782759</t>
  </si>
  <si>
    <t>Montáž profilů kontaktního zateplení ostatních stěnových, dilatačních apod. lepených do tmelu</t>
  </si>
  <si>
    <t>https://podminky.urs.cz/item/CS_URS_2021_02/622252002</t>
  </si>
  <si>
    <t>(1,45+1,45)</t>
  </si>
  <si>
    <t>(1,5+1,5)*9</t>
  </si>
  <si>
    <t>(1,45+1,45)*10</t>
  </si>
  <si>
    <t>(0,9+0,9)*8</t>
  </si>
  <si>
    <t>(1,45+1,45)*4</t>
  </si>
  <si>
    <t>(1,6+1,6)</t>
  </si>
  <si>
    <t>(2,7+2,7)</t>
  </si>
  <si>
    <t>(2,75+2,75)</t>
  </si>
  <si>
    <t>(2,15+2,15)</t>
  </si>
  <si>
    <t>(3,17++3,17)</t>
  </si>
  <si>
    <t>(2,1+2,1)</t>
  </si>
  <si>
    <t>rohy</t>
  </si>
  <si>
    <t>12*6</t>
  </si>
  <si>
    <t>15*6</t>
  </si>
  <si>
    <t>32</t>
  </si>
  <si>
    <t>63127416</t>
  </si>
  <si>
    <t>profil rohový PVC 23x23mm s výztužnou tkaninou š 100mm pro ETICS</t>
  </si>
  <si>
    <t>-1473010419</t>
  </si>
  <si>
    <t>https://podminky.urs.cz/item/CS_URS_2021_02/63127416</t>
  </si>
  <si>
    <t>275,84*1,05 'Přepočtené koeficientem množství</t>
  </si>
  <si>
    <t>33</t>
  </si>
  <si>
    <t>622511111</t>
  </si>
  <si>
    <t>Tenkovrstvá akrylátová mozaiková střednězrnná omítka včetně penetrace vnějších stěn</t>
  </si>
  <si>
    <t>CS ÚRS 2020 02</t>
  </si>
  <si>
    <t>-899172665</t>
  </si>
  <si>
    <t>Omítka tenkovrstvá akrylátová vnějších ploch probarvená, včetně penetrace podkladu mozaiková střednězrnná stěn</t>
  </si>
  <si>
    <t>14,25*1</t>
  </si>
  <si>
    <t>15,1*1</t>
  </si>
  <si>
    <t>34</t>
  </si>
  <si>
    <t>622541022</t>
  </si>
  <si>
    <t>Tenkovrstvá silikonsilikátová zatíraná omítka zrnitost 2,0 mm vnějších stěn</t>
  </si>
  <si>
    <t>-123822166</t>
  </si>
  <si>
    <t>Omítka tenkovrstvá silikonsilikátová vnějších ploch probarvená bez penetrace, zatíraná (škrábaná), tloušťky 2,0 mm stěn</t>
  </si>
  <si>
    <t>https://podminky.urs.cz/item/CS_URS_2021_02/622541022</t>
  </si>
  <si>
    <t>P</t>
  </si>
  <si>
    <t>Poznámka k položce:_x000D_
Silikonsilikátová omítka se samočistícím účinkem, µ=60-70, V1, W3, bez obsahu konzervačních látek (biocidů).</t>
  </si>
  <si>
    <t>35</t>
  </si>
  <si>
    <t>629135102</t>
  </si>
  <si>
    <t>Vyrovnávací vrstva pod klempířské prvky z MC š přes 150 do 300 mm</t>
  </si>
  <si>
    <t>-904046139</t>
  </si>
  <si>
    <t>Vyrovnávací vrstva z cementové malty pod klempířskými prvky šířky přes 150 do 300 mm</t>
  </si>
  <si>
    <t>https://podminky.urs.cz/item/CS_URS_2021_02/629135102</t>
  </si>
  <si>
    <t>okna parapety</t>
  </si>
  <si>
    <t>36</t>
  </si>
  <si>
    <t>629991011</t>
  </si>
  <si>
    <t>Zakrytí výplní otvorů a svislých ploch fólií přilepenou lepící páskou</t>
  </si>
  <si>
    <t>-621924182</t>
  </si>
  <si>
    <t>Zakrytí vnějších ploch před znečištěním včetně pozdějšího odkrytí výplní otvorů a svislých ploch fólií přilepenou lepící páskou</t>
  </si>
  <si>
    <t>https://podminky.urs.cz/item/CS_URS_2021_02/629991011</t>
  </si>
  <si>
    <t>1,45*0,9</t>
  </si>
  <si>
    <t>1,5*1,45*9</t>
  </si>
  <si>
    <t>2,1*1,45*10</t>
  </si>
  <si>
    <t>0,9*0,9*8</t>
  </si>
  <si>
    <t>0,9*1,45*4</t>
  </si>
  <si>
    <t>1,4*1,6</t>
  </si>
  <si>
    <t>2,7*2,75</t>
  </si>
  <si>
    <t>1,2*2,75</t>
  </si>
  <si>
    <t>1,45*2,15</t>
  </si>
  <si>
    <t>0,93*3,17</t>
  </si>
  <si>
    <t>1,5*2,1</t>
  </si>
  <si>
    <t>37</t>
  </si>
  <si>
    <t>629995101</t>
  </si>
  <si>
    <t>Očištění vnějších ploch tlakovou vodou</t>
  </si>
  <si>
    <t>935510231</t>
  </si>
  <si>
    <t>Očištění vnějších ploch tlakovou vodou omytím</t>
  </si>
  <si>
    <t>https://podminky.urs.cz/item/CS_URS_2021_02/629995101</t>
  </si>
  <si>
    <t>Ostatní konstrukce a práce, bourání</t>
  </si>
  <si>
    <t>38</t>
  </si>
  <si>
    <t>952901111</t>
  </si>
  <si>
    <t>Vyčištění budov bytové a občanské výstavby při výšce podlaží do 4 m</t>
  </si>
  <si>
    <t>-1091682757</t>
  </si>
  <si>
    <t>Vyčištění budov nebo objektů před předáním do užívání budov bytové nebo občanské výstavby, světlé výšky podlaží do 4 m</t>
  </si>
  <si>
    <t>https://podminky.urs.cz/item/CS_URS_2021_02/952901111</t>
  </si>
  <si>
    <t>zateplení půda</t>
  </si>
  <si>
    <t>14*9,4</t>
  </si>
  <si>
    <t>998</t>
  </si>
  <si>
    <t>Přesun hmot</t>
  </si>
  <si>
    <t>39</t>
  </si>
  <si>
    <t>998018002</t>
  </si>
  <si>
    <t>Přesun hmot ruční pro budovy v přes 6 do 12 m</t>
  </si>
  <si>
    <t>t</t>
  </si>
  <si>
    <t>-310854999</t>
  </si>
  <si>
    <t>Přesun hmot pro budovy občanské výstavby, bydlení, výrobu a služby ruční - bez užití mechanizace vodorovná dopravní vzdálenost do 100 m pro budovy s jakoukoliv nosnou konstrukcí výšky přes 6 do 12 m</t>
  </si>
  <si>
    <t>https://podminky.urs.cz/item/CS_URS_2021_02/998018002</t>
  </si>
  <si>
    <t>94</t>
  </si>
  <si>
    <t>Lešení a stavební výtahy</t>
  </si>
  <si>
    <t>40</t>
  </si>
  <si>
    <t>940001</t>
  </si>
  <si>
    <t>Ztížené pracovní prostředí s plošinou.</t>
  </si>
  <si>
    <t>kpl</t>
  </si>
  <si>
    <t>-1524974970</t>
  </si>
  <si>
    <t>Poznámka k položce:_x000D_
Při stavbě lešení počítat se ztíženým pracovním prostředím a s plošinou</t>
  </si>
  <si>
    <t>41</t>
  </si>
  <si>
    <t>941111121</t>
  </si>
  <si>
    <t>Montáž lešení řadového trubkového lehkého s podlahami zatížení do 200 kg/m2 š přes 0,9 do 1,2 m v do 10 m</t>
  </si>
  <si>
    <t>-120288500</t>
  </si>
  <si>
    <t>Montáž lešení řadového trubkového lehkého pracovního s podlahami s provozním zatížením tř. 3 do 200 kg/m2 šířky tř. W09 přes 0,9 do 1,2 m, výšky do 10 m</t>
  </si>
  <si>
    <t>https://podminky.urs.cz/item/CS_URS_2021_02/941111121</t>
  </si>
  <si>
    <t>16,2*2*14,5</t>
  </si>
  <si>
    <t>90</t>
  </si>
  <si>
    <t>559,8*0,5 'Přepočtené koeficientem množství</t>
  </si>
  <si>
    <t>42</t>
  </si>
  <si>
    <t>941111221</t>
  </si>
  <si>
    <t>Příplatek k lešení řadovému trubkovému lehkému s podlahami š 1,2 m v 10 m za první a ZKD den použití</t>
  </si>
  <si>
    <t>-518949541</t>
  </si>
  <si>
    <t>Montáž lešení řadového trubkového lehkého pracovního s podlahami s provozním zatížením tř. 3 do 200 kg/m2 Příplatek za první a každý další den použití lešení k ceně -1121</t>
  </si>
  <si>
    <t>https://podminky.urs.cz/item/CS_URS_2021_02/941111221</t>
  </si>
  <si>
    <t>16,2*2*14,5*60</t>
  </si>
  <si>
    <t>90*60</t>
  </si>
  <si>
    <t>33588*0,5 'Přepočtené koeficientem množství</t>
  </si>
  <si>
    <t>43</t>
  </si>
  <si>
    <t>941111821</t>
  </si>
  <si>
    <t>Demontáž lešení řadového trubkového lehkého s podlahami zatížení do 200 kg/m2 š přes 0,9 do 1,2 m v do 10 m</t>
  </si>
  <si>
    <t>172049863</t>
  </si>
  <si>
    <t>Demontáž lešení řadového trubkového lehkého pracovního s podlahami s provozním zatížením tř. 3 do 200 kg/m2 šířky tř. W09 přes 0,9 do 1,2 m, výšky do 10 m</t>
  </si>
  <si>
    <t>https://podminky.urs.cz/item/CS_URS_2021_02/941111821</t>
  </si>
  <si>
    <t>44</t>
  </si>
  <si>
    <t>944511111</t>
  </si>
  <si>
    <t>Montáž ochranné sítě z textilie z umělých vláken</t>
  </si>
  <si>
    <t>1933638635</t>
  </si>
  <si>
    <t>Montáž ochranné sítě zavěšené na konstrukci lešení z textilie z umělých vláken</t>
  </si>
  <si>
    <t>https://podminky.urs.cz/item/CS_URS_2021_02/944511111</t>
  </si>
  <si>
    <t>45</t>
  </si>
  <si>
    <t>944511211</t>
  </si>
  <si>
    <t>Příplatek k ochranné síti za první a ZKD den použití</t>
  </si>
  <si>
    <t>2141288296</t>
  </si>
  <si>
    <t>Montáž ochranné sítě Příplatek za první a každý další den použití sítě k ceně -1111</t>
  </si>
  <si>
    <t>https://podminky.urs.cz/item/CS_URS_2021_02/944511211</t>
  </si>
  <si>
    <t>46</t>
  </si>
  <si>
    <t>944511811</t>
  </si>
  <si>
    <t>Demontáž ochranné sítě z textilie z umělých vláken</t>
  </si>
  <si>
    <t>744336600</t>
  </si>
  <si>
    <t>Demontáž ochranné sítě zavěšené na konstrukci lešení z textilie z umělých vláken</t>
  </si>
  <si>
    <t>https://podminky.urs.cz/item/CS_URS_2021_02/944511811</t>
  </si>
  <si>
    <t>47</t>
  </si>
  <si>
    <t>944711113</t>
  </si>
  <si>
    <t>Montáž záchytné stříšky š přes 2 do 2,5 m</t>
  </si>
  <si>
    <t>-1510668580</t>
  </si>
  <si>
    <t>Montáž záchytné stříšky zřizované současně s lehkým nebo těžkým lešením, šířky přes 2,0 do 2,5 m</t>
  </si>
  <si>
    <t>https://podminky.urs.cz/item/CS_URS_2021_02/944711113</t>
  </si>
  <si>
    <t>4*0,5 'Přepočtené koeficientem množství</t>
  </si>
  <si>
    <t>48</t>
  </si>
  <si>
    <t>944711213</t>
  </si>
  <si>
    <t>Příplatek k záchytné stříšce š do 2,5 m za první a ZKD den použití</t>
  </si>
  <si>
    <t>1100667698</t>
  </si>
  <si>
    <t>Montáž záchytné stříšky Příplatek za první a každý další den použití záchytné stříšky k ceně -1113</t>
  </si>
  <si>
    <t>https://podminky.urs.cz/item/CS_URS_2021_02/944711213</t>
  </si>
  <si>
    <t>4*60</t>
  </si>
  <si>
    <t>240*0,5 'Přepočtené koeficientem množství</t>
  </si>
  <si>
    <t>49</t>
  </si>
  <si>
    <t>944711813</t>
  </si>
  <si>
    <t>Demontáž záchytné stříšky š přes 2 do 2,5 m</t>
  </si>
  <si>
    <t>2042646503</t>
  </si>
  <si>
    <t>Demontáž záchytné stříšky zřizované současně s lehkým nebo těžkým lešením, šířky přes 2,0 do 2,5 m</t>
  </si>
  <si>
    <t>https://podminky.urs.cz/item/CS_URS_2021_02/944711813</t>
  </si>
  <si>
    <t>PSV</t>
  </si>
  <si>
    <t>Práce a dodávky PSV</t>
  </si>
  <si>
    <t>713</t>
  </si>
  <si>
    <t>Izolace tepelné</t>
  </si>
  <si>
    <t>50</t>
  </si>
  <si>
    <t>713121121</t>
  </si>
  <si>
    <t>Montáž izolace tepelné podlah volně kladenými rohožemi, pásy, dílci, deskami 2 vrstvy</t>
  </si>
  <si>
    <t>-389782510</t>
  </si>
  <si>
    <t>Montáž tepelné izolace podlah rohožemi, pásy, deskami, dílci, bloky (izolační materiál ve specifikaci) kladenými volně dvouvrstvá</t>
  </si>
  <si>
    <t>https://podminky.urs.cz/item/CS_URS_2021_02/713121121</t>
  </si>
  <si>
    <t>51</t>
  </si>
  <si>
    <t>63148105</t>
  </si>
  <si>
    <t>deska tepelně izolační minerální univerzální λ=0,038-0,039 tl 120mm</t>
  </si>
  <si>
    <t>-709638937</t>
  </si>
  <si>
    <t>https://podminky.urs.cz/item/CS_URS_2021_02/63148105</t>
  </si>
  <si>
    <t>131,6*2 'Přepočtené koeficientem množství</t>
  </si>
  <si>
    <t>52</t>
  </si>
  <si>
    <t>713122111</t>
  </si>
  <si>
    <t>Parotěsná vrstva pro pochozí půdy vodorovná</t>
  </si>
  <si>
    <t>493349087</t>
  </si>
  <si>
    <t>Izolace pro pochozí půdy parotěsná vrstva na ploše vodorovné V</t>
  </si>
  <si>
    <t>https://podminky.urs.cz/item/CS_URS_2021_02/713122111</t>
  </si>
  <si>
    <t>53</t>
  </si>
  <si>
    <t>762511247</t>
  </si>
  <si>
    <t>Podlahové kce podkladové z desek OSB tl 25 mm na sraz šroubovaných</t>
  </si>
  <si>
    <t>-652945152</t>
  </si>
  <si>
    <t>Podlahové konstrukce podkladové z dřevoštěpkových desek OSB jednovrstvých šroubovaných na sraz, tloušťky desky 25 mm</t>
  </si>
  <si>
    <t>https://podminky.urs.cz/item/CS_URS_2021_02/762511247</t>
  </si>
  <si>
    <t>T1 chodník na půdě</t>
  </si>
  <si>
    <t>7,3</t>
  </si>
  <si>
    <t>54</t>
  </si>
  <si>
    <t>998713202</t>
  </si>
  <si>
    <t>Přesun hmot procentní pro izolace tepelné v objektech v přes 6 do 12 m</t>
  </si>
  <si>
    <t>%</t>
  </si>
  <si>
    <t>-1465687031</t>
  </si>
  <si>
    <t>Přesun hmot pro izolace tepelné stanovený procentní sazbou (%) z ceny vodorovná dopravní vzdálenost do 50 m v objektech výšky přes 6 do 12 m</t>
  </si>
  <si>
    <t>https://podminky.urs.cz/item/CS_URS_2021_02/998713202</t>
  </si>
  <si>
    <t>2 - část oprava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</si>
  <si>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</si>
  <si>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</si>
  <si>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</si>
  <si>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997 - Přesun sutě</t>
  </si>
  <si>
    <t xml:space="preserve">    711 - Izolace proti vodě, vlhkosti a plynům</t>
  </si>
  <si>
    <t xml:space="preserve">    712 - Povlakové krytiny</t>
  </si>
  <si>
    <t xml:space="preserve">    721 - Zdravotechnika - vnitřní kanalizace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</si>
  <si>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</si>
  <si>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</si>
  <si>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</si>
  <si>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</si>
  <si>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</si>
  <si>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</si>
  <si>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</si>
  <si>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</si>
  <si>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</si>
  <si>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</si>
  <si>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</si>
  <si>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Zemní práce</t>
  </si>
  <si>
    <t>111211101</t>
  </si>
  <si>
    <t>Odstranění křovin a stromů průměru kmene do 100 mm i s kořeny sklonu terénu do 1:5 ručně</t>
  </si>
  <si>
    <t>-371053883</t>
  </si>
  <si>
    <t>Odstranění křovin a stromů s odstraněním kořenů ručně průměru kmene do 100 mm jakékoliv plochy v rovině nebo ve svahu o sklonu do 1:5</t>
  </si>
  <si>
    <t>https://podminky.urs.cz/item/CS_URS_2021_02/111211101</t>
  </si>
  <si>
    <t xml:space="preserve">Na zatravněné ploše ve dvoře objektu </t>
  </si>
  <si>
    <t>18*15</t>
  </si>
  <si>
    <t>113106121</t>
  </si>
  <si>
    <t>Rozebrání dlažeb z betonových nebo kamenných dlaždic komunikací pro pěší ručně</t>
  </si>
  <si>
    <t>559059874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</si>
  <si>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</si>
  <si>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https://podminky.urs.cz/item/CS_URS_2021_02/113106121</t>
  </si>
  <si>
    <t>Dvorní fasáda</t>
  </si>
  <si>
    <t>0,5*15</t>
  </si>
  <si>
    <t>113106123</t>
  </si>
  <si>
    <t>Rozebrání dlažeb ze zámkových dlaždic komunikací pro pěší ručně</t>
  </si>
  <si>
    <t>2090721553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</si>
  <si>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</si>
  <si>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https://podminky.urs.cz/item/CS_URS_2021_02/113106123</t>
  </si>
  <si>
    <t>čelní fasáda</t>
  </si>
  <si>
    <t>0,7*15</t>
  </si>
  <si>
    <t>132212111</t>
  </si>
  <si>
    <t>Hloubení rýh š do 800 mm v soudržných horninách třídy těžitelnosti I skupiny 3 ručně</t>
  </si>
  <si>
    <t>m3</t>
  </si>
  <si>
    <t>-465848459</t>
  </si>
  <si>
    <t>Hloubení rýh šířky do 800 mm ručně zapažených i nezapažených, s urovnáním dna do předepsaného profilu a spádu v hornině třídy těžitelnosti I skupiny 3 soudržných</t>
  </si>
  <si>
    <t>https://podminky.urs.cz/item/CS_URS_2021_02/132212111</t>
  </si>
  <si>
    <t>0,5*0,7*15</t>
  </si>
  <si>
    <t>0,7*0,7*15</t>
  </si>
  <si>
    <t>139001101</t>
  </si>
  <si>
    <t>Příplatek za ztížení vykopávky v blízkosti podzemního vedení</t>
  </si>
  <si>
    <t>-1645147176</t>
  </si>
  <si>
    <t>Příplatek k cenám hloubených vykopávek za ztížení vykopávky v blízkosti podzemního vedení nebo výbušnin pro jakoukoliv třídu horniny</t>
  </si>
  <si>
    <t>https://podminky.urs.cz/item/CS_URS_2021_02/139001101</t>
  </si>
  <si>
    <t>174111101</t>
  </si>
  <si>
    <t>Zásyp jam, šachet rýh nebo kolem objektů sypaninou se zhutněním ručně</t>
  </si>
  <si>
    <t>1592587731</t>
  </si>
  <si>
    <t>Zásyp sypaninou z jakékoliv horniny ručně s uložením výkopku ve vrstvách se zhutněním jam, šachet, rýh nebo kolem objektů v těchto vykopávkách</t>
  </si>
  <si>
    <t>https://podminky.urs.cz/item/CS_URS_2021_02/174111101</t>
  </si>
  <si>
    <t>181311103</t>
  </si>
  <si>
    <t>Rozprostření ornice tl vrstvy do 200 mm v rovině nebo ve svahu do 1:5 ručně</t>
  </si>
  <si>
    <t>-1143257085</t>
  </si>
  <si>
    <t>Rozprostření a urovnání ornice v rovině nebo ve svahu sklonu do 1:5 ručně při souvislé ploše, tl. vrstvy do 200 mm</t>
  </si>
  <si>
    <t>https://podminky.urs.cz/item/CS_URS_2021_02/181311103</t>
  </si>
  <si>
    <t xml:space="preserve">Narušená zatravněná plocha na pozemku školy </t>
  </si>
  <si>
    <t>80</t>
  </si>
  <si>
    <t>10364100</t>
  </si>
  <si>
    <t>zemina pro terénní úpravy - tříděná</t>
  </si>
  <si>
    <t>713694434</t>
  </si>
  <si>
    <t>https://podminky.urs.cz/item/CS_URS_2021_02/10364100</t>
  </si>
  <si>
    <t>8*1,8</t>
  </si>
  <si>
    <t>181411131</t>
  </si>
  <si>
    <t>Založení parkového trávníku výsevem pl do 1000 m2 v rovině a ve svahu do 1:5</t>
  </si>
  <si>
    <t>930703353</t>
  </si>
  <si>
    <t>Založení trávníku na půdě předem připravené plochy do 1000 m2 výsevem včetně utažení parkového v rovině nebo na svahu do 1:5</t>
  </si>
  <si>
    <t>https://podminky.urs.cz/item/CS_URS_2021_02/181411131</t>
  </si>
  <si>
    <t>00572410</t>
  </si>
  <si>
    <t>osivo směs travní parková</t>
  </si>
  <si>
    <t>kg</t>
  </si>
  <si>
    <t>97331803</t>
  </si>
  <si>
    <t>https://podminky.urs.cz/item/CS_URS_2021_02/00572410</t>
  </si>
  <si>
    <t>80*0,02 'Přepočtené koeficientem množství</t>
  </si>
  <si>
    <t>184818231</t>
  </si>
  <si>
    <t>Ochrana kmene průměru do 300 mm bedněním výšky do 2 m</t>
  </si>
  <si>
    <t>kus</t>
  </si>
  <si>
    <t>-1565826765</t>
  </si>
  <si>
    <t>Ochrana kmene bedněním před poškozením stavebním provozem zřízení včetně odstranění výšky bednění do 2 m průměru kmene do 300 mm</t>
  </si>
  <si>
    <t>https://podminky.urs.cz/item/CS_URS_2021_02/184818231</t>
  </si>
  <si>
    <t>Svislé a kompletní konstrukce</t>
  </si>
  <si>
    <t>310279842</t>
  </si>
  <si>
    <t>Zazdívka otvorů pl přes 1 do 4 m2 ve zdivu nadzákladovém z nepálených tvárnic tl do 300 mm</t>
  </si>
  <si>
    <t>774831237</t>
  </si>
  <si>
    <t>Zazdívka otvorů ve zdivu nadzákladovém nepálenými tvárnicemi plochy přes 1 m2 do 4 m2 , ve zdi tl. do 300 mm</t>
  </si>
  <si>
    <t>https://podminky.urs.cz/item/CS_URS_2021_02/310279842</t>
  </si>
  <si>
    <t>okno luxfery</t>
  </si>
  <si>
    <t>2,2*1,2*0,3</t>
  </si>
  <si>
    <t>314231127</t>
  </si>
  <si>
    <t>Zdivo komínů a ventilací z cihel dl 290 mm pevnosti P20 až P 20 na SMS 10 Mpa</t>
  </si>
  <si>
    <t>-683394089</t>
  </si>
  <si>
    <t>Zdivo komínů a ventilací volně stojících z cihel pálených plných dl. 290 mm P 20 až P 25, na maltu ze suché směsi 10 MPa</t>
  </si>
  <si>
    <t>https://podminky.urs.cz/item/CS_URS_2021_02/314231127</t>
  </si>
  <si>
    <t>0,375*1,125*4,1</t>
  </si>
  <si>
    <t>0,375*1,1*2*4,75</t>
  </si>
  <si>
    <t>0,375*1,6*4,75</t>
  </si>
  <si>
    <t>0,375*0,875*4,1</t>
  </si>
  <si>
    <t>316381112</t>
  </si>
  <si>
    <t>Komínové krycí desky tl přes 80 do 100 mm z betonu tř. C 12/15 až C 16/20 bez přesahů</t>
  </si>
  <si>
    <t>-255895849</t>
  </si>
  <si>
    <t>Komínové krycí desky z betonu tř. C 12/15 až C 16/20 s případnou konstrukční obvodovou výztuží včetně bednění, s potěrem nebo s povrchem vyhlazeným ve spádu k okrajům, bez přesahu, tl. přes 80 do 100 mm</t>
  </si>
  <si>
    <t>https://podminky.urs.cz/item/CS_URS_2021_02/316381112</t>
  </si>
  <si>
    <t>0,375*1,125</t>
  </si>
  <si>
    <t>0,375*1,1*2</t>
  </si>
  <si>
    <t>0,375*1,6</t>
  </si>
  <si>
    <t>0,375*0,875</t>
  </si>
  <si>
    <t>Komunikace pozemní</t>
  </si>
  <si>
    <t>564271111</t>
  </si>
  <si>
    <t>Podklad nebo podsyp ze štěrkopísku ŠP tl 250 mm</t>
  </si>
  <si>
    <t>1513707453</t>
  </si>
  <si>
    <t>Podklad nebo podsyp ze štěrkopísku ŠP s rozprostřením, vlhčením a zhutněním, po zhutnění tl. 250 mm</t>
  </si>
  <si>
    <t>https://podminky.urs.cz/item/CS_URS_2021_02/564271111</t>
  </si>
  <si>
    <t>596211110</t>
  </si>
  <si>
    <t>Kladení zámkové dlažby komunikací pro pěší tl 60 mm skupiny A pl do 50 m2</t>
  </si>
  <si>
    <t>-1338537753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</si>
  <si>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</si>
  <si>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https://podminky.urs.cz/item/CS_URS_2021_02/596211110</t>
  </si>
  <si>
    <t>596811120</t>
  </si>
  <si>
    <t>Kladení betonové dlažby komunikací pro pěší do lože z kameniva velikosti do 0,09 m2 pl do 50 m2</t>
  </si>
  <si>
    <t>-1117294271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</si>
  <si>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</si>
  <si>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https://podminky.urs.cz/item/CS_URS_2021_02/596811120</t>
  </si>
  <si>
    <t>612315302</t>
  </si>
  <si>
    <t>Vápenná štuková omítka ostění nebo nadpraží</t>
  </si>
  <si>
    <t>-287007207</t>
  </si>
  <si>
    <t>Vápenná omítka ostění nebo nadpraží štuková</t>
  </si>
  <si>
    <t>https://podminky.urs.cz/item/CS_URS_2021_02/612315302</t>
  </si>
  <si>
    <t>AL1</t>
  </si>
  <si>
    <t>(2,15+1,47+2,15)*0,3</t>
  </si>
  <si>
    <t>AL2</t>
  </si>
  <si>
    <t>(2,1+1,44+2,1)*0,3</t>
  </si>
  <si>
    <t>AL1 B</t>
  </si>
  <si>
    <t>(0,9+1,47+0,9+1,47)*0,30</t>
  </si>
  <si>
    <t>621321121</t>
  </si>
  <si>
    <t>Vápenocementová omítka hladká jednovrstvá vnějších podhledů nanášená ručně</t>
  </si>
  <si>
    <t>-552185418</t>
  </si>
  <si>
    <t>Omítka vápenocementová vnějších ploch nanášená ručně jednovrstvá, tloušťky do 15 mm hladká podhledů</t>
  </si>
  <si>
    <t>https://podminky.urs.cz/item/CS_URS_2021_02/621321121</t>
  </si>
  <si>
    <t>stř římsy</t>
  </si>
  <si>
    <t>0,5*14,5*2</t>
  </si>
  <si>
    <t>622335103</t>
  </si>
  <si>
    <t>Oprava cementové hladké omítky vnějších stěn v rozsahu přes 30 do 50 %</t>
  </si>
  <si>
    <t>-1631272823</t>
  </si>
  <si>
    <t>Oprava cementové omítky vnějších ploch hladké stěn, v rozsahu opravované plochy přes 30 do 50%</t>
  </si>
  <si>
    <t>https://podminky.urs.cz/item/CS_URS_2021_02/622335103</t>
  </si>
  <si>
    <t>622335203</t>
  </si>
  <si>
    <t>Oprava cementové škrábané omítky vnějších stěn v rozsahu přes 30 do 50 %</t>
  </si>
  <si>
    <t>1835714844</t>
  </si>
  <si>
    <t>Oprava cementové škrábané (břízolitové) omítky vnějších ploch stěn, v rozsahu opravované plochy přes 30 do 50%</t>
  </si>
  <si>
    <t>https://podminky.urs.cz/item/CS_URS_2021_02/622335203</t>
  </si>
  <si>
    <t>50% plochy</t>
  </si>
  <si>
    <t>417,36*0,5</t>
  </si>
  <si>
    <t>623311121</t>
  </si>
  <si>
    <t>Vápenná omítka hladká jednovrstvá vnějších pilířů nebo sloupů nanášená ručně</t>
  </si>
  <si>
    <t>1607896113</t>
  </si>
  <si>
    <t>Omítka vápenná vnějších ploch nanášená ručně jednovrstvá, tloušťky do 15 mm hladká pilířů nebo sloupů</t>
  </si>
  <si>
    <t>https://podminky.urs.cz/item/CS_URS_2021_02/623311121</t>
  </si>
  <si>
    <t>komíny</t>
  </si>
  <si>
    <t>(0,375+1,125)*2*4,1</t>
  </si>
  <si>
    <t>(0,375+1,1)*2*2*4,75</t>
  </si>
  <si>
    <t>(0,375+1,6)*2*4,75</t>
  </si>
  <si>
    <t>(0,375+0,875)*2*4,1</t>
  </si>
  <si>
    <t>949101112</t>
  </si>
  <si>
    <t>Lešení pomocné pro objekty pozemních staveb s lešeňovou podlahou v přes 1,9 do 3,5 m zatížení do 150 kg/m2</t>
  </si>
  <si>
    <t>1194546350</t>
  </si>
  <si>
    <t>Lešení pomocné pracovní pro objekty pozemních staveb pro zatížení do 150 kg/m2, o výšce lešeňové podlahy přes 1,9 do 3,5 m</t>
  </si>
  <si>
    <t>https://podminky.urs.cz/item/CS_URS_2021_02/949101112</t>
  </si>
  <si>
    <t>na střeše</t>
  </si>
  <si>
    <t>150</t>
  </si>
  <si>
    <t>962032641</t>
  </si>
  <si>
    <t>Bourání zdiva komínového nad střechou z cihel na MC</t>
  </si>
  <si>
    <t>1407074666</t>
  </si>
  <si>
    <t>Bourání zdiva nadzákladového z cihel nebo tvárnic komínového z cihel pálených, šamotových nebo vápenopískových nad střechou na maltu cementovou</t>
  </si>
  <si>
    <t>https://podminky.urs.cz/item/CS_URS_2021_02/962032641</t>
  </si>
  <si>
    <t>962081141</t>
  </si>
  <si>
    <t>Bourání příček ze skleněných tvárnic tl do 150 mm</t>
  </si>
  <si>
    <t>-1974236469</t>
  </si>
  <si>
    <t>Bourání zdiva příček nebo vybourání otvorů ze skleněných tvárnic, tl. do 150 mm</t>
  </si>
  <si>
    <t>https://podminky.urs.cz/item/CS_URS_2021_02/962081141</t>
  </si>
  <si>
    <t>2,2*1,2</t>
  </si>
  <si>
    <t>965045111</t>
  </si>
  <si>
    <t>Bourání potěrů cementových nebo pískocementových tl do 50 mm pl do 1 m2</t>
  </si>
  <si>
    <t>-355450317</t>
  </si>
  <si>
    <t>Bourání potěrů tl. do 50 mm cementových nebo pískocementových, plochy do 1 m2</t>
  </si>
  <si>
    <t>https://podminky.urs.cz/item/CS_URS_2021_02/965045111</t>
  </si>
  <si>
    <t>balk</t>
  </si>
  <si>
    <t>2,1*0,9*2</t>
  </si>
  <si>
    <t>968062456</t>
  </si>
  <si>
    <t>Vybourání dřevěných dveřních zárubní pl přes 2 m2</t>
  </si>
  <si>
    <t>-1236414672</t>
  </si>
  <si>
    <t>Vybourání dřevěných rámů oken s křídly, dveřních zárubní, vrat, stěn, ostění nebo obkladů dveřních zárubní, plochy přes 2 m2</t>
  </si>
  <si>
    <t>https://podminky.urs.cz/item/CS_URS_2021_02/968062456</t>
  </si>
  <si>
    <t>1,47*2,15</t>
  </si>
  <si>
    <t>1,44*2,1</t>
  </si>
  <si>
    <t>1,47*0,9</t>
  </si>
  <si>
    <t>978015361</t>
  </si>
  <si>
    <t>Otlučení (osekání) vnější vápenné nebo vápenocementové omítky stupně členitosti 1 a 2 v rozsahu přes 40 do 50 %</t>
  </si>
  <si>
    <t>-1746437059</t>
  </si>
  <si>
    <t>Otlučení vápenných nebo vápenocementových omítek vnějších ploch s vyškrabáním spar a s očištěním zdiva stupně členitosti 1 a 2, v rozsahu přes 30 do 50 %</t>
  </si>
  <si>
    <t>https://podminky.urs.cz/item/CS_URS_2021_02/978015361</t>
  </si>
  <si>
    <t>978036161</t>
  </si>
  <si>
    <t>Otlučení (osekání) cementových omítek vnějších ploch v rozsahu přes 30 do 50 %</t>
  </si>
  <si>
    <t>-1228948515</t>
  </si>
  <si>
    <t>Otlučení cementových omítek vnějších ploch s vyškrabáním spar zdiva a s očištěním povrchu, v rozsahu přes 40 do 50 %</t>
  </si>
  <si>
    <t>https://podminky.urs.cz/item/CS_URS_2021_02/978036161</t>
  </si>
  <si>
    <t>skladba c</t>
  </si>
  <si>
    <t>978036191</t>
  </si>
  <si>
    <t>Otlučení (osekání) cementových omítek vnějších ploch v rozsahu přes 50 do 100 %</t>
  </si>
  <si>
    <t>2129818193</t>
  </si>
  <si>
    <t>Otlučení cementových omítek vnějších ploch s vyškrabáním spar zdiva a s očištěním povrchu, v rozsahu přes 80 do 100 %</t>
  </si>
  <si>
    <t>https://podminky.urs.cz/item/CS_URS_2021_02/978036191</t>
  </si>
  <si>
    <t>985121121</t>
  </si>
  <si>
    <t>Tryskání degradovaného betonu stěn a rubu kleneb vodou pod tlakem do 300 barů</t>
  </si>
  <si>
    <t>-2068599564</t>
  </si>
  <si>
    <t>Tryskání degradovaného betonu stěn, rubu kleneb a podlah vodou pod tlakem do 300 barů</t>
  </si>
  <si>
    <t>https://podminky.urs.cz/item/CS_URS_2021_02/985121121</t>
  </si>
  <si>
    <t>h - bet. venkovní schody</t>
  </si>
  <si>
    <t>985311311</t>
  </si>
  <si>
    <t>Reprofilace rubu kleneb a podlah cementovou sanační maltou tl 10 mm</t>
  </si>
  <si>
    <t>1040371427</t>
  </si>
  <si>
    <t>Reprofilace betonu sanačními maltami na cementové bázi ručně rubu kleneb a podlah, tloušťky do 10 mm</t>
  </si>
  <si>
    <t>https://podminky.urs.cz/item/CS_URS_2021_02/985311311</t>
  </si>
  <si>
    <t>985312132</t>
  </si>
  <si>
    <t>Stěrka k vyrovnání betonových ploch rubu kleneb a podlah tl přes 2 do 3 mm</t>
  </si>
  <si>
    <t>-1716499525</t>
  </si>
  <si>
    <t>Stěrka k vyrovnání ploch reprofilovaného betonu rubu kleneb a podlah, tloušťky přes 2 do 3 mm</t>
  </si>
  <si>
    <t>https://podminky.urs.cz/item/CS_URS_2021_02/985312132</t>
  </si>
  <si>
    <t>985312192</t>
  </si>
  <si>
    <t>Příplatek ke stěrce pro vyrovnání betonových ploch za plochu do 10 m2 jednotlivě</t>
  </si>
  <si>
    <t>1703030172</t>
  </si>
  <si>
    <t>Stěrka k vyrovnání ploch reprofilovaného betonu Příplatek k cenám za plochu do 10 m2 jednotlivě</t>
  </si>
  <si>
    <t>https://podminky.urs.cz/item/CS_URS_2021_02/985312192</t>
  </si>
  <si>
    <t>985323111</t>
  </si>
  <si>
    <t>Spojovací můstek reprofilovaného betonu na cementové bázi tl 1 mm</t>
  </si>
  <si>
    <t>-1645863443</t>
  </si>
  <si>
    <t>Spojovací můstek reprofilovaného betonu na cementové bázi, tloušťky 1 mm</t>
  </si>
  <si>
    <t>https://podminky.urs.cz/item/CS_URS_2021_02/985323111</t>
  </si>
  <si>
    <t>985324211</t>
  </si>
  <si>
    <t>Ochranný akrylátový nátěr betonu dvojnásobný s impregnací (OS-B)</t>
  </si>
  <si>
    <t>-129357555</t>
  </si>
  <si>
    <t>Ochranný nátěr betonu akrylátový dvojnásobný s impregnací (OS-B)</t>
  </si>
  <si>
    <t>https://podminky.urs.cz/item/CS_URS_2021_02/985324211</t>
  </si>
  <si>
    <t>997</t>
  </si>
  <si>
    <t>Přesun sutě</t>
  </si>
  <si>
    <t>997013212</t>
  </si>
  <si>
    <t>Vnitrostaveništní doprava suti a vybouraných hmot pro budovy v přes 6 do 9 m ručně</t>
  </si>
  <si>
    <t>-1777226946</t>
  </si>
  <si>
    <t>Vnitrostaveništní doprava suti a vybouraných hmot vodorovně do 50 m svisle ručně pro budovy a haly výšky přes 6 do 9 m</t>
  </si>
  <si>
    <t>https://podminky.urs.cz/item/CS_URS_2021_02/997013212</t>
  </si>
  <si>
    <t>997013501</t>
  </si>
  <si>
    <t>Odvoz suti a vybouraných hmot na skládku nebo meziskládku do 1 km se složením</t>
  </si>
  <si>
    <t>-1106424313</t>
  </si>
  <si>
    <t>Odvoz suti a vybouraných hmot na skládku nebo meziskládku se složením, na vzdálenost do 1 km</t>
  </si>
  <si>
    <t>https://podminky.urs.cz/item/CS_URS_2021_02/997013501</t>
  </si>
  <si>
    <t>35,931*14 'Přepočtené koeficientem množství</t>
  </si>
  <si>
    <t>997013509</t>
  </si>
  <si>
    <t>Příplatek k odvozu suti a vybouraných hmot na skládku ZKD 1 km přes 1 km</t>
  </si>
  <si>
    <t>1765256384</t>
  </si>
  <si>
    <t>Odvoz suti a vybouraných hmot na skládku nebo meziskládku se složením, na vzdálenost Příplatek k ceně za každý další i započatý 1 km přes 1 km</t>
  </si>
  <si>
    <t>https://podminky.urs.cz/item/CS_URS_2021_02/997013509</t>
  </si>
  <si>
    <t>997013631</t>
  </si>
  <si>
    <t>Poplatek za uložení na skládce (skládkovné) stavebního odpadu směsného kód odpadu 17 09 04</t>
  </si>
  <si>
    <t>-1708860601</t>
  </si>
  <si>
    <t>Poplatek za uložení stavebního odpadu na skládce (skládkovné) směsného stavebního a demoličního zatříděného do Katalogu odpadů pod kódem 17 09 04</t>
  </si>
  <si>
    <t>https://podminky.urs.cz/item/CS_URS_2021_02/997013631</t>
  </si>
  <si>
    <t>997221131</t>
  </si>
  <si>
    <t>Vodorovná doprava vybouraných hmot nošením do 50 m</t>
  </si>
  <si>
    <t>-147103832</t>
  </si>
  <si>
    <t>Vodorovná doprava vybouraných hmot nošením s naložením a se složením na vzdálenost do 50 m</t>
  </si>
  <si>
    <t>https://podminky.urs.cz/item/CS_URS_2021_02/997221131</t>
  </si>
  <si>
    <t>-1764557449</t>
  </si>
  <si>
    <t>1867510588</t>
  </si>
  <si>
    <t>-1820506465</t>
  </si>
  <si>
    <t>1994287255</t>
  </si>
  <si>
    <t>935375384</t>
  </si>
  <si>
    <t>811995226</t>
  </si>
  <si>
    <t>-1362955375</t>
  </si>
  <si>
    <t>1824298697</t>
  </si>
  <si>
    <t>975909232</t>
  </si>
  <si>
    <t>-444682311</t>
  </si>
  <si>
    <t>711</t>
  </si>
  <si>
    <t>Izolace proti vodě, vlhkosti a plynům</t>
  </si>
  <si>
    <t>711112001</t>
  </si>
  <si>
    <t>Provedení izolace proti zemní vlhkosti svislé za studena nátěrem penetračním</t>
  </si>
  <si>
    <t>429830590</t>
  </si>
  <si>
    <t>Provedení izolace proti zemní vlhkosti natěradly a tmely za studena na ploše svislé S nátěrem penetračním</t>
  </si>
  <si>
    <t>https://podminky.urs.cz/item/CS_URS_2021_02/711112001</t>
  </si>
  <si>
    <t>11163150</t>
  </si>
  <si>
    <t>lak penetrační asfaltový</t>
  </si>
  <si>
    <t>-1627129024</t>
  </si>
  <si>
    <t>https://podminky.urs.cz/item/CS_URS_2021_02/11163150</t>
  </si>
  <si>
    <t>41,09*0,00035 'Přepočtené koeficientem množství</t>
  </si>
  <si>
    <t>711142559</t>
  </si>
  <si>
    <t>Provedení izolace proti zemní vlhkosti pásy přitavením svislé NAIP</t>
  </si>
  <si>
    <t>604001957</t>
  </si>
  <si>
    <t>Provedení izolace proti zemní vlhkosti pásy přitavením NAIP na ploše svislé S</t>
  </si>
  <si>
    <t>https://podminky.urs.cz/item/CS_URS_2021_02/711142559</t>
  </si>
  <si>
    <t>55</t>
  </si>
  <si>
    <t>62853004</t>
  </si>
  <si>
    <t>pás asfaltový natavitelný modifikovaný SBS tl 4,0mm s vložkou ze skleněné tkaniny a spalitelnou PE fólií nebo jemnozrnným minerálním posypem na horním povrchu</t>
  </si>
  <si>
    <t>-1335305946</t>
  </si>
  <si>
    <t>https://podminky.urs.cz/item/CS_URS_2021_02/62853004</t>
  </si>
  <si>
    <t>41,09*1,1 'Přepočtené koeficientem množství</t>
  </si>
  <si>
    <t>56</t>
  </si>
  <si>
    <t>711161215</t>
  </si>
  <si>
    <t>Izolace proti zemní vlhkosti nopovou fólií svislá, nopek v 20,0 mm, tl do 1,0 mm</t>
  </si>
  <si>
    <t>691586596</t>
  </si>
  <si>
    <t>Izolace proti zemní vlhkosti a beztlakové vodě nopovými fóliemi na ploše svislé S vrstva ochranná, odvětrávací a drenážní výška nopku 20,0 mm, tl. fólie do 1,0 mm</t>
  </si>
  <si>
    <t>https://podminky.urs.cz/item/CS_URS_2021_02/711161215</t>
  </si>
  <si>
    <t>14,25*0,8</t>
  </si>
  <si>
    <t>15,1*0,8</t>
  </si>
  <si>
    <t>57</t>
  </si>
  <si>
    <t>711161384</t>
  </si>
  <si>
    <t>Izolace proti zemní vlhkosti nopovou fólií ukončení provětrávací lištou</t>
  </si>
  <si>
    <t>1695775587</t>
  </si>
  <si>
    <t>Izolace proti zemní vlhkosti a beztlakové vodě nopovými fóliemi ostatní ukončení izolace provětrávací lištou</t>
  </si>
  <si>
    <t>https://podminky.urs.cz/item/CS_URS_2021_02/711161384</t>
  </si>
  <si>
    <t>58</t>
  </si>
  <si>
    <t>998711201</t>
  </si>
  <si>
    <t>Přesun hmot procentní pro izolace proti vodě, vlhkosti a plynům v objektech v do 6 m</t>
  </si>
  <si>
    <t>79575013</t>
  </si>
  <si>
    <t>Přesun hmot pro izolace proti vodě, vlhkosti a plynům stanovený procentní sazbou (%) z ceny vodorovná dopravní vzdálenost do 50 m v objektech výšky do 6 m</t>
  </si>
  <si>
    <t>https://podminky.urs.cz/item/CS_URS_2021_02/998711201</t>
  </si>
  <si>
    <t>712</t>
  </si>
  <si>
    <t>Povlakové krytiny</t>
  </si>
  <si>
    <t>59</t>
  </si>
  <si>
    <t>712661804</t>
  </si>
  <si>
    <t>Odstranění povlakové krytiny střech přes 30° z fólií natavených do asfaltového podkladu</t>
  </si>
  <si>
    <t>1296302094</t>
  </si>
  <si>
    <t>Odstranění povlakové krytiny střech šikmých přes 30° z fólií natavenou do asfaltového podkladu</t>
  </si>
  <si>
    <t>https://podminky.urs.cz/item/CS_URS_2021_02/712661804</t>
  </si>
  <si>
    <t>60</t>
  </si>
  <si>
    <t>713110851</t>
  </si>
  <si>
    <t>Odstranění tepelné izolace stropů lepené z polystyrenu suchého tl do 100 mm</t>
  </si>
  <si>
    <t>-481718737</t>
  </si>
  <si>
    <t>Odstranění tepelné izolace stropů nebo podhledů z rohoží, pásů, dílců, desek, bloků připevněných lepením z polystyrenu suchého, tloušťka izolace do 100 mm</t>
  </si>
  <si>
    <t>https://podminky.urs.cz/item/CS_URS_2021_02/713110851</t>
  </si>
  <si>
    <t>721</t>
  </si>
  <si>
    <t>Zdravotechnika - vnitřní kanalizace</t>
  </si>
  <si>
    <t>61</t>
  </si>
  <si>
    <t>721242115</t>
  </si>
  <si>
    <t>Lapač střešních splavenin z PP s kulovým kloubem na odtoku DN 110</t>
  </si>
  <si>
    <t>-1026077975</t>
  </si>
  <si>
    <t>Lapače střešních splavenin polypropylenové (PP) s kulovým kloubem na odtoku DN 110</t>
  </si>
  <si>
    <t>https://podminky.urs.cz/item/CS_URS_2021_02/721242115</t>
  </si>
  <si>
    <t>62</t>
  </si>
  <si>
    <t>721273153</t>
  </si>
  <si>
    <t>Hlavice ventilační polypropylen PP DN 110</t>
  </si>
  <si>
    <t>713163197</t>
  </si>
  <si>
    <t>Ventilační hlavice z polypropylenu (PP) DN 110</t>
  </si>
  <si>
    <t>https://podminky.urs.cz/item/CS_URS_2021_02/721273153</t>
  </si>
  <si>
    <t>kl7</t>
  </si>
  <si>
    <t>63</t>
  </si>
  <si>
    <t>998721102</t>
  </si>
  <si>
    <t>Přesun hmot tonážní pro vnitřní kanalizace v objektech v přes 6 do 12 m</t>
  </si>
  <si>
    <t>1839857394</t>
  </si>
  <si>
    <t>Přesun hmot pro vnitřní kanalizace stanovený z hmotnosti přesunovaného materiálu vodorovná dopravní vzdálenost do 50 m v objektech výšky přes 6 do 12 m</t>
  </si>
  <si>
    <t>https://podminky.urs.cz/item/CS_URS_2021_02/998721102</t>
  </si>
  <si>
    <t>741</t>
  </si>
  <si>
    <t>Elektroinstalace - silnoproud</t>
  </si>
  <si>
    <t>64</t>
  </si>
  <si>
    <t>74101</t>
  </si>
  <si>
    <t>Elektroinstalace+Hromosvod</t>
  </si>
  <si>
    <t>-1558153791</t>
  </si>
  <si>
    <t>Poznámka k položce:_x000D_
viz samostatná rozpočet</t>
  </si>
  <si>
    <t>751</t>
  </si>
  <si>
    <t>Vzduchotechnika</t>
  </si>
  <si>
    <t>65</t>
  </si>
  <si>
    <t>751398021</t>
  </si>
  <si>
    <t>Montáž větrací mřížky stěnové do 0,040 m2</t>
  </si>
  <si>
    <t>536242014</t>
  </si>
  <si>
    <t>Montáž ostatních zařízení větrací mřížky stěnové, průřezu do 0,040 m2</t>
  </si>
  <si>
    <t>https://podminky.urs.cz/item/CS_URS_2021_02/751398021</t>
  </si>
  <si>
    <t>p11</t>
  </si>
  <si>
    <t>p12</t>
  </si>
  <si>
    <t>66</t>
  </si>
  <si>
    <t>56245601</t>
  </si>
  <si>
    <t>mřížka větrací hranatá plast se síťovinou 250x250mm</t>
  </si>
  <si>
    <t>-555099916</t>
  </si>
  <si>
    <t>https://podminky.urs.cz/item/CS_URS_2021_02/56245601</t>
  </si>
  <si>
    <t>67</t>
  </si>
  <si>
    <t>56245648</t>
  </si>
  <si>
    <t>mřížka větrací kruhová plast se síťovinou 100mm</t>
  </si>
  <si>
    <t>2109246655</t>
  </si>
  <si>
    <t>https://podminky.urs.cz/item/CS_URS_2021_02/56245648</t>
  </si>
  <si>
    <t>68</t>
  </si>
  <si>
    <t>751398812</t>
  </si>
  <si>
    <t>Demontáž větrací mřížky z potrubí kruhového D přes 100 do 200 mm</t>
  </si>
  <si>
    <t>1391399137</t>
  </si>
  <si>
    <t>Demontáž ostatních zařízení větrací mřížky z kruhového potrubí, průměru přes 100 do 200 mm</t>
  </si>
  <si>
    <t>https://podminky.urs.cz/item/CS_URS_2021_02/751398812</t>
  </si>
  <si>
    <t>21+4</t>
  </si>
  <si>
    <t>69</t>
  </si>
  <si>
    <t>751398851</t>
  </si>
  <si>
    <t>Demontáž protidešťové žaluzie nebo žaluziové klapky z potrubí čtyřhranného průřezu do 0,150 m2</t>
  </si>
  <si>
    <t>-1360254364</t>
  </si>
  <si>
    <t>Demontáž ostatních zařízení protidešťové žaluzie nebo žaluziové klapky z čtyřhranného potrubí, průřezu do 0,150 m2</t>
  </si>
  <si>
    <t>https://podminky.urs.cz/item/CS_URS_2021_02/751398851</t>
  </si>
  <si>
    <t>70</t>
  </si>
  <si>
    <t>751525082</t>
  </si>
  <si>
    <t>Montáž potrubí plastového kruhového bez příruby D přes 100 do 200 mm</t>
  </si>
  <si>
    <t>-880298067</t>
  </si>
  <si>
    <t>Montáž potrubí plastového kruhového bez příruby, průměru přes 100 do 200 mm</t>
  </si>
  <si>
    <t>https://podminky.urs.cz/item/CS_URS_2021_02/751525082</t>
  </si>
  <si>
    <t>pl1+pl2</t>
  </si>
  <si>
    <t>8+10</t>
  </si>
  <si>
    <t>71</t>
  </si>
  <si>
    <t>28619324</t>
  </si>
  <si>
    <t>trubka kanalizační PE-HD D 160mm</t>
  </si>
  <si>
    <t>484082541</t>
  </si>
  <si>
    <t>https://podminky.urs.cz/item/CS_URS_2021_02/28619324</t>
  </si>
  <si>
    <t>(8+10)*0,25</t>
  </si>
  <si>
    <t>72</t>
  </si>
  <si>
    <t>998751102</t>
  </si>
  <si>
    <t>Přesun hmot tonážní pro vzduchotechniku v objektech výšky přes 12 do 24 m</t>
  </si>
  <si>
    <t>57832391</t>
  </si>
  <si>
    <t>Přesun hmot pro vzduchotechniku stanovený z hmotnosti přesunovaného materiálu vodorovná dopravní vzdálenost do 100 m v objektech výšky přes 12 do 24 m</t>
  </si>
  <si>
    <t>https://podminky.urs.cz/item/CS_URS_2021_02/998751102</t>
  </si>
  <si>
    <t>762</t>
  </si>
  <si>
    <t>Konstrukce tesařské</t>
  </si>
  <si>
    <t>73</t>
  </si>
  <si>
    <t>762083111</t>
  </si>
  <si>
    <t>Impregnace řeziva proti dřevokaznému hmyzu a houbám máčením třída ohrožení 1 a 2</t>
  </si>
  <si>
    <t>1476798380</t>
  </si>
  <si>
    <t>Práce společné pro tesařské konstrukce impregnace řeziva máčením proti dřevokaznému hmyzu a houbám, třída ohrožení 1 a 2 (dřevo v interiéru)</t>
  </si>
  <si>
    <t>https://podminky.urs.cz/item/CS_URS_2021_02/762083111</t>
  </si>
  <si>
    <t>5,518+1,646+1,881+1,89</t>
  </si>
  <si>
    <t>74</t>
  </si>
  <si>
    <t>762331932</t>
  </si>
  <si>
    <t>Vyřezání části střešní vazby průřezové pl řeziva přes 224 do 288 cm2 dl přes 3 do 5 m</t>
  </si>
  <si>
    <t>1179138224</t>
  </si>
  <si>
    <t>Vyřezání části střešní vazby vázané konstrukce krovů průřezové plochy řeziva přes 224 do 288 cm2, délky vyřezané části krovového prvku přes 3 do 5 m</t>
  </si>
  <si>
    <t>https://podminky.urs.cz/item/CS_URS_2021_02/762331932</t>
  </si>
  <si>
    <t>dle tabulky řeziva</t>
  </si>
  <si>
    <t>68,5</t>
  </si>
  <si>
    <t>75</t>
  </si>
  <si>
    <t>762332923</t>
  </si>
  <si>
    <t>Doplnění části střešní vazby hranoly průřezové pl přes 224 do 288 cm2 včetně materiálu</t>
  </si>
  <si>
    <t>1205612715</t>
  </si>
  <si>
    <t>Doplnění střešní vazby řezivem (materiál v ceně) průřezové plochy přes 224 do 288 cm2</t>
  </si>
  <si>
    <t>https://podminky.urs.cz/item/CS_URS_2021_02/762332923</t>
  </si>
  <si>
    <t>76</t>
  </si>
  <si>
    <t>762341210</t>
  </si>
  <si>
    <t>Montáž bednění střech rovných a šikmých sklonu do 60° z hrubých prken na sraz tl do 32 mm</t>
  </si>
  <si>
    <t>-1951645305</t>
  </si>
  <si>
    <t>Bednění a laťování montáž bednění střech rovných a šikmých sklonu do 60° s vyřezáním otvorů z prken hrubých na sraz tl. do 32 mm</t>
  </si>
  <si>
    <t>https://podminky.urs.cz/item/CS_URS_2021_02/762341210</t>
  </si>
  <si>
    <t>S1</t>
  </si>
  <si>
    <t>209</t>
  </si>
  <si>
    <t>77</t>
  </si>
  <si>
    <t>60515111</t>
  </si>
  <si>
    <t>řezivo jehličnaté boční prkno 20-30mm</t>
  </si>
  <si>
    <t>1473895063</t>
  </si>
  <si>
    <t>https://podminky.urs.cz/item/CS_URS_2021_02/60515111</t>
  </si>
  <si>
    <t>209*0,024</t>
  </si>
  <si>
    <t>5,016*1,1 'Přepočtené koeficientem množství</t>
  </si>
  <si>
    <t>78</t>
  </si>
  <si>
    <t>762342314</t>
  </si>
  <si>
    <t>Montáž laťování na střechách složitých sklonu do 60° osové vzdálenosti přes 150 do 360 mm</t>
  </si>
  <si>
    <t>-1858747629</t>
  </si>
  <si>
    <t>Bednění a laťování montáž laťování střech složitých sklonu do 60° při osové vzdálenosti latí přes 150 do 360 mm</t>
  </si>
  <si>
    <t>https://podminky.urs.cz/item/CS_URS_2021_02/762342314</t>
  </si>
  <si>
    <t>79</t>
  </si>
  <si>
    <t>60514106</t>
  </si>
  <si>
    <t>řezivo jehličnaté lať pevnostní třída S10-13 průřez 40x60mm</t>
  </si>
  <si>
    <t>-101782474</t>
  </si>
  <si>
    <t>https://podminky.urs.cz/item/CS_URS_2021_02/60514106</t>
  </si>
  <si>
    <t>0,03*0,05*1*3,5*209*1,2</t>
  </si>
  <si>
    <t>1,317*1,25 'Přepočtené koeficientem množství</t>
  </si>
  <si>
    <t>762342511</t>
  </si>
  <si>
    <t>Montáž kontralatí na podklad bez tepelné izolace</t>
  </si>
  <si>
    <t>1052514214</t>
  </si>
  <si>
    <t>Bednění a laťování montáž kontralatí na podklad bez tepelné izolace</t>
  </si>
  <si>
    <t>https://podminky.urs.cz/item/CS_URS_2021_02/762342511</t>
  </si>
  <si>
    <t>209*2,5</t>
  </si>
  <si>
    <t>81</t>
  </si>
  <si>
    <t>611019584</t>
  </si>
  <si>
    <t>0,04*0,06*522,5*1,2</t>
  </si>
  <si>
    <t>1,505*1,25 'Přepočtené koeficientem množství</t>
  </si>
  <si>
    <t>82</t>
  </si>
  <si>
    <t>762342811</t>
  </si>
  <si>
    <t>Demontáž laťování střech z latí osové vzdálenosti do 0,22 m</t>
  </si>
  <si>
    <t>1447292258</t>
  </si>
  <si>
    <t>Demontáž bednění a laťování laťování střech sklonu do 60° se všemi nadstřešními konstrukcemi, z latí průřezové plochy do 25 cm2 při osové vzdálenosti do 0,22 m</t>
  </si>
  <si>
    <t>https://podminky.urs.cz/item/CS_URS_2021_02/762342811</t>
  </si>
  <si>
    <t>83</t>
  </si>
  <si>
    <t>762395000</t>
  </si>
  <si>
    <t>Spojovací prostředky krovů, bednění, laťování, nadstřešních konstrukcí</t>
  </si>
  <si>
    <t>-911520938</t>
  </si>
  <si>
    <t>Spojovací prostředky krovů, bednění a laťování, nadstřešních konstrukcí svory, prkna, hřebíky, pásová ocel, vruty</t>
  </si>
  <si>
    <t>https://podminky.urs.cz/item/CS_URS_2021_02/762395000</t>
  </si>
  <si>
    <t>5,518+1,646+1,881</t>
  </si>
  <si>
    <t>84</t>
  </si>
  <si>
    <t>998762102</t>
  </si>
  <si>
    <t>Přesun hmot tonážní pro kce tesařské v objektech v přes 6 do 12 m</t>
  </si>
  <si>
    <t>-2110802091</t>
  </si>
  <si>
    <t>Přesun hmot pro konstrukce tesařské stanovený z hmotnosti přesunovaného materiálu vodorovná dopravní vzdálenost do 50 m v objektech výšky přes 6 do 12 m</t>
  </si>
  <si>
    <t>https://podminky.urs.cz/item/CS_URS_2021_02/998762102</t>
  </si>
  <si>
    <t>764</t>
  </si>
  <si>
    <t>Konstrukce klempířské</t>
  </si>
  <si>
    <t>85</t>
  </si>
  <si>
    <t>764001821</t>
  </si>
  <si>
    <t>Demontáž krytiny ze svitků nebo tabulí do suti</t>
  </si>
  <si>
    <t>-1790857957</t>
  </si>
  <si>
    <t>Demontáž klempířských konstrukcí krytiny ze svitků nebo tabulí do suti</t>
  </si>
  <si>
    <t>https://podminky.urs.cz/item/CS_URS_2021_02/764001821</t>
  </si>
  <si>
    <t>86</t>
  </si>
  <si>
    <t>764001861</t>
  </si>
  <si>
    <t>Demontáž hřebene z hřebenáčů do suti</t>
  </si>
  <si>
    <t>1675581142</t>
  </si>
  <si>
    <t>Demontáž klempířských konstrukcí oplechování hřebene z hřebenáčů do suti</t>
  </si>
  <si>
    <t>https://podminky.urs.cz/item/CS_URS_2021_02/764001861</t>
  </si>
  <si>
    <t>87</t>
  </si>
  <si>
    <t>764002812</t>
  </si>
  <si>
    <t>Demontáž okapového plechu do suti v krytině skládané</t>
  </si>
  <si>
    <t>-2079528982</t>
  </si>
  <si>
    <t>Demontáž klempířských konstrukcí okapového plechu do suti, v krytině skládané</t>
  </si>
  <si>
    <t>https://podminky.urs.cz/item/CS_URS_2021_02/764002812</t>
  </si>
  <si>
    <t>88</t>
  </si>
  <si>
    <t>764002821</t>
  </si>
  <si>
    <t>Demontáž střešního výlezu do suti</t>
  </si>
  <si>
    <t>1631965080</t>
  </si>
  <si>
    <t>Demontáž klempířských konstrukcí střešního výlezu do suti</t>
  </si>
  <si>
    <t>https://podminky.urs.cz/item/CS_URS_2021_02/764002821</t>
  </si>
  <si>
    <t>89</t>
  </si>
  <si>
    <t>764002851</t>
  </si>
  <si>
    <t>Demontáž oplechování parapetů do suti</t>
  </si>
  <si>
    <t>93297994</t>
  </si>
  <si>
    <t>Demontáž klempířských konstrukcí oplechování parapetů do suti</t>
  </si>
  <si>
    <t>https://podminky.urs.cz/item/CS_URS_2021_02/764002851</t>
  </si>
  <si>
    <t>764004801</t>
  </si>
  <si>
    <t>Demontáž podokapního žlabu do suti</t>
  </si>
  <si>
    <t>-326675346</t>
  </si>
  <si>
    <t>Demontáž klempířských konstrukcí žlabu podokapního do suti</t>
  </si>
  <si>
    <t>https://podminky.urs.cz/item/CS_URS_2021_02/764004801</t>
  </si>
  <si>
    <t>91</t>
  </si>
  <si>
    <t>764004861</t>
  </si>
  <si>
    <t>Demontáž svodu do suti</t>
  </si>
  <si>
    <t>-1240314478</t>
  </si>
  <si>
    <t>Demontáž klempířských konstrukcí svodu do suti</t>
  </si>
  <si>
    <t>https://podminky.urs.cz/item/CS_URS_2021_02/764004861</t>
  </si>
  <si>
    <t>92</t>
  </si>
  <si>
    <t>764011624</t>
  </si>
  <si>
    <t>Dilatační připojovací lišta z Pz s povrchovou úpravou včetně tmelení rš 200 mm</t>
  </si>
  <si>
    <t>942892938</t>
  </si>
  <si>
    <t>Dilatační lišta z pozinkovaného plechu s povrchovou úpravou připojovací, včetně tmelení rš 200 mm</t>
  </si>
  <si>
    <t>https://podminky.urs.cz/item/CS_URS_2021_02/764011624</t>
  </si>
  <si>
    <t>kl14</t>
  </si>
  <si>
    <t>93</t>
  </si>
  <si>
    <t>764111653</t>
  </si>
  <si>
    <t>Krytina střechy rovné z taškových tabulí z Pz plechu s povrchovou úpravou sklonu přes 30 do 60°</t>
  </si>
  <si>
    <t>-674442003</t>
  </si>
  <si>
    <t>Krytina ze svitků, ze šablon nebo taškových tabulí z pozinkovaného plechu s povrchovou úpravou s úpravou u okapů, prostupů a výčnělků střechy rovné z taškových tabulí, sklon střechy přes 30 do 60°</t>
  </si>
  <si>
    <t>https://podminky.urs.cz/item/CS_URS_2021_02/764111653</t>
  </si>
  <si>
    <t>764203156</t>
  </si>
  <si>
    <t>Montáž sněhového zachytávače pro krytiny průběžného dvoutrubkového</t>
  </si>
  <si>
    <t>-496863830</t>
  </si>
  <si>
    <t>Montáž oplechování střešních prvků sněhového zachytávače průbežného dvoutrubkového</t>
  </si>
  <si>
    <t>https://podminky.urs.cz/item/CS_URS_2021_02/764203156</t>
  </si>
  <si>
    <t>SZ</t>
  </si>
  <si>
    <t>95</t>
  </si>
  <si>
    <t>55349664</t>
  </si>
  <si>
    <t xml:space="preserve">tyč do sněhového zachytávače </t>
  </si>
  <si>
    <t>1415222520</t>
  </si>
  <si>
    <t>https://podminky.urs.cz/item/CS_URS_2021_02/55349664</t>
  </si>
  <si>
    <t>29*2</t>
  </si>
  <si>
    <t>96</t>
  </si>
  <si>
    <t>55344642</t>
  </si>
  <si>
    <t>svorka (držák) Al pro trubku sněhového zachytávače pro falcovanou</t>
  </si>
  <si>
    <t>1408106671</t>
  </si>
  <si>
    <t>https://podminky.urs.cz/item/CS_URS_2021_02/55344642</t>
  </si>
  <si>
    <t>97</t>
  </si>
  <si>
    <t>764211604</t>
  </si>
  <si>
    <t>Oplechování větraného hřebene z oblých hřebenáčů Pz s povrch úpravou s perforovanou lištou rš 312 mm</t>
  </si>
  <si>
    <t>384185748</t>
  </si>
  <si>
    <t>Oplechování střešních prvků z pozinkovaného plechu s povrchovou úpravou hřebene větraného z hřebenáčů oblých s těsněním a perforovanou lištou rš 312 mm v krytině z taškových tabulí</t>
  </si>
  <si>
    <t>https://podminky.urs.cz/item/CS_URS_2021_02/764211604</t>
  </si>
  <si>
    <t>kl8</t>
  </si>
  <si>
    <t>98</t>
  </si>
  <si>
    <t>764212662</t>
  </si>
  <si>
    <t>Oplechování rovné okapové hrany z Pz s povrchovou úpravou rš 200 mm</t>
  </si>
  <si>
    <t>-902419416</t>
  </si>
  <si>
    <t>Oplechování střešních prvků z pozinkovaného plechu s povrchovou úpravou okapu střechy rovné okapovým plechem rš 200 mm</t>
  </si>
  <si>
    <t>https://podminky.urs.cz/item/CS_URS_2021_02/764212662</t>
  </si>
  <si>
    <t>99</t>
  </si>
  <si>
    <t>764213452</t>
  </si>
  <si>
    <t>Střešní výlez pro krytinu skládanou nebo plechovou z Pz plechu</t>
  </si>
  <si>
    <t>1846830711</t>
  </si>
  <si>
    <t>Oplechování střešních prvků z pozinkovaného plechu střešního výlezu rozměru 600 x 600 mm, střechy s krytinou skládanou nebo plechovou</t>
  </si>
  <si>
    <t>https://podminky.urs.cz/item/CS_URS_2021_02/764213452</t>
  </si>
  <si>
    <t>kl6</t>
  </si>
  <si>
    <t>100</t>
  </si>
  <si>
    <t>764214604</t>
  </si>
  <si>
    <t>Oplechování horních ploch a atik bez rohů z Pz s povrch úpravou mechanicky kotvené rš 330 mm</t>
  </si>
  <si>
    <t>-1843249097</t>
  </si>
  <si>
    <t>Oplechování horních ploch zdí a nadezdívek (atik) z pozinkovaného plechu s povrchovou úpravou mechanicky kotvené rš 330 mm</t>
  </si>
  <si>
    <t>https://podminky.urs.cz/item/CS_URS_2021_02/764214604</t>
  </si>
  <si>
    <t>kl16</t>
  </si>
  <si>
    <t>101</t>
  </si>
  <si>
    <t>764214606</t>
  </si>
  <si>
    <t>Oplechování horních ploch a atik bez rohů z Pz s povrch úpravou mechanicky kotvené rš 500 mm</t>
  </si>
  <si>
    <t>951930338</t>
  </si>
  <si>
    <t>Oplechování horních ploch zdí a nadezdívek (atik) z pozinkovaného plechu s povrchovou úpravou mechanicky kotvené rš 500 mm</t>
  </si>
  <si>
    <t>https://podminky.urs.cz/item/CS_URS_2021_02/764214606</t>
  </si>
  <si>
    <t>kl1</t>
  </si>
  <si>
    <t>102</t>
  </si>
  <si>
    <t>-1348367899</t>
  </si>
  <si>
    <t>kl2</t>
  </si>
  <si>
    <t>16*2</t>
  </si>
  <si>
    <t>kl15</t>
  </si>
  <si>
    <t>103</t>
  </si>
  <si>
    <t>764214607</t>
  </si>
  <si>
    <t>Oplechování horních ploch a atik bez rohů z Pz s povrch úpravou mechanicky kotvené rš 670 mm</t>
  </si>
  <si>
    <t>-1451163223</t>
  </si>
  <si>
    <t>Oplechování horních ploch zdí a nadezdívek (atik) z pozinkovaného plechu s povrchovou úpravou mechanicky kotvené rš 670 mm</t>
  </si>
  <si>
    <t>https://podminky.urs.cz/item/CS_URS_2021_02/764214607</t>
  </si>
  <si>
    <t>104</t>
  </si>
  <si>
    <t>764216604</t>
  </si>
  <si>
    <t>Oplechování rovných parapetů mechanicky kotvené z Pz s povrchovou úpravou rš 330 mm</t>
  </si>
  <si>
    <t>1007225831</t>
  </si>
  <si>
    <t>Oplechování parapetů z pozinkovaného plechu s povrchovou úpravou rovných mechanicky kotvené, bez rohů rš 330 mm</t>
  </si>
  <si>
    <t>https://podminky.urs.cz/item/CS_URS_2021_02/764216604</t>
  </si>
  <si>
    <t>kl10</t>
  </si>
  <si>
    <t>105</t>
  </si>
  <si>
    <t>764216606</t>
  </si>
  <si>
    <t>Oplechování rovných parapetů mechanicky kotvené z Pz s povrchovou úpravou rš 500 mm</t>
  </si>
  <si>
    <t>-1463333924</t>
  </si>
  <si>
    <t>Oplechování parapetů z pozinkovaného plechu s povrchovou úpravou rovných mechanicky kotvené, bez rohů rš 500 mm</t>
  </si>
  <si>
    <t>https://podminky.urs.cz/item/CS_URS_2021_02/764216606</t>
  </si>
  <si>
    <t>kl9</t>
  </si>
  <si>
    <t>106</t>
  </si>
  <si>
    <t>764218607</t>
  </si>
  <si>
    <t>Oplechování rovné římsy mechanicky kotvené z Pz s upraveným povrchem rš 670 mm</t>
  </si>
  <si>
    <t>824838514</t>
  </si>
  <si>
    <t>Oplechování říms a ozdobných prvků z pozinkovaného plechu s povrchovou úpravou rovných, bez rohů mechanicky kotvené rš 670 mm</t>
  </si>
  <si>
    <t>https://podminky.urs.cz/item/CS_URS_2021_02/764218607</t>
  </si>
  <si>
    <t>kl11</t>
  </si>
  <si>
    <t>107</t>
  </si>
  <si>
    <t>764218611</t>
  </si>
  <si>
    <t>Oplechování rovné římsy mechanicky kotvené z Pz s upraveným povrchem rš přes 670 mm</t>
  </si>
  <si>
    <t>-1977540166</t>
  </si>
  <si>
    <t>Oplechování říms a ozdobných prvků z pozinkovaného plechu s povrchovou úpravou rovných, bez rohů mechanicky kotvené přes rš 670 mm</t>
  </si>
  <si>
    <t>https://podminky.urs.cz/item/CS_URS_2021_02/764218611</t>
  </si>
  <si>
    <t>kl12</t>
  </si>
  <si>
    <t>kl13</t>
  </si>
  <si>
    <t>108</t>
  </si>
  <si>
    <t>764311614</t>
  </si>
  <si>
    <t>Lemování rovných zdí střech s krytinou skládanou z Pz s povrchovou úpravou rš 330 mm</t>
  </si>
  <si>
    <t>836675508</t>
  </si>
  <si>
    <t>Lemování zdí z pozinkovaného plechu s povrchovou úpravou boční nebo horní rovné, střech s krytinou skládanou mimo prejzovou rš 330 mm</t>
  </si>
  <si>
    <t>https://podminky.urs.cz/item/CS_URS_2021_02/764311614</t>
  </si>
  <si>
    <t>kl3</t>
  </si>
  <si>
    <t>109</t>
  </si>
  <si>
    <t>764311616</t>
  </si>
  <si>
    <t>Lemování rovných zdí střech s krytinou skládanou z Pz s povrchovou úpravou rš 500 mm</t>
  </si>
  <si>
    <t>697009367</t>
  </si>
  <si>
    <t>Lemování zdí z pozinkovaného plechu s povrchovou úpravou boční nebo horní rovné, střech s krytinou skládanou mimo prejzovou rš 500 mm</t>
  </si>
  <si>
    <t>https://podminky.urs.cz/item/CS_URS_2021_02/764311616</t>
  </si>
  <si>
    <t>110</t>
  </si>
  <si>
    <t>764511602</t>
  </si>
  <si>
    <t>Žlab podokapní půlkruhový z Pz s povrchovou úpravou rš 330 mm</t>
  </si>
  <si>
    <t>1857311712</t>
  </si>
  <si>
    <t>Žlab podokapní z pozinkovaného plechu s povrchovou úpravou včetně háků a čel půlkruhový rš 330 mm</t>
  </si>
  <si>
    <t>https://podminky.urs.cz/item/CS_URS_2021_02/764511602</t>
  </si>
  <si>
    <t>kl4</t>
  </si>
  <si>
    <t>111</t>
  </si>
  <si>
    <t>764511642</t>
  </si>
  <si>
    <t>Kotlík oválný (trychtýřový) pro podokapní žlaby z Pz s povrchovou úpravou 330/100 mm</t>
  </si>
  <si>
    <t>-430642903</t>
  </si>
  <si>
    <t>Žlab podokapní z pozinkovaného plechu s povrchovou úpravou včetně háků a čel kotlík oválný (trychtýřový), rš žlabu/průměr svodu 330/100 mm</t>
  </si>
  <si>
    <t>https://podminky.urs.cz/item/CS_URS_2021_02/764511642</t>
  </si>
  <si>
    <t>112</t>
  </si>
  <si>
    <t>764518622</t>
  </si>
  <si>
    <t>Svody kruhové včetně objímek, kolen, odskoků z Pz s povrchovou úpravou průměru 100 mm</t>
  </si>
  <si>
    <t>1998866900</t>
  </si>
  <si>
    <t>Svod z pozinkovaného plechu s upraveným povrchem včetně objímek, kolen a odskoků kruhový, průměru 100 mm</t>
  </si>
  <si>
    <t>https://podminky.urs.cz/item/CS_URS_2021_02/764518622</t>
  </si>
  <si>
    <t>kl5</t>
  </si>
  <si>
    <t>113</t>
  </si>
  <si>
    <t>998764102</t>
  </si>
  <si>
    <t>Přesun hmot tonážní pro konstrukce klempířské v objektech v přes 6 do 12 m</t>
  </si>
  <si>
    <t>609934556</t>
  </si>
  <si>
    <t>Přesun hmot pro konstrukce klempířské stanovený z hmotnosti přesunovaného materiálu vodorovná dopravní vzdálenost do 50 m v objektech výšky přes 6 do 12 m</t>
  </si>
  <si>
    <t>https://podminky.urs.cz/item/CS_URS_2021_02/998764102</t>
  </si>
  <si>
    <t>765</t>
  </si>
  <si>
    <t>Krytina skládaná</t>
  </si>
  <si>
    <t>114</t>
  </si>
  <si>
    <t>765191021</t>
  </si>
  <si>
    <t>Montáž pojistné hydroizolační nebo parotěsné fólie kladené ve sklonu přes 20° s lepenými spoji na krokve</t>
  </si>
  <si>
    <t>824623508</t>
  </si>
  <si>
    <t>Montáž pojistné hydroizolační nebo parotěsné fólie kladené ve sklonu přes 20° s lepenými přesahy na krokve</t>
  </si>
  <si>
    <t>https://podminky.urs.cz/item/CS_URS_2021_02/765191021</t>
  </si>
  <si>
    <t>115</t>
  </si>
  <si>
    <t>28329036</t>
  </si>
  <si>
    <t>fólie kontaktní difuzně propustná pro doplňkovou hydroizolační vrstvu, třívrstvá mikroporézní PP 150g/m2 s integrovanou samolepící páskou</t>
  </si>
  <si>
    <t>1122558176</t>
  </si>
  <si>
    <t>https://podminky.urs.cz/item/CS_URS_2021_02/28329036</t>
  </si>
  <si>
    <t>209*1,1 'Přepočtené koeficientem množství</t>
  </si>
  <si>
    <t>116</t>
  </si>
  <si>
    <t>765191031</t>
  </si>
  <si>
    <t>Lepení těsnících pásků pod kontralatě</t>
  </si>
  <si>
    <t>-8107854</t>
  </si>
  <si>
    <t>Montáž pojistné hydroizolační nebo parotěsné fólie lepení těsnících pásků pod kontralatě</t>
  </si>
  <si>
    <t>https://podminky.urs.cz/item/CS_URS_2021_02/765191031</t>
  </si>
  <si>
    <t>117</t>
  </si>
  <si>
    <t>28329303</t>
  </si>
  <si>
    <t>páska těsnící jednostranně lepící butylkaučuková pod kontralatě š 50mm</t>
  </si>
  <si>
    <t>823674452</t>
  </si>
  <si>
    <t>https://podminky.urs.cz/item/CS_URS_2021_02/28329303</t>
  </si>
  <si>
    <t>522,5*1,1 'Přepočtené koeficientem množství</t>
  </si>
  <si>
    <t>118</t>
  </si>
  <si>
    <t>765192001</t>
  </si>
  <si>
    <t>Nouzové (provizorní) zakrytí střechy plachtou</t>
  </si>
  <si>
    <t>221381986</t>
  </si>
  <si>
    <t>Nouzové zakrytí střechy plachtou</t>
  </si>
  <si>
    <t>https://podminky.urs.cz/item/CS_URS_2021_02/765192001</t>
  </si>
  <si>
    <t>119</t>
  </si>
  <si>
    <t>765192811</t>
  </si>
  <si>
    <t>Demontáž střešního výlezu jakkékoliv plochy</t>
  </si>
  <si>
    <t>-597919992</t>
  </si>
  <si>
    <t>Demontáž střešního výlezu jakékoliv plochy</t>
  </si>
  <si>
    <t>https://podminky.urs.cz/item/CS_URS_2021_02/765192811</t>
  </si>
  <si>
    <t>120</t>
  </si>
  <si>
    <t>998765102</t>
  </si>
  <si>
    <t>Přesun hmot tonážní pro krytiny skládané v objektech v přes 6 do 12 m</t>
  </si>
  <si>
    <t>-3316353</t>
  </si>
  <si>
    <t>Přesun hmot pro krytiny skládané stanovený z hmotnosti přesunovaného materiálu vodorovná dopravní vzdálenost do 50 m na objektech výšky přes 6 do 12 m</t>
  </si>
  <si>
    <t>https://podminky.urs.cz/item/CS_URS_2021_02/998765102</t>
  </si>
  <si>
    <t>766</t>
  </si>
  <si>
    <t>Konstrukce truhlářské</t>
  </si>
  <si>
    <t>121</t>
  </si>
  <si>
    <t>767620116</t>
  </si>
  <si>
    <t>Montáž oken kovových zdvojených pevných do zdiva pl přes 0,6 do 1,5 m2</t>
  </si>
  <si>
    <t>1659908</t>
  </si>
  <si>
    <t>Montáž oken zdvojených z hliníkových nebo ocelových profilů na polyuretanovou pěnu pevných do zdiva, plochy přes 0,6 do 1,5 m2</t>
  </si>
  <si>
    <t>https://podminky.urs.cz/item/CS_URS_2021_02/767620116</t>
  </si>
  <si>
    <t>122</t>
  </si>
  <si>
    <t>55341002</t>
  </si>
  <si>
    <t>okno Al s fixním zasklením dvojsklo přes plochu 1m2 do v 1,5m</t>
  </si>
  <si>
    <t>1745588231</t>
  </si>
  <si>
    <t>https://podminky.urs.cz/item/CS_URS_2021_02/55341002</t>
  </si>
  <si>
    <t>Poznámka k položce:_x000D_
viz výpis výrobků</t>
  </si>
  <si>
    <t>123</t>
  </si>
  <si>
    <t>766660717</t>
  </si>
  <si>
    <t>Montáž dveřních křídel samozavírače na ocelovou zárubeň</t>
  </si>
  <si>
    <t>389579075</t>
  </si>
  <si>
    <t>Montáž dveřních doplňků samozavírače na zárubeň ocelovou</t>
  </si>
  <si>
    <t>https://podminky.urs.cz/item/CS_URS_2021_02/766660717</t>
  </si>
  <si>
    <t>124</t>
  </si>
  <si>
    <t>54917250</t>
  </si>
  <si>
    <t>samozavírač dveří hydraulický K214 č.11 zlatá bronz</t>
  </si>
  <si>
    <t>683191812</t>
  </si>
  <si>
    <t>https://podminky.urs.cz/item/CS_URS_2021_02/54917250</t>
  </si>
  <si>
    <t>125</t>
  </si>
  <si>
    <t>766660734</t>
  </si>
  <si>
    <t>Montáž dveřního bezpečnostního kování - panikového</t>
  </si>
  <si>
    <t>-578498426</t>
  </si>
  <si>
    <t>Montáž dveřních doplňků dveřního kování bezpečnostního panikového kování</t>
  </si>
  <si>
    <t>https://podminky.urs.cz/item/CS_URS_2021_02/766660734</t>
  </si>
  <si>
    <t>126</t>
  </si>
  <si>
    <t>766001</t>
  </si>
  <si>
    <t>Panikové kování -sada pro dveře se štítkem, klika/klika + zámek</t>
  </si>
  <si>
    <t>ks</t>
  </si>
  <si>
    <t>489968992</t>
  </si>
  <si>
    <t>Poznámka k položce:_x000D_
včetně 7 ks klíčů - stejný zámek pro Al1 a Al2</t>
  </si>
  <si>
    <t>127</t>
  </si>
  <si>
    <t>766002</t>
  </si>
  <si>
    <t>Panikové kování -sada pro dveře se štítkem, koule/klika + zámek</t>
  </si>
  <si>
    <t>1883702121</t>
  </si>
  <si>
    <t>128</t>
  </si>
  <si>
    <t>767640111</t>
  </si>
  <si>
    <t>Montáž dveří ocelových vchodových jednokřídlových bez nadsvětlíku</t>
  </si>
  <si>
    <t>-1831516294</t>
  </si>
  <si>
    <t>Montáž dveří ocelových vchodových jednokřídlových bez nadsvětlíku</t>
  </si>
  <si>
    <t>https://podminky.urs.cz/item/CS_URS_2021_02/767640111</t>
  </si>
  <si>
    <t>AL1 A</t>
  </si>
  <si>
    <t>129</t>
  </si>
  <si>
    <t>55341335</t>
  </si>
  <si>
    <t>dveře dvoukřídlé Al prosklené max rozměru otvoru 4,84m2 bezpečnostní třídy RC2</t>
  </si>
  <si>
    <t>-2114271649</t>
  </si>
  <si>
    <t>https://podminky.urs.cz/item/CS_URS_2021_02/55341335</t>
  </si>
  <si>
    <t>130</t>
  </si>
  <si>
    <t>998766202</t>
  </si>
  <si>
    <t>Přesun hmot procentní pro kce truhlářské v objektech v přes 6 do 12 m</t>
  </si>
  <si>
    <t>-854746019</t>
  </si>
  <si>
    <t>Přesun hmot pro konstrukce truhlářské stanovený procentní sazbou (%) z ceny vodorovná dopravní vzdálenost do 50 m v objektech výšky přes 6 do 12 m</t>
  </si>
  <si>
    <t>https://podminky.urs.cz/item/CS_URS_2021_02/998766202</t>
  </si>
  <si>
    <t>767</t>
  </si>
  <si>
    <t>Konstrukce zámečnické</t>
  </si>
  <si>
    <t>131</t>
  </si>
  <si>
    <t>76701</t>
  </si>
  <si>
    <t>Repase stávajícího kastlíku - Z4</t>
  </si>
  <si>
    <t>-242724852</t>
  </si>
  <si>
    <t>Poznámka k položce:_x000D_
viz práce uvedené ve výpisu výrobků</t>
  </si>
  <si>
    <t>132</t>
  </si>
  <si>
    <t>76702</t>
  </si>
  <si>
    <t>Sušáky na prádlo</t>
  </si>
  <si>
    <t>-946651244</t>
  </si>
  <si>
    <t>Poznámka k položce:_x000D_
viz PD</t>
  </si>
  <si>
    <t>133</t>
  </si>
  <si>
    <t>767161813</t>
  </si>
  <si>
    <t>Demontáž zábradlí rovného nerozebíratelného hmotnosti 1 m zábradlí do 20 kg do suti</t>
  </si>
  <si>
    <t>912210763</t>
  </si>
  <si>
    <t>Demontáž zábradlí do suti rovného nerozebíratelný spoj hmotnosti 1 m zábradlí do 20 kg</t>
  </si>
  <si>
    <t>https://podminky.urs.cz/item/CS_URS_2021_02/767161813</t>
  </si>
  <si>
    <t>na balkonech</t>
  </si>
  <si>
    <t>(1+2,1)*2</t>
  </si>
  <si>
    <t>134</t>
  </si>
  <si>
    <t>767661811</t>
  </si>
  <si>
    <t>Demontáž mříží pevných nebo otevíravých</t>
  </si>
  <si>
    <t>-1609375357</t>
  </si>
  <si>
    <t>https://podminky.urs.cz/item/CS_URS_2021_02/767661811</t>
  </si>
  <si>
    <t>okno v přízemí</t>
  </si>
  <si>
    <t>1,36*1,55</t>
  </si>
  <si>
    <t>135</t>
  </si>
  <si>
    <t>767893126</t>
  </si>
  <si>
    <t>Montáž stříšek kotvených pomocí konzol rovných, výplň skleněná š přes 1,50 do 2,00 m</t>
  </si>
  <si>
    <t>1026535644</t>
  </si>
  <si>
    <t>Montáž stříšek vstupy z kovových profilů kotvených k nosné konstrukci pomocí konzol, výplň ze skla rovná, šířky přes 1,50 do 2,00 m</t>
  </si>
  <si>
    <t>https://podminky.urs.cz/item/CS_URS_2021_02/767893126</t>
  </si>
  <si>
    <t>z3</t>
  </si>
  <si>
    <t>136</t>
  </si>
  <si>
    <t>M76702</t>
  </si>
  <si>
    <t>Hliníková stříška nad balkon 900x2600, bezp. sklo</t>
  </si>
  <si>
    <t>1691217912</t>
  </si>
  <si>
    <t>137</t>
  </si>
  <si>
    <t>767893192</t>
  </si>
  <si>
    <t>Příplatek za montáž stříšky delší než 2,00 m s výplní skleněnou</t>
  </si>
  <si>
    <t>-2020207499</t>
  </si>
  <si>
    <t>Montáž stříšek nad venkovními vstupy Příplatek k ceně za montáž stříšky delší než 2,00 m skleněné</t>
  </si>
  <si>
    <t>https://podminky.urs.cz/item/CS_URS_2021_02/767893192</t>
  </si>
  <si>
    <t>138</t>
  </si>
  <si>
    <t>953961213</t>
  </si>
  <si>
    <t>Kotvy chemickou patronou M 12 hl 110 mm do betonu, ŽB nebo kamene s vyvrtáním otvoru</t>
  </si>
  <si>
    <t>-125553085</t>
  </si>
  <si>
    <t>Kotvy chemické s vyvrtáním otvoru do betonu, železobetonu nebo tvrdého kamene chemická patrona, velikost M 12, hloubka 110 mm</t>
  </si>
  <si>
    <t>https://podminky.urs.cz/item/CS_URS_2021_02/953961213</t>
  </si>
  <si>
    <t>z2</t>
  </si>
  <si>
    <t>z5</t>
  </si>
  <si>
    <t>139</t>
  </si>
  <si>
    <t>953965122</t>
  </si>
  <si>
    <t>Kotevní šroub pro chemické kotvy M 12 dl 220 mm</t>
  </si>
  <si>
    <t>1686924881</t>
  </si>
  <si>
    <t>Kotvy chemické s vyvrtáním otvoru kotevní šrouby pro chemické kotvy, velikost M 12, délka 220 mm</t>
  </si>
  <si>
    <t>https://podminky.urs.cz/item/CS_URS_2021_02/953965122</t>
  </si>
  <si>
    <t>140</t>
  </si>
  <si>
    <t>767162113</t>
  </si>
  <si>
    <t>Montáž hliníkového zábradlí balkónového nebo lodžiového rovného s výplní včetně dodávky kotevních prvků délky přes 2,0 do 3,0 m</t>
  </si>
  <si>
    <t>-1587210042</t>
  </si>
  <si>
    <t>Montáž zábradlí balkónového nebo lodžiového z hliníkových profilů s výplní včetně dodávky ocelových kotevních prvků rovného délky přes 2,0 do 3,0 m</t>
  </si>
  <si>
    <t>https://podminky.urs.cz/item/CS_URS_2021_02/767162113</t>
  </si>
  <si>
    <t>Z1</t>
  </si>
  <si>
    <t>141</t>
  </si>
  <si>
    <t>55342100</t>
  </si>
  <si>
    <t>zábradlí 2,1x1m, výplň 2x bezpečnostní lepené sklo connex 33.1 - mléčná nebo čirá folie, povrchová úprava komaxit</t>
  </si>
  <si>
    <t>512308976</t>
  </si>
  <si>
    <t>https://podminky.urs.cz/item/CS_URS_2021_02/55342100</t>
  </si>
  <si>
    <t>142</t>
  </si>
  <si>
    <t>54879183</t>
  </si>
  <si>
    <t>úchyty kotevní ocelové pro zábradlí komplet 4ks</t>
  </si>
  <si>
    <t>komplet</t>
  </si>
  <si>
    <t>342103322</t>
  </si>
  <si>
    <t>úchyty kotevní ocelové pro hliníkové zábradlí komplet 4ks</t>
  </si>
  <si>
    <t>https://podminky.urs.cz/item/CS_URS_2021_02/54879183</t>
  </si>
  <si>
    <t>143</t>
  </si>
  <si>
    <t>767662120</t>
  </si>
  <si>
    <t>Montáž mříží pevných přivařených</t>
  </si>
  <si>
    <t>-1740086024</t>
  </si>
  <si>
    <t>Montáž mříží pevných, připevněných svařováním</t>
  </si>
  <si>
    <t>https://podminky.urs.cz/item/CS_URS_2021_02/767662120</t>
  </si>
  <si>
    <t>Z2</t>
  </si>
  <si>
    <t>1,36*1,53</t>
  </si>
  <si>
    <t>1,2*0,6</t>
  </si>
  <si>
    <t>144</t>
  </si>
  <si>
    <t>M76701</t>
  </si>
  <si>
    <t>Z2 dodávka a výroba mříže včetně povrchové úpravy</t>
  </si>
  <si>
    <t>-1883562707</t>
  </si>
  <si>
    <t>30,6</t>
  </si>
  <si>
    <t>145</t>
  </si>
  <si>
    <t>998767102</t>
  </si>
  <si>
    <t>Přesun hmot tonážní pro zámečnické konstrukce v objektech v přes 6 do 12 m</t>
  </si>
  <si>
    <t>1804895470</t>
  </si>
  <si>
    <t>Přesun hmot pro zámečnické konstrukce stanovený z hmotnosti přesunovaného materiálu vodorovná dopravní vzdálenost do 50 m v objektech výšky přes 6 do 12 m</t>
  </si>
  <si>
    <t>https://podminky.urs.cz/item/CS_URS_2021_02/998767102</t>
  </si>
  <si>
    <t>771</t>
  </si>
  <si>
    <t>Podlahy z dlaždic</t>
  </si>
  <si>
    <t>146</t>
  </si>
  <si>
    <t>771121011</t>
  </si>
  <si>
    <t>Nátěr penetrační na podlahu</t>
  </si>
  <si>
    <t>379566432</t>
  </si>
  <si>
    <t>Příprava podkladu před provedením dlažby nátěr penetrační na podlahu</t>
  </si>
  <si>
    <t>https://podminky.urs.cz/item/CS_URS_2021_02/771121011</t>
  </si>
  <si>
    <t>147</t>
  </si>
  <si>
    <t>771471810</t>
  </si>
  <si>
    <t>Demontáž soklíků z dlaždic keramických kladených do malty rovných</t>
  </si>
  <si>
    <t>-1738845805</t>
  </si>
  <si>
    <t>https://podminky.urs.cz/item/CS_URS_2021_02/771471810</t>
  </si>
  <si>
    <t>148</t>
  </si>
  <si>
    <t>771474114</t>
  </si>
  <si>
    <t>Montáž soklů z dlaždic keramických rovných flexibilní lepidlo v přes 120 do 150 mm</t>
  </si>
  <si>
    <t>-1990917624</t>
  </si>
  <si>
    <t>Montáž soklů z dlaždic keramických lepených flexibilním lepidlem rovných, výšky přes 120 do 150 mm</t>
  </si>
  <si>
    <t>https://podminky.urs.cz/item/CS_URS_2021_02/771474114</t>
  </si>
  <si>
    <t>149</t>
  </si>
  <si>
    <t>59761416</t>
  </si>
  <si>
    <t>sokl-dlažba keramická slinutá hladká do interiéru i exteriéru 300x80mm</t>
  </si>
  <si>
    <t>1718853597</t>
  </si>
  <si>
    <t>https://podminky.urs.cz/item/CS_URS_2021_02/59761416</t>
  </si>
  <si>
    <t>6,2/0,3</t>
  </si>
  <si>
    <t>771571810</t>
  </si>
  <si>
    <t>Demontáž podlah z dlaždic keramických kladených do malty</t>
  </si>
  <si>
    <t>-1827854636</t>
  </si>
  <si>
    <t>https://podminky.urs.cz/item/CS_URS_2021_02/771571810</t>
  </si>
  <si>
    <t>151</t>
  </si>
  <si>
    <t>771574263</t>
  </si>
  <si>
    <t>Montáž podlah keramických pro mechanické zatížení protiskluzných lepených flexibilním lepidlem přes 9 do 12 ks/m2</t>
  </si>
  <si>
    <t>1434372691</t>
  </si>
  <si>
    <t>Montáž podlah z dlaždic keramických lepených flexibilním lepidlem maloformátových pro vysoké mechanické zatížení protiskluzných nebo reliéfních (bezbariérových) přes 9 do 12 ks/m2</t>
  </si>
  <si>
    <t>https://podminky.urs.cz/item/CS_URS_2021_02/771574263</t>
  </si>
  <si>
    <t>2,1*0,75*2</t>
  </si>
  <si>
    <t>152</t>
  </si>
  <si>
    <t>59761409</t>
  </si>
  <si>
    <t>dlažba keramická slinutá protiskluzná do interiéru i exteriéru pro vysoké mechanické namáhání přes 9 do 12ks/m2</t>
  </si>
  <si>
    <t>-441329877</t>
  </si>
  <si>
    <t>https://podminky.urs.cz/item/CS_URS_2021_02/59761409</t>
  </si>
  <si>
    <t>3,15*1,1 'Přepočtené koeficientem množství</t>
  </si>
  <si>
    <t>153</t>
  </si>
  <si>
    <t>771591241</t>
  </si>
  <si>
    <t>Izolace těsnícími pásy vnitřní kout</t>
  </si>
  <si>
    <t>-1205675363</t>
  </si>
  <si>
    <t>Izolace podlahy pod dlažbu těsnícími izolačními pásy vnitřní kout</t>
  </si>
  <si>
    <t>https://podminky.urs.cz/item/CS_URS_2021_02/771591241</t>
  </si>
  <si>
    <t>154</t>
  </si>
  <si>
    <t>771591264</t>
  </si>
  <si>
    <t>Izolace těsnícími pásy mezi podlahou a stěnou</t>
  </si>
  <si>
    <t>797354662</t>
  </si>
  <si>
    <t>Izolace podlahy pod dlažbu těsnícími izolačními pásy mezi podlahou a stěnu</t>
  </si>
  <si>
    <t>https://podminky.urs.cz/item/CS_URS_2021_02/771591264</t>
  </si>
  <si>
    <t>155</t>
  </si>
  <si>
    <t>771591266</t>
  </si>
  <si>
    <t>Izolace podlahy těsnícími pásy s spojením na ukončovací profil</t>
  </si>
  <si>
    <t>-673378220</t>
  </si>
  <si>
    <t>Izolace podlahy pod dlažbu těsnícími izolačními pásy s napojením na ukončující profil</t>
  </si>
  <si>
    <t>https://podminky.urs.cz/item/CS_URS_2021_02/771591266</t>
  </si>
  <si>
    <t>(2,1+0,75)*2</t>
  </si>
  <si>
    <t>156</t>
  </si>
  <si>
    <t>771592011</t>
  </si>
  <si>
    <t>Čištění vnitřních ploch podlah nebo schodišť po položení dlažby chemickými prostředky</t>
  </si>
  <si>
    <t>-2108183392</t>
  </si>
  <si>
    <t>Čištění vnitřních ploch po položení dlažby podlah nebo schodišť chemickými prostředky</t>
  </si>
  <si>
    <t>https://podminky.urs.cz/item/CS_URS_2021_02/771592011</t>
  </si>
  <si>
    <t>157</t>
  </si>
  <si>
    <t>781161022</t>
  </si>
  <si>
    <t>Montáž profilu ukončujícího pro dlažbu na balkonech a terasách</t>
  </si>
  <si>
    <t>649452902</t>
  </si>
  <si>
    <t>Příprava podkladu před provedením obkladu montáž profilu ukončujícího profilu pro balkony a terasy</t>
  </si>
  <si>
    <t>https://podminky.urs.cz/item/CS_URS_2021_02/781161022</t>
  </si>
  <si>
    <t>158</t>
  </si>
  <si>
    <t>59054297</t>
  </si>
  <si>
    <t>profil ukončovací s okapničkou děrovaná hrana s drenáží barevný lak Al dl 2,5m v 15mm</t>
  </si>
  <si>
    <t>-1250064816</t>
  </si>
  <si>
    <t>https://podminky.urs.cz/item/CS_URS_2021_02/59054297</t>
  </si>
  <si>
    <t>159</t>
  </si>
  <si>
    <t>59054434</t>
  </si>
  <si>
    <t>roh 90° set odtok vlevo žlabový systém balkónový barevný lak Al (1ks roh, 2ks spojky, 1ks roh krycího profilu)</t>
  </si>
  <si>
    <t>sada</t>
  </si>
  <si>
    <t>-181076045</t>
  </si>
  <si>
    <t>https://podminky.urs.cz/item/CS_URS_2021_02/59054434</t>
  </si>
  <si>
    <t>160</t>
  </si>
  <si>
    <t>998771202</t>
  </si>
  <si>
    <t>Přesun hmot procentní pro podlahy z dlaždic v objektech v přes 6 do 12 m</t>
  </si>
  <si>
    <t>-634218078</t>
  </si>
  <si>
    <t>Přesun hmot pro podlahy z dlaždic stanovený procentní sazbou (%) z ceny vodorovná dopravní vzdálenost do 50 m v objektech výšky přes 6 do 12 m</t>
  </si>
  <si>
    <t>https://podminky.urs.cz/item/CS_URS_2021_02/998771202</t>
  </si>
  <si>
    <t>777</t>
  </si>
  <si>
    <t>Podlahy lité</t>
  </si>
  <si>
    <t>161</t>
  </si>
  <si>
    <t>777211013</t>
  </si>
  <si>
    <t>Podlahy z epoxidové pryskyřice a oblázků křemičitých frakce 2 až 5 mm tl. 20 mm</t>
  </si>
  <si>
    <t>-742680015</t>
  </si>
  <si>
    <t>Podlahy z epoxidové pryskyřice a oblázků (kamenný koberec) křemičitých frakce 2 až 5 mm, tl. 20 mm</t>
  </si>
  <si>
    <t>https://podminky.urs.cz/item/CS_URS_2021_02/777211013</t>
  </si>
  <si>
    <t xml:space="preserve">dvorní fasáda – na venkovní schodiště  </t>
  </si>
  <si>
    <t>5,5</t>
  </si>
  <si>
    <t>162</t>
  </si>
  <si>
    <t>777211713</t>
  </si>
  <si>
    <t>Nátěr pro vytvoření protiskluzového povrchu</t>
  </si>
  <si>
    <t>549242103</t>
  </si>
  <si>
    <t>Podlahy z epoxidové pryskyřice a oblázků (kamenný koberec) ostatní práce nátěr pro vytvoření protiskluzového povrchu</t>
  </si>
  <si>
    <t>https://podminky.urs.cz/item/CS_URS_2021_02/777211713</t>
  </si>
  <si>
    <t>163</t>
  </si>
  <si>
    <t>777911113</t>
  </si>
  <si>
    <t>Pohyblivé napojení lité podlahy na stěnu nebo sokl</t>
  </si>
  <si>
    <t>-1583070170</t>
  </si>
  <si>
    <t>Napojení na stěnu nebo sokl fabionem z epoxidové stěrky plněné pískem a výplňovým spárovým profilem s trvale pružným tmelem pohyblivé</t>
  </si>
  <si>
    <t>https://podminky.urs.cz/item/CS_URS_2021_02/777911113</t>
  </si>
  <si>
    <t xml:space="preserve">Na styk se stěnou a ostění  vstupních dveří </t>
  </si>
  <si>
    <t>2*0,75</t>
  </si>
  <si>
    <t>164</t>
  </si>
  <si>
    <t>998777102</t>
  </si>
  <si>
    <t>Přesun hmot tonážní pro podlahy lité v objektech v přes 6 do 12 m</t>
  </si>
  <si>
    <t>790778722</t>
  </si>
  <si>
    <t>Přesun hmot pro podlahy lité stanovený z hmotnosti přesunovaného materiálu vodorovná dopravní vzdálenost do 50 m v objektech výšky přes 6 do 12 m</t>
  </si>
  <si>
    <t>https://podminky.urs.cz/item/CS_URS_2021_02/998777102</t>
  </si>
  <si>
    <t>783</t>
  </si>
  <si>
    <t>Dokončovací práce - nátěry</t>
  </si>
  <si>
    <t>165</t>
  </si>
  <si>
    <t>783301303</t>
  </si>
  <si>
    <t>Bezoplachové odrezivění zámečnických konstrukcí</t>
  </si>
  <si>
    <t>272911771</t>
  </si>
  <si>
    <t>Příprava podkladu zámečnických konstrukcí před provedením nátěru odrezivění odrezovačem bezoplachovým</t>
  </si>
  <si>
    <t>https://podminky.urs.cz/item/CS_URS_2021_02/783301303</t>
  </si>
  <si>
    <t>m - dvířka</t>
  </si>
  <si>
    <t>0,4*0,6*2</t>
  </si>
  <si>
    <t>n - HUP</t>
  </si>
  <si>
    <t>0,65*0,65*2</t>
  </si>
  <si>
    <t>166</t>
  </si>
  <si>
    <t>783301313</t>
  </si>
  <si>
    <t>Odmaštění zámečnických konstrukcí ředidlovým odmašťovačem</t>
  </si>
  <si>
    <t>2144995022</t>
  </si>
  <si>
    <t>Příprava podkladu zámečnických konstrukcí před provedením nátěru odmaštění odmašťovačem ředidlovým</t>
  </si>
  <si>
    <t>https://podminky.urs.cz/item/CS_URS_2021_02/783301313</t>
  </si>
  <si>
    <t>167</t>
  </si>
  <si>
    <t>783317101</t>
  </si>
  <si>
    <t>Krycí jednonásobný syntetický standardní nátěr zámečnických konstrukcí</t>
  </si>
  <si>
    <t>1097728830</t>
  </si>
  <si>
    <t>Krycí nátěr (email) zámečnických konstrukcí jednonásobný syntetický standardní</t>
  </si>
  <si>
    <t>https://podminky.urs.cz/item/CS_URS_2021_02/783317101</t>
  </si>
  <si>
    <t>168</t>
  </si>
  <si>
    <t>783322101</t>
  </si>
  <si>
    <t>Tmelení včetně přebroušení zámečnických konstrukcí disperzním tmelem</t>
  </si>
  <si>
    <t>-1184938942</t>
  </si>
  <si>
    <t>Tmelení zámečnických konstrukcí včetně přebroušení tmelených míst, tmelem disperzním akrylátovým nebo latexovým</t>
  </si>
  <si>
    <t>https://podminky.urs.cz/item/CS_URS_2021_02/783322101</t>
  </si>
  <si>
    <t>169</t>
  </si>
  <si>
    <t>783334201</t>
  </si>
  <si>
    <t>Základní antikorozní jednonásobný epoxidový nátěr zámečnických konstrukcí</t>
  </si>
  <si>
    <t>-345056938</t>
  </si>
  <si>
    <t>Základní antikorozní nátěr zámečnických konstrukcí jednonásobný epoxidový</t>
  </si>
  <si>
    <t>https://podminky.urs.cz/item/CS_URS_2021_02/783334201</t>
  </si>
  <si>
    <t>170</t>
  </si>
  <si>
    <t>783827123</t>
  </si>
  <si>
    <t>Krycí jednonásobný silikátový nátěr omítek stupně členitosti 1 a 2</t>
  </si>
  <si>
    <t>-727315553</t>
  </si>
  <si>
    <t>Krycí (ochranný ) nátěr omítek jednonásobný hladkých omítek hladkých, zrnitých tenkovrstvých nebo štukových stupně členitosti 1 a 2 silikátový</t>
  </si>
  <si>
    <t>https://podminky.urs.cz/item/CS_URS_2021_02/783827123</t>
  </si>
  <si>
    <t>171</t>
  </si>
  <si>
    <t>783833153</t>
  </si>
  <si>
    <t>Penetrační silikátový nátěr hrubých betonových povrchů a hrubých, rýhovaných a škrábaných omítek</t>
  </si>
  <si>
    <t>-171389260</t>
  </si>
  <si>
    <t>Penetrační nátěr omítek hrubých betonových povrchů nebo omítek hrubých, rýhovaných tenkovrstvých nebo škrábaných (břízolitových) silikátový</t>
  </si>
  <si>
    <t>https://podminky.urs.cz/item/CS_URS_2021_02/783833153</t>
  </si>
  <si>
    <t>784</t>
  </si>
  <si>
    <t>Dokončovací práce - malby a tapety</t>
  </si>
  <si>
    <t>172</t>
  </si>
  <si>
    <t>784171101</t>
  </si>
  <si>
    <t>Zakrytí vnitřních podlah včetně pozdějšího odkrytí</t>
  </si>
  <si>
    <t>14009883</t>
  </si>
  <si>
    <t>Zakrytí nemalovaných ploch (materiál ve specifikaci) včetně pozdějšího odkrytí podlah</t>
  </si>
  <si>
    <t>https://podminky.urs.cz/item/CS_URS_2021_02/784171101</t>
  </si>
  <si>
    <t>po výměně dveří</t>
  </si>
  <si>
    <t>173</t>
  </si>
  <si>
    <t>58124844</t>
  </si>
  <si>
    <t>fólie pro malířské potřeby zakrývací tl 25µ 4x5m</t>
  </si>
  <si>
    <t>717094685</t>
  </si>
  <si>
    <t>https://podminky.urs.cz/item/CS_URS_2021_02/58124844</t>
  </si>
  <si>
    <t>20*1,15 'Přepočtené koeficientem množství</t>
  </si>
  <si>
    <t>174</t>
  </si>
  <si>
    <t>784181101</t>
  </si>
  <si>
    <t>Základní akrylátová jednonásobná bezbarvá penetrace podkladu v místnostech v do 3,80 m</t>
  </si>
  <si>
    <t>425711624</t>
  </si>
  <si>
    <t>Penetrace podkladu jednonásobná základní akrylátová bezbarvá v místnostech výšky do 3,80 m</t>
  </si>
  <si>
    <t>https://podminky.urs.cz/item/CS_URS_2021_02/784181101</t>
  </si>
  <si>
    <t>175</t>
  </si>
  <si>
    <t>784211101</t>
  </si>
  <si>
    <t>Dvojnásobné bílé malby ze směsí za mokra výborně oděruvzdorných v místnostech v do 3,80 m</t>
  </si>
  <si>
    <t>969374505</t>
  </si>
  <si>
    <t>Malby z malířských směsí oděruvzdorných za mokra dvojnásobné, bílé za mokra oděruvzdorné výborně v místnostech výšky do 3,80 m</t>
  </si>
  <si>
    <t>https://podminky.urs.cz/item/CS_URS_2021_02/784211101</t>
  </si>
  <si>
    <t>3 - Vedlejší náklady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</si>
  <si>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</si>
  <si>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</si>
  <si>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</si>
  <si>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</si>
  <si>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</si>
  <si>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</si>
  <si>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VRN3</t>
  </si>
  <si>
    <t>Zařízení staveniště</t>
  </si>
  <si>
    <t>030001000</t>
  </si>
  <si>
    <t>soubor</t>
  </si>
  <si>
    <t>1024</t>
  </si>
  <si>
    <t>-763837405</t>
  </si>
  <si>
    <t>Veškeré náklady spojené s vybudováním, provozem a odstraněním zařízení staveniště.</t>
  </si>
  <si>
    <t>Poznámka k položce:_x000D_
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 Doprava a osazení mobilních buněk sociálního zařízení – toalety._x000D_
Doprava a osazení dočasného oplocení staveniště._x000D_
Zřízení vnitrostaveništního rozvodu energie do 5 kV od připojení na hlavní přívod na staveništi včetně rozvaděčů pro připojení přenosných zásuvkových skříní, obecné osvětlení staveniště (včetně stožárů a osvětlovacích těles)._x000D_
Zřízení přípojky elektrické energie a vody do vzdálenosti 1 km od obvodu staveniště. Náhradní zdroj elektrické energie. _x000D_
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energií._x000D_
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</si>
  <si>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VRN4</t>
  </si>
  <si>
    <t>Inženýrská činnost</t>
  </si>
  <si>
    <t>045002000</t>
  </si>
  <si>
    <t>Kompletační a koordinační činnost</t>
  </si>
  <si>
    <t>1182856849</t>
  </si>
  <si>
    <t>Poznámka k položce:_x000D_
Koordinace stavebních a technologických dodávek stavby._x000D_
Náklady na individuální zkoušky dodaných a smontovaných technologických zařízení včetně komplexního vyzkoušení.</t>
  </si>
  <si>
    <t>VRN003</t>
  </si>
  <si>
    <t>Vyvzorkování materiálů</t>
  </si>
  <si>
    <t>273946800</t>
  </si>
  <si>
    <t>Poznámka k položce:_x000D_
Vzorky omítky, odstínů, dveří, obkladů, podlah atd.</t>
  </si>
  <si>
    <t>VRN004</t>
  </si>
  <si>
    <t>Výtažné a odtrhové zkoušky</t>
  </si>
  <si>
    <t>571231014</t>
  </si>
  <si>
    <t>VRN005</t>
  </si>
  <si>
    <t>Revize hromosvodu</t>
  </si>
  <si>
    <t>584714752</t>
  </si>
  <si>
    <t>VRN006</t>
  </si>
  <si>
    <t>Dokumentace skutečného provedení</t>
  </si>
  <si>
    <t>1936909511</t>
  </si>
  <si>
    <t>VRN7</t>
  </si>
  <si>
    <t>Provozní vlivy</t>
  </si>
  <si>
    <t>070001000</t>
  </si>
  <si>
    <t>-1484713938</t>
  </si>
  <si>
    <t>https://podminky.urs.cz/item/CS_URS_2021_02/070001000</t>
  </si>
  <si>
    <t xml:space="preserve">Poznámka k položce:_x000D_
Zhotovitel stavby bude řešit dopravu materiálu přes dvůr přilehlé školy -parcela 367- ručně po  zatravněné ploše na parcele č. 369 až k oplocení mezi parcelou 369 a 376/2. Zde budou rozebrány dvě pole oplocení v délce cca 2x2,5m.  Zídka pod oplocením bude pokud možno ponechána. Ruční doprava materiálu  bude probíhat v prostoru mezi dvěma modříny o Ø kmene cca 20cm na parcele č. 369.   _x000D_
Po předání staveniště po ukončení stavebních prací bude odstranění všech dočasných ochranných  opatření a proveden odpovídající úklid._x000D_
Bude řešeno uvedení oplocení do původního stavu _x000D_
- zpětné osazení dvou polí oplocení včetně plotové betonové podezdívky – 1m3 betonu_x000D_
- odstranění rzi oplocení včetně sloupků, nátěr oplocení 2x v celé délce dotčeného oplocení ze strany školy , to je 15bm._x000D_
Ve dvorní části se nachází stávající sušáky na prádlo, které bude odrezivěny a opatřeny novým nátěrem._x000D_
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</si>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</sst>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8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28376443" TargetMode="External"/><Relationship Id="rId18" Type="http://schemas.openxmlformats.org/officeDocument/2006/relationships/hyperlink" Target="https://podminky.urs.cz/item/CS_URS_2021_02/28376438" TargetMode="External"/><Relationship Id="rId26" Type="http://schemas.openxmlformats.org/officeDocument/2006/relationships/hyperlink" Target="https://podminky.urs.cz/item/CS_URS_2021_02/63151518" TargetMode="External"/><Relationship Id="rId39" Type="http://schemas.openxmlformats.org/officeDocument/2006/relationships/hyperlink" Target="https://podminky.urs.cz/item/CS_URS_2021_02/941111121" TargetMode="External"/><Relationship Id="rId21" Type="http://schemas.openxmlformats.org/officeDocument/2006/relationships/hyperlink" Target="https://podminky.urs.cz/item/CS_URS_2021_02/622221031" TargetMode="External"/><Relationship Id="rId34" Type="http://schemas.openxmlformats.org/officeDocument/2006/relationships/hyperlink" Target="https://podminky.urs.cz/item/CS_URS_2021_02/629135102" TargetMode="External"/><Relationship Id="rId42" Type="http://schemas.openxmlformats.org/officeDocument/2006/relationships/hyperlink" Target="https://podminky.urs.cz/item/CS_URS_2021_02/944511111" TargetMode="External"/><Relationship Id="rId47" Type="http://schemas.openxmlformats.org/officeDocument/2006/relationships/hyperlink" Target="https://podminky.urs.cz/item/CS_URS_2021_02/944711813" TargetMode="External"/><Relationship Id="rId50" Type="http://schemas.openxmlformats.org/officeDocument/2006/relationships/hyperlink" Target="https://podminky.urs.cz/item/CS_URS_2021_02/713122111" TargetMode="External"/><Relationship Id="rId7" Type="http://schemas.openxmlformats.org/officeDocument/2006/relationships/hyperlink" Target="https://podminky.urs.cz/item/CS_URS_2021_02/622135011" TargetMode="External"/><Relationship Id="rId2" Type="http://schemas.openxmlformats.org/officeDocument/2006/relationships/hyperlink" Target="https://podminky.urs.cz/item/CS_URS_2021_02/621142001" TargetMode="External"/><Relationship Id="rId16" Type="http://schemas.openxmlformats.org/officeDocument/2006/relationships/hyperlink" Target="https://podminky.urs.cz/item/CS_URS_2021_02/622212051" TargetMode="External"/><Relationship Id="rId29" Type="http://schemas.openxmlformats.org/officeDocument/2006/relationships/hyperlink" Target="https://podminky.urs.cz/item/CS_URS_2021_02/622252001" TargetMode="External"/><Relationship Id="rId11" Type="http://schemas.openxmlformats.org/officeDocument/2006/relationships/hyperlink" Target="https://podminky.urs.cz/item/CS_URS_2021_02/59051510" TargetMode="External"/><Relationship Id="rId24" Type="http://schemas.openxmlformats.org/officeDocument/2006/relationships/hyperlink" Target="https://podminky.urs.cz/item/CS_URS_2021_02/28376425" TargetMode="External"/><Relationship Id="rId32" Type="http://schemas.openxmlformats.org/officeDocument/2006/relationships/hyperlink" Target="https://podminky.urs.cz/item/CS_URS_2021_02/63127416" TargetMode="External"/><Relationship Id="rId37" Type="http://schemas.openxmlformats.org/officeDocument/2006/relationships/hyperlink" Target="https://podminky.urs.cz/item/CS_URS_2021_02/952901111" TargetMode="External"/><Relationship Id="rId40" Type="http://schemas.openxmlformats.org/officeDocument/2006/relationships/hyperlink" Target="https://podminky.urs.cz/item/CS_URS_2021_02/941111221" TargetMode="External"/><Relationship Id="rId45" Type="http://schemas.openxmlformats.org/officeDocument/2006/relationships/hyperlink" Target="https://podminky.urs.cz/item/CS_URS_2021_02/944711113" TargetMode="External"/><Relationship Id="rId53" Type="http://schemas.openxmlformats.org/officeDocument/2006/relationships/drawing" Target="../drawings/drawing2.xml"/><Relationship Id="rId5" Type="http://schemas.openxmlformats.org/officeDocument/2006/relationships/hyperlink" Target="https://podminky.urs.cz/item/CS_URS_2021_02/621531022" TargetMode="External"/><Relationship Id="rId10" Type="http://schemas.openxmlformats.org/officeDocument/2006/relationships/hyperlink" Target="https://podminky.urs.cz/item/CS_URS_2021_02/59051476" TargetMode="External"/><Relationship Id="rId19" Type="http://schemas.openxmlformats.org/officeDocument/2006/relationships/hyperlink" Target="https://podminky.urs.cz/item/CS_URS_2021_02/622212051" TargetMode="External"/><Relationship Id="rId31" Type="http://schemas.openxmlformats.org/officeDocument/2006/relationships/hyperlink" Target="https://podminky.urs.cz/item/CS_URS_2021_02/622252002" TargetMode="External"/><Relationship Id="rId44" Type="http://schemas.openxmlformats.org/officeDocument/2006/relationships/hyperlink" Target="https://podminky.urs.cz/item/CS_URS_2021_02/944511811" TargetMode="External"/><Relationship Id="rId52" Type="http://schemas.openxmlformats.org/officeDocument/2006/relationships/hyperlink" Target="https://podminky.urs.cz/item/CS_URS_2021_02/998713202" TargetMode="External"/><Relationship Id="rId4" Type="http://schemas.openxmlformats.org/officeDocument/2006/relationships/hyperlink" Target="https://podminky.urs.cz/item/CS_URS_2021_02/63151518" TargetMode="External"/><Relationship Id="rId9" Type="http://schemas.openxmlformats.org/officeDocument/2006/relationships/hyperlink" Target="https://podminky.urs.cz/item/CS_URS_2021_02/622143004" TargetMode="External"/><Relationship Id="rId14" Type="http://schemas.openxmlformats.org/officeDocument/2006/relationships/hyperlink" Target="https://podminky.urs.cz/item/CS_URS_2021_02/622211031" TargetMode="External"/><Relationship Id="rId22" Type="http://schemas.openxmlformats.org/officeDocument/2006/relationships/hyperlink" Target="https://podminky.urs.cz/item/CS_URS_2021_02/63151538" TargetMode="External"/><Relationship Id="rId27" Type="http://schemas.openxmlformats.org/officeDocument/2006/relationships/hyperlink" Target="https://podminky.urs.cz/item/CS_URS_2021_02/622251101" TargetMode="External"/><Relationship Id="rId30" Type="http://schemas.openxmlformats.org/officeDocument/2006/relationships/hyperlink" Target="https://podminky.urs.cz/item/CS_URS_2021_02/59051653" TargetMode="External"/><Relationship Id="rId35" Type="http://schemas.openxmlformats.org/officeDocument/2006/relationships/hyperlink" Target="https://podminky.urs.cz/item/CS_URS_2021_02/629991011" TargetMode="External"/><Relationship Id="rId43" Type="http://schemas.openxmlformats.org/officeDocument/2006/relationships/hyperlink" Target="https://podminky.urs.cz/item/CS_URS_2021_02/944511211" TargetMode="External"/><Relationship Id="rId48" Type="http://schemas.openxmlformats.org/officeDocument/2006/relationships/hyperlink" Target="https://podminky.urs.cz/item/CS_URS_2021_02/713121121" TargetMode="External"/><Relationship Id="rId8" Type="http://schemas.openxmlformats.org/officeDocument/2006/relationships/hyperlink" Target="https://podminky.urs.cz/item/CS_URS_2021_02/622135095" TargetMode="External"/><Relationship Id="rId51" Type="http://schemas.openxmlformats.org/officeDocument/2006/relationships/hyperlink" Target="https://podminky.urs.cz/item/CS_URS_2021_02/762511247" TargetMode="External"/><Relationship Id="rId3" Type="http://schemas.openxmlformats.org/officeDocument/2006/relationships/hyperlink" Target="https://podminky.urs.cz/item/CS_URS_2021_02/621221011" TargetMode="External"/><Relationship Id="rId12" Type="http://schemas.openxmlformats.org/officeDocument/2006/relationships/hyperlink" Target="https://podminky.urs.cz/item/CS_URS_2021_02/622211021" TargetMode="External"/><Relationship Id="rId17" Type="http://schemas.openxmlformats.org/officeDocument/2006/relationships/hyperlink" Target="https://podminky.urs.cz/item/CS_URS_2021_02/28376031" TargetMode="External"/><Relationship Id="rId25" Type="http://schemas.openxmlformats.org/officeDocument/2006/relationships/hyperlink" Target="https://podminky.urs.cz/item/CS_URS_2021_02/622222051" TargetMode="External"/><Relationship Id="rId33" Type="http://schemas.openxmlformats.org/officeDocument/2006/relationships/hyperlink" Target="https://podminky.urs.cz/item/CS_URS_2021_02/622541022" TargetMode="External"/><Relationship Id="rId38" Type="http://schemas.openxmlformats.org/officeDocument/2006/relationships/hyperlink" Target="https://podminky.urs.cz/item/CS_URS_2021_02/998018002" TargetMode="External"/><Relationship Id="rId46" Type="http://schemas.openxmlformats.org/officeDocument/2006/relationships/hyperlink" Target="https://podminky.urs.cz/item/CS_URS_2021_02/944711213" TargetMode="External"/><Relationship Id="rId20" Type="http://schemas.openxmlformats.org/officeDocument/2006/relationships/hyperlink" Target="https://podminky.urs.cz/item/CS_URS_2021_02/28376438" TargetMode="External"/><Relationship Id="rId41" Type="http://schemas.openxmlformats.org/officeDocument/2006/relationships/hyperlink" Target="https://podminky.urs.cz/item/CS_URS_2021_02/941111821" TargetMode="External"/><Relationship Id="rId1" Type="http://schemas.openxmlformats.org/officeDocument/2006/relationships/hyperlink" Target="https://podminky.urs.cz/item/CS_URS_2021_02/621131121" TargetMode="External"/><Relationship Id="rId6" Type="http://schemas.openxmlformats.org/officeDocument/2006/relationships/hyperlink" Target="https://podminky.urs.cz/item/CS_URS_2021_02/622131121" TargetMode="External"/><Relationship Id="rId15" Type="http://schemas.openxmlformats.org/officeDocument/2006/relationships/hyperlink" Target="https://podminky.urs.cz/item/CS_URS_2021_02/28375952" TargetMode="External"/><Relationship Id="rId23" Type="http://schemas.openxmlformats.org/officeDocument/2006/relationships/hyperlink" Target="https://podminky.urs.cz/item/CS_URS_2021_02/622221031" TargetMode="External"/><Relationship Id="rId28" Type="http://schemas.openxmlformats.org/officeDocument/2006/relationships/hyperlink" Target="https://podminky.urs.cz/item/CS_URS_2021_02/622251105" TargetMode="External"/><Relationship Id="rId36" Type="http://schemas.openxmlformats.org/officeDocument/2006/relationships/hyperlink" Target="https://podminky.urs.cz/item/CS_URS_2021_02/629995101" TargetMode="External"/><Relationship Id="rId49" Type="http://schemas.openxmlformats.org/officeDocument/2006/relationships/hyperlink" Target="https://podminky.urs.cz/item/CS_URS_2021_02/63148105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1_02/765192001" TargetMode="External"/><Relationship Id="rId21" Type="http://schemas.openxmlformats.org/officeDocument/2006/relationships/hyperlink" Target="https://podminky.urs.cz/item/CS_URS_2021_02/622335203" TargetMode="External"/><Relationship Id="rId42" Type="http://schemas.openxmlformats.org/officeDocument/2006/relationships/hyperlink" Target="https://podminky.urs.cz/item/CS_URS_2021_02/998018002" TargetMode="External"/><Relationship Id="rId63" Type="http://schemas.openxmlformats.org/officeDocument/2006/relationships/hyperlink" Target="https://podminky.urs.cz/item/CS_URS_2021_02/998721102" TargetMode="External"/><Relationship Id="rId84" Type="http://schemas.openxmlformats.org/officeDocument/2006/relationships/hyperlink" Target="https://podminky.urs.cz/item/CS_URS_2021_02/764001821" TargetMode="External"/><Relationship Id="rId138" Type="http://schemas.openxmlformats.org/officeDocument/2006/relationships/hyperlink" Target="https://podminky.urs.cz/item/CS_URS_2021_02/998767102" TargetMode="External"/><Relationship Id="rId159" Type="http://schemas.openxmlformats.org/officeDocument/2006/relationships/hyperlink" Target="https://podminky.urs.cz/item/CS_URS_2021_02/783301313" TargetMode="External"/><Relationship Id="rId107" Type="http://schemas.openxmlformats.org/officeDocument/2006/relationships/hyperlink" Target="https://podminky.urs.cz/item/CS_URS_2021_02/764311614" TargetMode="External"/><Relationship Id="rId11" Type="http://schemas.openxmlformats.org/officeDocument/2006/relationships/hyperlink" Target="https://podminky.urs.cz/item/CS_URS_2021_02/184818231" TargetMode="External"/><Relationship Id="rId32" Type="http://schemas.openxmlformats.org/officeDocument/2006/relationships/hyperlink" Target="https://podminky.urs.cz/item/CS_URS_2021_02/985311311" TargetMode="External"/><Relationship Id="rId53" Type="http://schemas.openxmlformats.org/officeDocument/2006/relationships/hyperlink" Target="https://podminky.urs.cz/item/CS_URS_2021_02/11163150" TargetMode="External"/><Relationship Id="rId74" Type="http://schemas.openxmlformats.org/officeDocument/2006/relationships/hyperlink" Target="https://podminky.urs.cz/item/CS_URS_2021_02/762332923" TargetMode="External"/><Relationship Id="rId128" Type="http://schemas.openxmlformats.org/officeDocument/2006/relationships/hyperlink" Target="https://podminky.urs.cz/item/CS_URS_2021_02/767161813" TargetMode="External"/><Relationship Id="rId149" Type="http://schemas.openxmlformats.org/officeDocument/2006/relationships/hyperlink" Target="https://podminky.urs.cz/item/CS_URS_2021_02/771592011" TargetMode="External"/><Relationship Id="rId5" Type="http://schemas.openxmlformats.org/officeDocument/2006/relationships/hyperlink" Target="https://podminky.urs.cz/item/CS_URS_2021_02/139001101" TargetMode="External"/><Relationship Id="rId95" Type="http://schemas.openxmlformats.org/officeDocument/2006/relationships/hyperlink" Target="https://podminky.urs.cz/item/CS_URS_2021_02/55344642" TargetMode="External"/><Relationship Id="rId160" Type="http://schemas.openxmlformats.org/officeDocument/2006/relationships/hyperlink" Target="https://podminky.urs.cz/item/CS_URS_2021_02/783317101" TargetMode="External"/><Relationship Id="rId22" Type="http://schemas.openxmlformats.org/officeDocument/2006/relationships/hyperlink" Target="https://podminky.urs.cz/item/CS_URS_2021_02/623311121" TargetMode="External"/><Relationship Id="rId43" Type="http://schemas.openxmlformats.org/officeDocument/2006/relationships/hyperlink" Target="https://podminky.urs.cz/item/CS_URS_2021_02/941111121" TargetMode="External"/><Relationship Id="rId64" Type="http://schemas.openxmlformats.org/officeDocument/2006/relationships/hyperlink" Target="https://podminky.urs.cz/item/CS_URS_2021_02/751398021" TargetMode="External"/><Relationship Id="rId118" Type="http://schemas.openxmlformats.org/officeDocument/2006/relationships/hyperlink" Target="https://podminky.urs.cz/item/CS_URS_2021_02/765192811" TargetMode="External"/><Relationship Id="rId139" Type="http://schemas.openxmlformats.org/officeDocument/2006/relationships/hyperlink" Target="https://podminky.urs.cz/item/CS_URS_2021_02/771121011" TargetMode="External"/><Relationship Id="rId85" Type="http://schemas.openxmlformats.org/officeDocument/2006/relationships/hyperlink" Target="https://podminky.urs.cz/item/CS_URS_2021_02/764001861" TargetMode="External"/><Relationship Id="rId150" Type="http://schemas.openxmlformats.org/officeDocument/2006/relationships/hyperlink" Target="https://podminky.urs.cz/item/CS_URS_2021_02/781161022" TargetMode="External"/><Relationship Id="rId12" Type="http://schemas.openxmlformats.org/officeDocument/2006/relationships/hyperlink" Target="https://podminky.urs.cz/item/CS_URS_2021_02/310279842" TargetMode="External"/><Relationship Id="rId33" Type="http://schemas.openxmlformats.org/officeDocument/2006/relationships/hyperlink" Target="https://podminky.urs.cz/item/CS_URS_2021_02/985312132" TargetMode="External"/><Relationship Id="rId108" Type="http://schemas.openxmlformats.org/officeDocument/2006/relationships/hyperlink" Target="https://podminky.urs.cz/item/CS_URS_2021_02/764311616" TargetMode="External"/><Relationship Id="rId129" Type="http://schemas.openxmlformats.org/officeDocument/2006/relationships/hyperlink" Target="https://podminky.urs.cz/item/CS_URS_2021_02/767661811" TargetMode="External"/><Relationship Id="rId54" Type="http://schemas.openxmlformats.org/officeDocument/2006/relationships/hyperlink" Target="https://podminky.urs.cz/item/CS_URS_2021_02/711142559" TargetMode="External"/><Relationship Id="rId70" Type="http://schemas.openxmlformats.org/officeDocument/2006/relationships/hyperlink" Target="https://podminky.urs.cz/item/CS_URS_2021_02/28619324" TargetMode="External"/><Relationship Id="rId75" Type="http://schemas.openxmlformats.org/officeDocument/2006/relationships/hyperlink" Target="https://podminky.urs.cz/item/CS_URS_2021_02/762341210" TargetMode="External"/><Relationship Id="rId91" Type="http://schemas.openxmlformats.org/officeDocument/2006/relationships/hyperlink" Target="https://podminky.urs.cz/item/CS_URS_2021_02/764011624" TargetMode="External"/><Relationship Id="rId96" Type="http://schemas.openxmlformats.org/officeDocument/2006/relationships/hyperlink" Target="https://podminky.urs.cz/item/CS_URS_2021_02/764211604" TargetMode="External"/><Relationship Id="rId140" Type="http://schemas.openxmlformats.org/officeDocument/2006/relationships/hyperlink" Target="https://podminky.urs.cz/item/CS_URS_2021_02/771471810" TargetMode="External"/><Relationship Id="rId145" Type="http://schemas.openxmlformats.org/officeDocument/2006/relationships/hyperlink" Target="https://podminky.urs.cz/item/CS_URS_2021_02/59761409" TargetMode="External"/><Relationship Id="rId161" Type="http://schemas.openxmlformats.org/officeDocument/2006/relationships/hyperlink" Target="https://podminky.urs.cz/item/CS_URS_2021_02/783322101" TargetMode="External"/><Relationship Id="rId166" Type="http://schemas.openxmlformats.org/officeDocument/2006/relationships/hyperlink" Target="https://podminky.urs.cz/item/CS_URS_2021_02/58124844" TargetMode="External"/><Relationship Id="rId1" Type="http://schemas.openxmlformats.org/officeDocument/2006/relationships/hyperlink" Target="https://podminky.urs.cz/item/CS_URS_2021_02/111211101" TargetMode="External"/><Relationship Id="rId6" Type="http://schemas.openxmlformats.org/officeDocument/2006/relationships/hyperlink" Target="https://podminky.urs.cz/item/CS_URS_2021_02/174111101" TargetMode="External"/><Relationship Id="rId23" Type="http://schemas.openxmlformats.org/officeDocument/2006/relationships/hyperlink" Target="https://podminky.urs.cz/item/CS_URS_2021_02/949101112" TargetMode="External"/><Relationship Id="rId28" Type="http://schemas.openxmlformats.org/officeDocument/2006/relationships/hyperlink" Target="https://podminky.urs.cz/item/CS_URS_2021_02/978015361" TargetMode="External"/><Relationship Id="rId49" Type="http://schemas.openxmlformats.org/officeDocument/2006/relationships/hyperlink" Target="https://podminky.urs.cz/item/CS_URS_2021_02/944711113" TargetMode="External"/><Relationship Id="rId114" Type="http://schemas.openxmlformats.org/officeDocument/2006/relationships/hyperlink" Target="https://podminky.urs.cz/item/CS_URS_2021_02/28329036" TargetMode="External"/><Relationship Id="rId119" Type="http://schemas.openxmlformats.org/officeDocument/2006/relationships/hyperlink" Target="https://podminky.urs.cz/item/CS_URS_2021_02/998765102" TargetMode="External"/><Relationship Id="rId44" Type="http://schemas.openxmlformats.org/officeDocument/2006/relationships/hyperlink" Target="https://podminky.urs.cz/item/CS_URS_2021_02/941111221" TargetMode="External"/><Relationship Id="rId60" Type="http://schemas.openxmlformats.org/officeDocument/2006/relationships/hyperlink" Target="https://podminky.urs.cz/item/CS_URS_2021_02/713110851" TargetMode="External"/><Relationship Id="rId65" Type="http://schemas.openxmlformats.org/officeDocument/2006/relationships/hyperlink" Target="https://podminky.urs.cz/item/CS_URS_2021_02/56245601" TargetMode="External"/><Relationship Id="rId81" Type="http://schemas.openxmlformats.org/officeDocument/2006/relationships/hyperlink" Target="https://podminky.urs.cz/item/CS_URS_2021_02/762342811" TargetMode="External"/><Relationship Id="rId86" Type="http://schemas.openxmlformats.org/officeDocument/2006/relationships/hyperlink" Target="https://podminky.urs.cz/item/CS_URS_2021_02/764002812" TargetMode="External"/><Relationship Id="rId130" Type="http://schemas.openxmlformats.org/officeDocument/2006/relationships/hyperlink" Target="https://podminky.urs.cz/item/CS_URS_2021_02/767893126" TargetMode="External"/><Relationship Id="rId135" Type="http://schemas.openxmlformats.org/officeDocument/2006/relationships/hyperlink" Target="https://podminky.urs.cz/item/CS_URS_2021_02/55342100" TargetMode="External"/><Relationship Id="rId151" Type="http://schemas.openxmlformats.org/officeDocument/2006/relationships/hyperlink" Target="https://podminky.urs.cz/item/CS_URS_2021_02/59054297" TargetMode="External"/><Relationship Id="rId156" Type="http://schemas.openxmlformats.org/officeDocument/2006/relationships/hyperlink" Target="https://podminky.urs.cz/item/CS_URS_2021_02/777911113" TargetMode="External"/><Relationship Id="rId13" Type="http://schemas.openxmlformats.org/officeDocument/2006/relationships/hyperlink" Target="https://podminky.urs.cz/item/CS_URS_2021_02/314231127" TargetMode="External"/><Relationship Id="rId18" Type="http://schemas.openxmlformats.org/officeDocument/2006/relationships/hyperlink" Target="https://podminky.urs.cz/item/CS_URS_2021_02/612315302" TargetMode="External"/><Relationship Id="rId39" Type="http://schemas.openxmlformats.org/officeDocument/2006/relationships/hyperlink" Target="https://podminky.urs.cz/item/CS_URS_2021_02/997013509" TargetMode="External"/><Relationship Id="rId109" Type="http://schemas.openxmlformats.org/officeDocument/2006/relationships/hyperlink" Target="https://podminky.urs.cz/item/CS_URS_2021_02/764511602" TargetMode="External"/><Relationship Id="rId34" Type="http://schemas.openxmlformats.org/officeDocument/2006/relationships/hyperlink" Target="https://podminky.urs.cz/item/CS_URS_2021_02/985312192" TargetMode="External"/><Relationship Id="rId50" Type="http://schemas.openxmlformats.org/officeDocument/2006/relationships/hyperlink" Target="https://podminky.urs.cz/item/CS_URS_2021_02/944711213" TargetMode="External"/><Relationship Id="rId55" Type="http://schemas.openxmlformats.org/officeDocument/2006/relationships/hyperlink" Target="https://podminky.urs.cz/item/CS_URS_2021_02/62853004" TargetMode="External"/><Relationship Id="rId76" Type="http://schemas.openxmlformats.org/officeDocument/2006/relationships/hyperlink" Target="https://podminky.urs.cz/item/CS_URS_2021_02/60515111" TargetMode="External"/><Relationship Id="rId97" Type="http://schemas.openxmlformats.org/officeDocument/2006/relationships/hyperlink" Target="https://podminky.urs.cz/item/CS_URS_2021_02/764212662" TargetMode="External"/><Relationship Id="rId104" Type="http://schemas.openxmlformats.org/officeDocument/2006/relationships/hyperlink" Target="https://podminky.urs.cz/item/CS_URS_2021_02/764216606" TargetMode="External"/><Relationship Id="rId120" Type="http://schemas.openxmlformats.org/officeDocument/2006/relationships/hyperlink" Target="https://podminky.urs.cz/item/CS_URS_2021_02/767620116" TargetMode="External"/><Relationship Id="rId125" Type="http://schemas.openxmlformats.org/officeDocument/2006/relationships/hyperlink" Target="https://podminky.urs.cz/item/CS_URS_2021_02/767640111" TargetMode="External"/><Relationship Id="rId141" Type="http://schemas.openxmlformats.org/officeDocument/2006/relationships/hyperlink" Target="https://podminky.urs.cz/item/CS_URS_2021_02/771474114" TargetMode="External"/><Relationship Id="rId146" Type="http://schemas.openxmlformats.org/officeDocument/2006/relationships/hyperlink" Target="https://podminky.urs.cz/item/CS_URS_2021_02/771591241" TargetMode="External"/><Relationship Id="rId167" Type="http://schemas.openxmlformats.org/officeDocument/2006/relationships/hyperlink" Target="https://podminky.urs.cz/item/CS_URS_2021_02/784181101" TargetMode="External"/><Relationship Id="rId7" Type="http://schemas.openxmlformats.org/officeDocument/2006/relationships/hyperlink" Target="https://podminky.urs.cz/item/CS_URS_2021_02/181311103" TargetMode="External"/><Relationship Id="rId71" Type="http://schemas.openxmlformats.org/officeDocument/2006/relationships/hyperlink" Target="https://podminky.urs.cz/item/CS_URS_2021_02/998751102" TargetMode="External"/><Relationship Id="rId92" Type="http://schemas.openxmlformats.org/officeDocument/2006/relationships/hyperlink" Target="https://podminky.urs.cz/item/CS_URS_2021_02/764111653" TargetMode="External"/><Relationship Id="rId162" Type="http://schemas.openxmlformats.org/officeDocument/2006/relationships/hyperlink" Target="https://podminky.urs.cz/item/CS_URS_2021_02/783334201" TargetMode="External"/><Relationship Id="rId2" Type="http://schemas.openxmlformats.org/officeDocument/2006/relationships/hyperlink" Target="https://podminky.urs.cz/item/CS_URS_2021_02/113106121" TargetMode="External"/><Relationship Id="rId29" Type="http://schemas.openxmlformats.org/officeDocument/2006/relationships/hyperlink" Target="https://podminky.urs.cz/item/CS_URS_2021_02/978036161" TargetMode="External"/><Relationship Id="rId24" Type="http://schemas.openxmlformats.org/officeDocument/2006/relationships/hyperlink" Target="https://podminky.urs.cz/item/CS_URS_2021_02/962032641" TargetMode="External"/><Relationship Id="rId40" Type="http://schemas.openxmlformats.org/officeDocument/2006/relationships/hyperlink" Target="https://podminky.urs.cz/item/CS_URS_2021_02/997013631" TargetMode="External"/><Relationship Id="rId45" Type="http://schemas.openxmlformats.org/officeDocument/2006/relationships/hyperlink" Target="https://podminky.urs.cz/item/CS_URS_2021_02/941111821" TargetMode="External"/><Relationship Id="rId66" Type="http://schemas.openxmlformats.org/officeDocument/2006/relationships/hyperlink" Target="https://podminky.urs.cz/item/CS_URS_2021_02/56245648" TargetMode="External"/><Relationship Id="rId87" Type="http://schemas.openxmlformats.org/officeDocument/2006/relationships/hyperlink" Target="https://podminky.urs.cz/item/CS_URS_2021_02/764002821" TargetMode="External"/><Relationship Id="rId110" Type="http://schemas.openxmlformats.org/officeDocument/2006/relationships/hyperlink" Target="https://podminky.urs.cz/item/CS_URS_2021_02/764511642" TargetMode="External"/><Relationship Id="rId115" Type="http://schemas.openxmlformats.org/officeDocument/2006/relationships/hyperlink" Target="https://podminky.urs.cz/item/CS_URS_2021_02/765191031" TargetMode="External"/><Relationship Id="rId131" Type="http://schemas.openxmlformats.org/officeDocument/2006/relationships/hyperlink" Target="https://podminky.urs.cz/item/CS_URS_2021_02/767893192" TargetMode="External"/><Relationship Id="rId136" Type="http://schemas.openxmlformats.org/officeDocument/2006/relationships/hyperlink" Target="https://podminky.urs.cz/item/CS_URS_2021_02/54879183" TargetMode="External"/><Relationship Id="rId157" Type="http://schemas.openxmlformats.org/officeDocument/2006/relationships/hyperlink" Target="https://podminky.urs.cz/item/CS_URS_2021_02/998777102" TargetMode="External"/><Relationship Id="rId61" Type="http://schemas.openxmlformats.org/officeDocument/2006/relationships/hyperlink" Target="https://podminky.urs.cz/item/CS_URS_2021_02/721242115" TargetMode="External"/><Relationship Id="rId82" Type="http://schemas.openxmlformats.org/officeDocument/2006/relationships/hyperlink" Target="https://podminky.urs.cz/item/CS_URS_2021_02/762395000" TargetMode="External"/><Relationship Id="rId152" Type="http://schemas.openxmlformats.org/officeDocument/2006/relationships/hyperlink" Target="https://podminky.urs.cz/item/CS_URS_2021_02/59054434" TargetMode="External"/><Relationship Id="rId19" Type="http://schemas.openxmlformats.org/officeDocument/2006/relationships/hyperlink" Target="https://podminky.urs.cz/item/CS_URS_2021_02/621321121" TargetMode="External"/><Relationship Id="rId14" Type="http://schemas.openxmlformats.org/officeDocument/2006/relationships/hyperlink" Target="https://podminky.urs.cz/item/CS_URS_2021_02/316381112" TargetMode="External"/><Relationship Id="rId30" Type="http://schemas.openxmlformats.org/officeDocument/2006/relationships/hyperlink" Target="https://podminky.urs.cz/item/CS_URS_2021_02/978036191" TargetMode="External"/><Relationship Id="rId35" Type="http://schemas.openxmlformats.org/officeDocument/2006/relationships/hyperlink" Target="https://podminky.urs.cz/item/CS_URS_2021_02/985323111" TargetMode="External"/><Relationship Id="rId56" Type="http://schemas.openxmlformats.org/officeDocument/2006/relationships/hyperlink" Target="https://podminky.urs.cz/item/CS_URS_2021_02/711161215" TargetMode="External"/><Relationship Id="rId77" Type="http://schemas.openxmlformats.org/officeDocument/2006/relationships/hyperlink" Target="https://podminky.urs.cz/item/CS_URS_2021_02/762342314" TargetMode="External"/><Relationship Id="rId100" Type="http://schemas.openxmlformats.org/officeDocument/2006/relationships/hyperlink" Target="https://podminky.urs.cz/item/CS_URS_2021_02/764214606" TargetMode="External"/><Relationship Id="rId105" Type="http://schemas.openxmlformats.org/officeDocument/2006/relationships/hyperlink" Target="https://podminky.urs.cz/item/CS_URS_2021_02/764218607" TargetMode="External"/><Relationship Id="rId126" Type="http://schemas.openxmlformats.org/officeDocument/2006/relationships/hyperlink" Target="https://podminky.urs.cz/item/CS_URS_2021_02/55341335" TargetMode="External"/><Relationship Id="rId147" Type="http://schemas.openxmlformats.org/officeDocument/2006/relationships/hyperlink" Target="https://podminky.urs.cz/item/CS_URS_2021_02/771591264" TargetMode="External"/><Relationship Id="rId168" Type="http://schemas.openxmlformats.org/officeDocument/2006/relationships/hyperlink" Target="https://podminky.urs.cz/item/CS_URS_2021_02/784211101" TargetMode="External"/><Relationship Id="rId8" Type="http://schemas.openxmlformats.org/officeDocument/2006/relationships/hyperlink" Target="https://podminky.urs.cz/item/CS_URS_2021_02/10364100" TargetMode="External"/><Relationship Id="rId51" Type="http://schemas.openxmlformats.org/officeDocument/2006/relationships/hyperlink" Target="https://podminky.urs.cz/item/CS_URS_2021_02/944711813" TargetMode="External"/><Relationship Id="rId72" Type="http://schemas.openxmlformats.org/officeDocument/2006/relationships/hyperlink" Target="https://podminky.urs.cz/item/CS_URS_2021_02/762083111" TargetMode="External"/><Relationship Id="rId93" Type="http://schemas.openxmlformats.org/officeDocument/2006/relationships/hyperlink" Target="https://podminky.urs.cz/item/CS_URS_2021_02/764203156" TargetMode="External"/><Relationship Id="rId98" Type="http://schemas.openxmlformats.org/officeDocument/2006/relationships/hyperlink" Target="https://podminky.urs.cz/item/CS_URS_2021_02/764213452" TargetMode="External"/><Relationship Id="rId121" Type="http://schemas.openxmlformats.org/officeDocument/2006/relationships/hyperlink" Target="https://podminky.urs.cz/item/CS_URS_2021_02/55341002" TargetMode="External"/><Relationship Id="rId142" Type="http://schemas.openxmlformats.org/officeDocument/2006/relationships/hyperlink" Target="https://podminky.urs.cz/item/CS_URS_2021_02/59761416" TargetMode="External"/><Relationship Id="rId163" Type="http://schemas.openxmlformats.org/officeDocument/2006/relationships/hyperlink" Target="https://podminky.urs.cz/item/CS_URS_2021_02/783827123" TargetMode="External"/><Relationship Id="rId3" Type="http://schemas.openxmlformats.org/officeDocument/2006/relationships/hyperlink" Target="https://podminky.urs.cz/item/CS_URS_2021_02/113106123" TargetMode="External"/><Relationship Id="rId25" Type="http://schemas.openxmlformats.org/officeDocument/2006/relationships/hyperlink" Target="https://podminky.urs.cz/item/CS_URS_2021_02/962081141" TargetMode="External"/><Relationship Id="rId46" Type="http://schemas.openxmlformats.org/officeDocument/2006/relationships/hyperlink" Target="https://podminky.urs.cz/item/CS_URS_2021_02/944511111" TargetMode="External"/><Relationship Id="rId67" Type="http://schemas.openxmlformats.org/officeDocument/2006/relationships/hyperlink" Target="https://podminky.urs.cz/item/CS_URS_2021_02/751398812" TargetMode="External"/><Relationship Id="rId116" Type="http://schemas.openxmlformats.org/officeDocument/2006/relationships/hyperlink" Target="https://podminky.urs.cz/item/CS_URS_2021_02/28329303" TargetMode="External"/><Relationship Id="rId137" Type="http://schemas.openxmlformats.org/officeDocument/2006/relationships/hyperlink" Target="https://podminky.urs.cz/item/CS_URS_2021_02/767662120" TargetMode="External"/><Relationship Id="rId158" Type="http://schemas.openxmlformats.org/officeDocument/2006/relationships/hyperlink" Target="https://podminky.urs.cz/item/CS_URS_2021_02/783301303" TargetMode="External"/><Relationship Id="rId20" Type="http://schemas.openxmlformats.org/officeDocument/2006/relationships/hyperlink" Target="https://podminky.urs.cz/item/CS_URS_2021_02/622335103" TargetMode="External"/><Relationship Id="rId41" Type="http://schemas.openxmlformats.org/officeDocument/2006/relationships/hyperlink" Target="https://podminky.urs.cz/item/CS_URS_2021_02/997221131" TargetMode="External"/><Relationship Id="rId62" Type="http://schemas.openxmlformats.org/officeDocument/2006/relationships/hyperlink" Target="https://podminky.urs.cz/item/CS_URS_2021_02/721273153" TargetMode="External"/><Relationship Id="rId83" Type="http://schemas.openxmlformats.org/officeDocument/2006/relationships/hyperlink" Target="https://podminky.urs.cz/item/CS_URS_2021_02/998762102" TargetMode="External"/><Relationship Id="rId88" Type="http://schemas.openxmlformats.org/officeDocument/2006/relationships/hyperlink" Target="https://podminky.urs.cz/item/CS_URS_2021_02/764002851" TargetMode="External"/><Relationship Id="rId111" Type="http://schemas.openxmlformats.org/officeDocument/2006/relationships/hyperlink" Target="https://podminky.urs.cz/item/CS_URS_2021_02/764518622" TargetMode="External"/><Relationship Id="rId132" Type="http://schemas.openxmlformats.org/officeDocument/2006/relationships/hyperlink" Target="https://podminky.urs.cz/item/CS_URS_2021_02/953961213" TargetMode="External"/><Relationship Id="rId153" Type="http://schemas.openxmlformats.org/officeDocument/2006/relationships/hyperlink" Target="https://podminky.urs.cz/item/CS_URS_2021_02/998771202" TargetMode="External"/><Relationship Id="rId15" Type="http://schemas.openxmlformats.org/officeDocument/2006/relationships/hyperlink" Target="https://podminky.urs.cz/item/CS_URS_2021_02/564271111" TargetMode="External"/><Relationship Id="rId36" Type="http://schemas.openxmlformats.org/officeDocument/2006/relationships/hyperlink" Target="https://podminky.urs.cz/item/CS_URS_2021_02/985324211" TargetMode="External"/><Relationship Id="rId57" Type="http://schemas.openxmlformats.org/officeDocument/2006/relationships/hyperlink" Target="https://podminky.urs.cz/item/CS_URS_2021_02/711161384" TargetMode="External"/><Relationship Id="rId106" Type="http://schemas.openxmlformats.org/officeDocument/2006/relationships/hyperlink" Target="https://podminky.urs.cz/item/CS_URS_2021_02/764218611" TargetMode="External"/><Relationship Id="rId127" Type="http://schemas.openxmlformats.org/officeDocument/2006/relationships/hyperlink" Target="https://podminky.urs.cz/item/CS_URS_2021_02/998766202" TargetMode="External"/><Relationship Id="rId10" Type="http://schemas.openxmlformats.org/officeDocument/2006/relationships/hyperlink" Target="https://podminky.urs.cz/item/CS_URS_2021_02/00572410" TargetMode="External"/><Relationship Id="rId31" Type="http://schemas.openxmlformats.org/officeDocument/2006/relationships/hyperlink" Target="https://podminky.urs.cz/item/CS_URS_2021_02/985121121" TargetMode="External"/><Relationship Id="rId52" Type="http://schemas.openxmlformats.org/officeDocument/2006/relationships/hyperlink" Target="https://podminky.urs.cz/item/CS_URS_2021_02/711112001" TargetMode="External"/><Relationship Id="rId73" Type="http://schemas.openxmlformats.org/officeDocument/2006/relationships/hyperlink" Target="https://podminky.urs.cz/item/CS_URS_2021_02/762331932" TargetMode="External"/><Relationship Id="rId78" Type="http://schemas.openxmlformats.org/officeDocument/2006/relationships/hyperlink" Target="https://podminky.urs.cz/item/CS_URS_2021_02/60514106" TargetMode="External"/><Relationship Id="rId94" Type="http://schemas.openxmlformats.org/officeDocument/2006/relationships/hyperlink" Target="https://podminky.urs.cz/item/CS_URS_2021_02/55349664" TargetMode="External"/><Relationship Id="rId99" Type="http://schemas.openxmlformats.org/officeDocument/2006/relationships/hyperlink" Target="https://podminky.urs.cz/item/CS_URS_2021_02/764214604" TargetMode="External"/><Relationship Id="rId101" Type="http://schemas.openxmlformats.org/officeDocument/2006/relationships/hyperlink" Target="https://podminky.urs.cz/item/CS_URS_2021_02/764214606" TargetMode="External"/><Relationship Id="rId122" Type="http://schemas.openxmlformats.org/officeDocument/2006/relationships/hyperlink" Target="https://podminky.urs.cz/item/CS_URS_2021_02/766660717" TargetMode="External"/><Relationship Id="rId143" Type="http://schemas.openxmlformats.org/officeDocument/2006/relationships/hyperlink" Target="https://podminky.urs.cz/item/CS_URS_2021_02/771571810" TargetMode="External"/><Relationship Id="rId148" Type="http://schemas.openxmlformats.org/officeDocument/2006/relationships/hyperlink" Target="https://podminky.urs.cz/item/CS_URS_2021_02/771591266" TargetMode="External"/><Relationship Id="rId164" Type="http://schemas.openxmlformats.org/officeDocument/2006/relationships/hyperlink" Target="https://podminky.urs.cz/item/CS_URS_2021_02/783833153" TargetMode="External"/><Relationship Id="rId169" Type="http://schemas.openxmlformats.org/officeDocument/2006/relationships/drawing" Target="../drawings/drawing3.xml"/><Relationship Id="rId4" Type="http://schemas.openxmlformats.org/officeDocument/2006/relationships/hyperlink" Target="https://podminky.urs.cz/item/CS_URS_2021_02/132212111" TargetMode="External"/><Relationship Id="rId9" Type="http://schemas.openxmlformats.org/officeDocument/2006/relationships/hyperlink" Target="https://podminky.urs.cz/item/CS_URS_2021_02/181411131" TargetMode="External"/><Relationship Id="rId26" Type="http://schemas.openxmlformats.org/officeDocument/2006/relationships/hyperlink" Target="https://podminky.urs.cz/item/CS_URS_2021_02/965045111" TargetMode="External"/><Relationship Id="rId47" Type="http://schemas.openxmlformats.org/officeDocument/2006/relationships/hyperlink" Target="https://podminky.urs.cz/item/CS_URS_2021_02/944511211" TargetMode="External"/><Relationship Id="rId68" Type="http://schemas.openxmlformats.org/officeDocument/2006/relationships/hyperlink" Target="https://podminky.urs.cz/item/CS_URS_2021_02/751398851" TargetMode="External"/><Relationship Id="rId89" Type="http://schemas.openxmlformats.org/officeDocument/2006/relationships/hyperlink" Target="https://podminky.urs.cz/item/CS_URS_2021_02/764004801" TargetMode="External"/><Relationship Id="rId112" Type="http://schemas.openxmlformats.org/officeDocument/2006/relationships/hyperlink" Target="https://podminky.urs.cz/item/CS_URS_2021_02/998764102" TargetMode="External"/><Relationship Id="rId133" Type="http://schemas.openxmlformats.org/officeDocument/2006/relationships/hyperlink" Target="https://podminky.urs.cz/item/CS_URS_2021_02/953965122" TargetMode="External"/><Relationship Id="rId154" Type="http://schemas.openxmlformats.org/officeDocument/2006/relationships/hyperlink" Target="https://podminky.urs.cz/item/CS_URS_2021_02/777211013" TargetMode="External"/><Relationship Id="rId16" Type="http://schemas.openxmlformats.org/officeDocument/2006/relationships/hyperlink" Target="https://podminky.urs.cz/item/CS_URS_2021_02/596211110" TargetMode="External"/><Relationship Id="rId37" Type="http://schemas.openxmlformats.org/officeDocument/2006/relationships/hyperlink" Target="https://podminky.urs.cz/item/CS_URS_2021_02/997013212" TargetMode="External"/><Relationship Id="rId58" Type="http://schemas.openxmlformats.org/officeDocument/2006/relationships/hyperlink" Target="https://podminky.urs.cz/item/CS_URS_2021_02/998711201" TargetMode="External"/><Relationship Id="rId79" Type="http://schemas.openxmlformats.org/officeDocument/2006/relationships/hyperlink" Target="https://podminky.urs.cz/item/CS_URS_2021_02/762342511" TargetMode="External"/><Relationship Id="rId102" Type="http://schemas.openxmlformats.org/officeDocument/2006/relationships/hyperlink" Target="https://podminky.urs.cz/item/CS_URS_2021_02/764214607" TargetMode="External"/><Relationship Id="rId123" Type="http://schemas.openxmlformats.org/officeDocument/2006/relationships/hyperlink" Target="https://podminky.urs.cz/item/CS_URS_2021_02/54917250" TargetMode="External"/><Relationship Id="rId144" Type="http://schemas.openxmlformats.org/officeDocument/2006/relationships/hyperlink" Target="https://podminky.urs.cz/item/CS_URS_2021_02/771574263" TargetMode="External"/><Relationship Id="rId90" Type="http://schemas.openxmlformats.org/officeDocument/2006/relationships/hyperlink" Target="https://podminky.urs.cz/item/CS_URS_2021_02/764004861" TargetMode="External"/><Relationship Id="rId165" Type="http://schemas.openxmlformats.org/officeDocument/2006/relationships/hyperlink" Target="https://podminky.urs.cz/item/CS_URS_2021_02/784171101" TargetMode="External"/><Relationship Id="rId27" Type="http://schemas.openxmlformats.org/officeDocument/2006/relationships/hyperlink" Target="https://podminky.urs.cz/item/CS_URS_2021_02/968062456" TargetMode="External"/><Relationship Id="rId48" Type="http://schemas.openxmlformats.org/officeDocument/2006/relationships/hyperlink" Target="https://podminky.urs.cz/item/CS_URS_2021_02/944511811" TargetMode="External"/><Relationship Id="rId69" Type="http://schemas.openxmlformats.org/officeDocument/2006/relationships/hyperlink" Target="https://podminky.urs.cz/item/CS_URS_2021_02/751525082" TargetMode="External"/><Relationship Id="rId113" Type="http://schemas.openxmlformats.org/officeDocument/2006/relationships/hyperlink" Target="https://podminky.urs.cz/item/CS_URS_2021_02/765191021" TargetMode="External"/><Relationship Id="rId134" Type="http://schemas.openxmlformats.org/officeDocument/2006/relationships/hyperlink" Target="https://podminky.urs.cz/item/CS_URS_2021_02/767162113" TargetMode="External"/><Relationship Id="rId80" Type="http://schemas.openxmlformats.org/officeDocument/2006/relationships/hyperlink" Target="https://podminky.urs.cz/item/CS_URS_2021_02/60514106" TargetMode="External"/><Relationship Id="rId155" Type="http://schemas.openxmlformats.org/officeDocument/2006/relationships/hyperlink" Target="https://podminky.urs.cz/item/CS_URS_2021_02/777211713" TargetMode="External"/><Relationship Id="rId17" Type="http://schemas.openxmlformats.org/officeDocument/2006/relationships/hyperlink" Target="https://podminky.urs.cz/item/CS_URS_2021_02/596811120" TargetMode="External"/><Relationship Id="rId38" Type="http://schemas.openxmlformats.org/officeDocument/2006/relationships/hyperlink" Target="https://podminky.urs.cz/item/CS_URS_2021_02/997013501" TargetMode="External"/><Relationship Id="rId59" Type="http://schemas.openxmlformats.org/officeDocument/2006/relationships/hyperlink" Target="https://podminky.urs.cz/item/CS_URS_2021_02/712661804" TargetMode="External"/><Relationship Id="rId103" Type="http://schemas.openxmlformats.org/officeDocument/2006/relationships/hyperlink" Target="https://podminky.urs.cz/item/CS_URS_2021_02/764216604" TargetMode="External"/><Relationship Id="rId124" Type="http://schemas.openxmlformats.org/officeDocument/2006/relationships/hyperlink" Target="https://podminky.urs.cz/item/CS_URS_2021_02/766660734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s://podminky.urs.cz/item/CS_URS_2021_02/070001000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topLeftCell="A13" workbookViewId="0">
      <selection activeCell="W29" sqref="W29:AE29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65"/>
      <c r="AS2" s="365"/>
      <c r="AT2" s="365"/>
      <c r="AU2" s="365"/>
      <c r="AV2" s="365"/>
      <c r="AW2" s="365"/>
      <c r="AX2" s="365"/>
      <c r="AY2" s="365"/>
      <c r="AZ2" s="365"/>
      <c r="BA2" s="365"/>
      <c r="BB2" s="365"/>
      <c r="BC2" s="365"/>
      <c r="BD2" s="365"/>
      <c r="BE2" s="365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9" t="s">
        <v>14</v>
      </c>
      <c r="L5" s="330"/>
      <c r="M5" s="330"/>
      <c r="N5" s="330"/>
      <c r="O5" s="330"/>
      <c r="P5" s="330"/>
      <c r="Q5" s="330"/>
      <c r="R5" s="330"/>
      <c r="S5" s="330"/>
      <c r="T5" s="330"/>
      <c r="U5" s="330"/>
      <c r="V5" s="330"/>
      <c r="W5" s="330"/>
      <c r="X5" s="330"/>
      <c r="Y5" s="330"/>
      <c r="Z5" s="330"/>
      <c r="AA5" s="330"/>
      <c r="AB5" s="330"/>
      <c r="AC5" s="330"/>
      <c r="AD5" s="330"/>
      <c r="AE5" s="330"/>
      <c r="AF5" s="330"/>
      <c r="AG5" s="330"/>
      <c r="AH5" s="330"/>
      <c r="AI5" s="330"/>
      <c r="AJ5" s="330"/>
      <c r="AK5" s="330"/>
      <c r="AL5" s="330"/>
      <c r="AM5" s="330"/>
      <c r="AN5" s="330"/>
      <c r="AO5" s="330"/>
      <c r="AP5" s="23"/>
      <c r="AQ5" s="23"/>
      <c r="AR5" s="21"/>
      <c r="BE5" s="326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31" t="s">
        <v>17</v>
      </c>
      <c r="L6" s="330"/>
      <c r="M6" s="330"/>
      <c r="N6" s="330"/>
      <c r="O6" s="330"/>
      <c r="P6" s="330"/>
      <c r="Q6" s="330"/>
      <c r="R6" s="330"/>
      <c r="S6" s="330"/>
      <c r="T6" s="330"/>
      <c r="U6" s="330"/>
      <c r="V6" s="330"/>
      <c r="W6" s="330"/>
      <c r="X6" s="330"/>
      <c r="Y6" s="330"/>
      <c r="Z6" s="330"/>
      <c r="AA6" s="330"/>
      <c r="AB6" s="330"/>
      <c r="AC6" s="330"/>
      <c r="AD6" s="330"/>
      <c r="AE6" s="330"/>
      <c r="AF6" s="330"/>
      <c r="AG6" s="330"/>
      <c r="AH6" s="330"/>
      <c r="AI6" s="330"/>
      <c r="AJ6" s="330"/>
      <c r="AK6" s="330"/>
      <c r="AL6" s="330"/>
      <c r="AM6" s="330"/>
      <c r="AN6" s="330"/>
      <c r="AO6" s="330"/>
      <c r="AP6" s="23"/>
      <c r="AQ6" s="23"/>
      <c r="AR6" s="21"/>
      <c r="BE6" s="327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27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27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7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7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7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7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27"/>
      <c r="BS13" s="18" t="s">
        <v>6</v>
      </c>
    </row>
    <row r="14" spans="1:74" ht="12.75">
      <c r="B14" s="22"/>
      <c r="C14" s="23"/>
      <c r="D14" s="23"/>
      <c r="E14" s="332" t="s">
        <v>30</v>
      </c>
      <c r="F14" s="333"/>
      <c r="G14" s="333"/>
      <c r="H14" s="333"/>
      <c r="I14" s="333"/>
      <c r="J14" s="333"/>
      <c r="K14" s="333"/>
      <c r="L14" s="333"/>
      <c r="M14" s="333"/>
      <c r="N14" s="333"/>
      <c r="O14" s="333"/>
      <c r="P14" s="333"/>
      <c r="Q14" s="333"/>
      <c r="R14" s="333"/>
      <c r="S14" s="333"/>
      <c r="T14" s="333"/>
      <c r="U14" s="333"/>
      <c r="V14" s="333"/>
      <c r="W14" s="333"/>
      <c r="X14" s="333"/>
      <c r="Y14" s="333"/>
      <c r="Z14" s="333"/>
      <c r="AA14" s="333"/>
      <c r="AB14" s="333"/>
      <c r="AC14" s="333"/>
      <c r="AD14" s="333"/>
      <c r="AE14" s="333"/>
      <c r="AF14" s="333"/>
      <c r="AG14" s="333"/>
      <c r="AH14" s="333"/>
      <c r="AI14" s="333"/>
      <c r="AJ14" s="333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27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7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7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7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7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7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7"/>
      <c r="BS20" s="18" t="s">
        <v>33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7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7"/>
    </row>
    <row r="23" spans="1:71" s="1" customFormat="1" ht="47.25" customHeight="1">
      <c r="B23" s="22"/>
      <c r="C23" s="23"/>
      <c r="D23" s="23"/>
      <c r="E23" s="334" t="s">
        <v>36</v>
      </c>
      <c r="F23" s="334"/>
      <c r="G23" s="334"/>
      <c r="H23" s="334"/>
      <c r="I23" s="334"/>
      <c r="J23" s="334"/>
      <c r="K23" s="334"/>
      <c r="L23" s="334"/>
      <c r="M23" s="334"/>
      <c r="N23" s="334"/>
      <c r="O23" s="334"/>
      <c r="P23" s="334"/>
      <c r="Q23" s="334"/>
      <c r="R23" s="334"/>
      <c r="S23" s="334"/>
      <c r="T23" s="334"/>
      <c r="U23" s="334"/>
      <c r="V23" s="334"/>
      <c r="W23" s="334"/>
      <c r="X23" s="334"/>
      <c r="Y23" s="334"/>
      <c r="Z23" s="334"/>
      <c r="AA23" s="334"/>
      <c r="AB23" s="334"/>
      <c r="AC23" s="334"/>
      <c r="AD23" s="334"/>
      <c r="AE23" s="334"/>
      <c r="AF23" s="334"/>
      <c r="AG23" s="334"/>
      <c r="AH23" s="334"/>
      <c r="AI23" s="334"/>
      <c r="AJ23" s="334"/>
      <c r="AK23" s="334"/>
      <c r="AL23" s="334"/>
      <c r="AM23" s="334"/>
      <c r="AN23" s="334"/>
      <c r="AO23" s="23"/>
      <c r="AP23" s="23"/>
      <c r="AQ23" s="23"/>
      <c r="AR23" s="21"/>
      <c r="BE23" s="327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7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27"/>
    </row>
    <row r="26" spans="1:71" s="2" customFormat="1" ht="25.9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35">
        <f>ROUND(AG54,2)</f>
        <v>0</v>
      </c>
      <c r="AL26" s="336"/>
      <c r="AM26" s="336"/>
      <c r="AN26" s="336"/>
      <c r="AO26" s="336"/>
      <c r="AP26" s="37"/>
      <c r="AQ26" s="37"/>
      <c r="AR26" s="40"/>
      <c r="BE26" s="327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27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37" t="s">
        <v>38</v>
      </c>
      <c r="M28" s="337"/>
      <c r="N28" s="337"/>
      <c r="O28" s="337"/>
      <c r="P28" s="337"/>
      <c r="Q28" s="37"/>
      <c r="R28" s="37"/>
      <c r="S28" s="37"/>
      <c r="T28" s="37"/>
      <c r="U28" s="37"/>
      <c r="V28" s="37"/>
      <c r="W28" s="337" t="s">
        <v>39</v>
      </c>
      <c r="X28" s="337"/>
      <c r="Y28" s="337"/>
      <c r="Z28" s="337"/>
      <c r="AA28" s="337"/>
      <c r="AB28" s="337"/>
      <c r="AC28" s="337"/>
      <c r="AD28" s="337"/>
      <c r="AE28" s="337"/>
      <c r="AF28" s="37"/>
      <c r="AG28" s="37"/>
      <c r="AH28" s="37"/>
      <c r="AI28" s="37"/>
      <c r="AJ28" s="37"/>
      <c r="AK28" s="337" t="s">
        <v>40</v>
      </c>
      <c r="AL28" s="337"/>
      <c r="AM28" s="337"/>
      <c r="AN28" s="337"/>
      <c r="AO28" s="337"/>
      <c r="AP28" s="37"/>
      <c r="AQ28" s="37"/>
      <c r="AR28" s="40"/>
      <c r="BE28" s="327"/>
    </row>
    <row r="29" spans="1:71" s="3" customFormat="1" ht="14.45" customHeight="1">
      <c r="B29" s="41"/>
      <c r="C29" s="42"/>
      <c r="D29" s="30" t="s">
        <v>41</v>
      </c>
      <c r="E29" s="42"/>
      <c r="F29" s="30" t="s">
        <v>42</v>
      </c>
      <c r="G29" s="42"/>
      <c r="H29" s="42"/>
      <c r="I29" s="42"/>
      <c r="J29" s="42"/>
      <c r="K29" s="42"/>
      <c r="L29" s="340">
        <v>0.21</v>
      </c>
      <c r="M29" s="339"/>
      <c r="N29" s="339"/>
      <c r="O29" s="339"/>
      <c r="P29" s="339"/>
      <c r="Q29" s="42"/>
      <c r="R29" s="42"/>
      <c r="S29" s="42"/>
      <c r="T29" s="42"/>
      <c r="U29" s="42"/>
      <c r="V29" s="42"/>
      <c r="W29" s="338">
        <f>ROUND(AZ54, 2)</f>
        <v>0</v>
      </c>
      <c r="X29" s="339"/>
      <c r="Y29" s="339"/>
      <c r="Z29" s="339"/>
      <c r="AA29" s="339"/>
      <c r="AB29" s="339"/>
      <c r="AC29" s="339"/>
      <c r="AD29" s="339"/>
      <c r="AE29" s="339"/>
      <c r="AF29" s="42"/>
      <c r="AG29" s="42"/>
      <c r="AH29" s="42"/>
      <c r="AI29" s="42"/>
      <c r="AJ29" s="42"/>
      <c r="AK29" s="338">
        <f>ROUND(AV54, 2)</f>
        <v>0</v>
      </c>
      <c r="AL29" s="339"/>
      <c r="AM29" s="339"/>
      <c r="AN29" s="339"/>
      <c r="AO29" s="339"/>
      <c r="AP29" s="42"/>
      <c r="AQ29" s="42"/>
      <c r="AR29" s="43"/>
      <c r="BE29" s="328"/>
    </row>
    <row r="30" spans="1:71" s="3" customFormat="1" ht="14.45" customHeight="1">
      <c r="B30" s="41"/>
      <c r="C30" s="42"/>
      <c r="D30" s="42"/>
      <c r="E30" s="42"/>
      <c r="F30" s="30" t="s">
        <v>43</v>
      </c>
      <c r="G30" s="42"/>
      <c r="H30" s="42"/>
      <c r="I30" s="42"/>
      <c r="J30" s="42"/>
      <c r="K30" s="42"/>
      <c r="L30" s="340">
        <v>0.15</v>
      </c>
      <c r="M30" s="339"/>
      <c r="N30" s="339"/>
      <c r="O30" s="339"/>
      <c r="P30" s="339"/>
      <c r="Q30" s="42"/>
      <c r="R30" s="42"/>
      <c r="S30" s="42"/>
      <c r="T30" s="42"/>
      <c r="U30" s="42"/>
      <c r="V30" s="42"/>
      <c r="W30" s="338">
        <f>ROUND(BA54, 2)</f>
        <v>0</v>
      </c>
      <c r="X30" s="339"/>
      <c r="Y30" s="339"/>
      <c r="Z30" s="339"/>
      <c r="AA30" s="339"/>
      <c r="AB30" s="339"/>
      <c r="AC30" s="339"/>
      <c r="AD30" s="339"/>
      <c r="AE30" s="339"/>
      <c r="AF30" s="42"/>
      <c r="AG30" s="42"/>
      <c r="AH30" s="42"/>
      <c r="AI30" s="42"/>
      <c r="AJ30" s="42"/>
      <c r="AK30" s="338">
        <f>ROUND(AW54, 2)</f>
        <v>0</v>
      </c>
      <c r="AL30" s="339"/>
      <c r="AM30" s="339"/>
      <c r="AN30" s="339"/>
      <c r="AO30" s="339"/>
      <c r="AP30" s="42"/>
      <c r="AQ30" s="42"/>
      <c r="AR30" s="43"/>
      <c r="BE30" s="328"/>
    </row>
    <row r="31" spans="1:71" s="3" customFormat="1" ht="14.45" hidden="1" customHeight="1">
      <c r="B31" s="41"/>
      <c r="C31" s="42"/>
      <c r="D31" s="42"/>
      <c r="E31" s="42"/>
      <c r="F31" s="30" t="s">
        <v>44</v>
      </c>
      <c r="G31" s="42"/>
      <c r="H31" s="42"/>
      <c r="I31" s="42"/>
      <c r="J31" s="42"/>
      <c r="K31" s="42"/>
      <c r="L31" s="340">
        <v>0.21</v>
      </c>
      <c r="M31" s="339"/>
      <c r="N31" s="339"/>
      <c r="O31" s="339"/>
      <c r="P31" s="339"/>
      <c r="Q31" s="42"/>
      <c r="R31" s="42"/>
      <c r="S31" s="42"/>
      <c r="T31" s="42"/>
      <c r="U31" s="42"/>
      <c r="V31" s="42"/>
      <c r="W31" s="338">
        <f>ROUND(BB54, 2)</f>
        <v>0</v>
      </c>
      <c r="X31" s="339"/>
      <c r="Y31" s="339"/>
      <c r="Z31" s="339"/>
      <c r="AA31" s="339"/>
      <c r="AB31" s="339"/>
      <c r="AC31" s="339"/>
      <c r="AD31" s="339"/>
      <c r="AE31" s="339"/>
      <c r="AF31" s="42"/>
      <c r="AG31" s="42"/>
      <c r="AH31" s="42"/>
      <c r="AI31" s="42"/>
      <c r="AJ31" s="42"/>
      <c r="AK31" s="338">
        <v>0</v>
      </c>
      <c r="AL31" s="339"/>
      <c r="AM31" s="339"/>
      <c r="AN31" s="339"/>
      <c r="AO31" s="339"/>
      <c r="AP31" s="42"/>
      <c r="AQ31" s="42"/>
      <c r="AR31" s="43"/>
      <c r="BE31" s="328"/>
    </row>
    <row r="32" spans="1:71" s="3" customFormat="1" ht="14.45" hidden="1" customHeight="1">
      <c r="B32" s="41"/>
      <c r="C32" s="42"/>
      <c r="D32" s="42"/>
      <c r="E32" s="42"/>
      <c r="F32" s="30" t="s">
        <v>45</v>
      </c>
      <c r="G32" s="42"/>
      <c r="H32" s="42"/>
      <c r="I32" s="42"/>
      <c r="J32" s="42"/>
      <c r="K32" s="42"/>
      <c r="L32" s="340">
        <v>0.15</v>
      </c>
      <c r="M32" s="339"/>
      <c r="N32" s="339"/>
      <c r="O32" s="339"/>
      <c r="P32" s="339"/>
      <c r="Q32" s="42"/>
      <c r="R32" s="42"/>
      <c r="S32" s="42"/>
      <c r="T32" s="42"/>
      <c r="U32" s="42"/>
      <c r="V32" s="42"/>
      <c r="W32" s="338">
        <f>ROUND(BC54, 2)</f>
        <v>0</v>
      </c>
      <c r="X32" s="339"/>
      <c r="Y32" s="339"/>
      <c r="Z32" s="339"/>
      <c r="AA32" s="339"/>
      <c r="AB32" s="339"/>
      <c r="AC32" s="339"/>
      <c r="AD32" s="339"/>
      <c r="AE32" s="339"/>
      <c r="AF32" s="42"/>
      <c r="AG32" s="42"/>
      <c r="AH32" s="42"/>
      <c r="AI32" s="42"/>
      <c r="AJ32" s="42"/>
      <c r="AK32" s="338">
        <v>0</v>
      </c>
      <c r="AL32" s="339"/>
      <c r="AM32" s="339"/>
      <c r="AN32" s="339"/>
      <c r="AO32" s="339"/>
      <c r="AP32" s="42"/>
      <c r="AQ32" s="42"/>
      <c r="AR32" s="43"/>
      <c r="BE32" s="328"/>
    </row>
    <row r="33" spans="1:57" s="3" customFormat="1" ht="14.45" hidden="1" customHeight="1">
      <c r="B33" s="41"/>
      <c r="C33" s="42"/>
      <c r="D33" s="42"/>
      <c r="E33" s="42"/>
      <c r="F33" s="30" t="s">
        <v>46</v>
      </c>
      <c r="G33" s="42"/>
      <c r="H33" s="42"/>
      <c r="I33" s="42"/>
      <c r="J33" s="42"/>
      <c r="K33" s="42"/>
      <c r="L33" s="340">
        <v>0</v>
      </c>
      <c r="M33" s="339"/>
      <c r="N33" s="339"/>
      <c r="O33" s="339"/>
      <c r="P33" s="339"/>
      <c r="Q33" s="42"/>
      <c r="R33" s="42"/>
      <c r="S33" s="42"/>
      <c r="T33" s="42"/>
      <c r="U33" s="42"/>
      <c r="V33" s="42"/>
      <c r="W33" s="338">
        <f>ROUND(BD54, 2)</f>
        <v>0</v>
      </c>
      <c r="X33" s="339"/>
      <c r="Y33" s="339"/>
      <c r="Z33" s="339"/>
      <c r="AA33" s="339"/>
      <c r="AB33" s="339"/>
      <c r="AC33" s="339"/>
      <c r="AD33" s="339"/>
      <c r="AE33" s="339"/>
      <c r="AF33" s="42"/>
      <c r="AG33" s="42"/>
      <c r="AH33" s="42"/>
      <c r="AI33" s="42"/>
      <c r="AJ33" s="42"/>
      <c r="AK33" s="338">
        <v>0</v>
      </c>
      <c r="AL33" s="339"/>
      <c r="AM33" s="339"/>
      <c r="AN33" s="339"/>
      <c r="AO33" s="339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341" t="s">
        <v>49</v>
      </c>
      <c r="Y35" s="342"/>
      <c r="Z35" s="342"/>
      <c r="AA35" s="342"/>
      <c r="AB35" s="342"/>
      <c r="AC35" s="46"/>
      <c r="AD35" s="46"/>
      <c r="AE35" s="46"/>
      <c r="AF35" s="46"/>
      <c r="AG35" s="46"/>
      <c r="AH35" s="46"/>
      <c r="AI35" s="46"/>
      <c r="AJ35" s="46"/>
      <c r="AK35" s="343">
        <f>SUM(AK26:AK33)</f>
        <v>0</v>
      </c>
      <c r="AL35" s="342"/>
      <c r="AM35" s="342"/>
      <c r="AN35" s="342"/>
      <c r="AO35" s="344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1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45" t="str">
        <f>K6</f>
        <v>Stavební úpravy bytového domu -ul. Štefánikova č. p. 957 v Bohumíně</v>
      </c>
      <c r="M45" s="346"/>
      <c r="N45" s="346"/>
      <c r="O45" s="346"/>
      <c r="P45" s="346"/>
      <c r="Q45" s="346"/>
      <c r="R45" s="346"/>
      <c r="S45" s="346"/>
      <c r="T45" s="346"/>
      <c r="U45" s="346"/>
      <c r="V45" s="346"/>
      <c r="W45" s="346"/>
      <c r="X45" s="346"/>
      <c r="Y45" s="346"/>
      <c r="Z45" s="346"/>
      <c r="AA45" s="346"/>
      <c r="AB45" s="346"/>
      <c r="AC45" s="346"/>
      <c r="AD45" s="346"/>
      <c r="AE45" s="346"/>
      <c r="AF45" s="346"/>
      <c r="AG45" s="346"/>
      <c r="AH45" s="346"/>
      <c r="AI45" s="346"/>
      <c r="AJ45" s="346"/>
      <c r="AK45" s="346"/>
      <c r="AL45" s="346"/>
      <c r="AM45" s="346"/>
      <c r="AN45" s="346"/>
      <c r="AO45" s="346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Bohumín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47" t="str">
        <f>IF(AN8= "","",AN8)</f>
        <v>28. 10. 2021</v>
      </c>
      <c r="AN47" s="347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Město Bohumín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48" t="str">
        <f>IF(E17="","",E17)</f>
        <v>Ing. Vlasta Slívová</v>
      </c>
      <c r="AN49" s="349"/>
      <c r="AO49" s="349"/>
      <c r="AP49" s="349"/>
      <c r="AQ49" s="37"/>
      <c r="AR49" s="40"/>
      <c r="AS49" s="350" t="s">
        <v>51</v>
      </c>
      <c r="AT49" s="351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48" t="str">
        <f>IF(E20="","",E20)</f>
        <v>Ing. Vlasta Slívová</v>
      </c>
      <c r="AN50" s="349"/>
      <c r="AO50" s="349"/>
      <c r="AP50" s="349"/>
      <c r="AQ50" s="37"/>
      <c r="AR50" s="40"/>
      <c r="AS50" s="352"/>
      <c r="AT50" s="353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54"/>
      <c r="AT51" s="355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56" t="s">
        <v>52</v>
      </c>
      <c r="D52" s="357"/>
      <c r="E52" s="357"/>
      <c r="F52" s="357"/>
      <c r="G52" s="357"/>
      <c r="H52" s="67"/>
      <c r="I52" s="358" t="s">
        <v>53</v>
      </c>
      <c r="J52" s="357"/>
      <c r="K52" s="357"/>
      <c r="L52" s="357"/>
      <c r="M52" s="357"/>
      <c r="N52" s="357"/>
      <c r="O52" s="357"/>
      <c r="P52" s="357"/>
      <c r="Q52" s="357"/>
      <c r="R52" s="357"/>
      <c r="S52" s="357"/>
      <c r="T52" s="357"/>
      <c r="U52" s="357"/>
      <c r="V52" s="357"/>
      <c r="W52" s="357"/>
      <c r="X52" s="357"/>
      <c r="Y52" s="357"/>
      <c r="Z52" s="357"/>
      <c r="AA52" s="357"/>
      <c r="AB52" s="357"/>
      <c r="AC52" s="357"/>
      <c r="AD52" s="357"/>
      <c r="AE52" s="357"/>
      <c r="AF52" s="357"/>
      <c r="AG52" s="359" t="s">
        <v>54</v>
      </c>
      <c r="AH52" s="357"/>
      <c r="AI52" s="357"/>
      <c r="AJ52" s="357"/>
      <c r="AK52" s="357"/>
      <c r="AL52" s="357"/>
      <c r="AM52" s="357"/>
      <c r="AN52" s="358" t="s">
        <v>55</v>
      </c>
      <c r="AO52" s="357"/>
      <c r="AP52" s="357"/>
      <c r="AQ52" s="68" t="s">
        <v>56</v>
      </c>
      <c r="AR52" s="40"/>
      <c r="AS52" s="69" t="s">
        <v>57</v>
      </c>
      <c r="AT52" s="70" t="s">
        <v>58</v>
      </c>
      <c r="AU52" s="70" t="s">
        <v>59</v>
      </c>
      <c r="AV52" s="70" t="s">
        <v>60</v>
      </c>
      <c r="AW52" s="70" t="s">
        <v>61</v>
      </c>
      <c r="AX52" s="70" t="s">
        <v>62</v>
      </c>
      <c r="AY52" s="70" t="s">
        <v>63</v>
      </c>
      <c r="AZ52" s="70" t="s">
        <v>64</v>
      </c>
      <c r="BA52" s="70" t="s">
        <v>65</v>
      </c>
      <c r="BB52" s="70" t="s">
        <v>66</v>
      </c>
      <c r="BC52" s="70" t="s">
        <v>67</v>
      </c>
      <c r="BD52" s="71" t="s">
        <v>68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69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63">
        <f>ROUND(SUM(AG55:AG57),2)</f>
        <v>0</v>
      </c>
      <c r="AH54" s="363"/>
      <c r="AI54" s="363"/>
      <c r="AJ54" s="363"/>
      <c r="AK54" s="363"/>
      <c r="AL54" s="363"/>
      <c r="AM54" s="363"/>
      <c r="AN54" s="364">
        <f>SUM(AG54,AT54)</f>
        <v>0</v>
      </c>
      <c r="AO54" s="364"/>
      <c r="AP54" s="364"/>
      <c r="AQ54" s="79" t="s">
        <v>19</v>
      </c>
      <c r="AR54" s="80"/>
      <c r="AS54" s="81">
        <f>ROUND(SUM(AS55:AS57),2)</f>
        <v>0</v>
      </c>
      <c r="AT54" s="82">
        <f>ROUND(SUM(AV54:AW54),2)</f>
        <v>0</v>
      </c>
      <c r="AU54" s="83">
        <f>ROUND(SUM(AU55:AU57),5)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ROUND(SUM(AZ55:AZ57),2)</f>
        <v>0</v>
      </c>
      <c r="BA54" s="82">
        <f>ROUND(SUM(BA55:BA57),2)</f>
        <v>0</v>
      </c>
      <c r="BB54" s="82">
        <f>ROUND(SUM(BB55:BB57),2)</f>
        <v>0</v>
      </c>
      <c r="BC54" s="82">
        <f>ROUND(SUM(BC55:BC57),2)</f>
        <v>0</v>
      </c>
      <c r="BD54" s="84">
        <f>ROUND(SUM(BD55:BD57),2)</f>
        <v>0</v>
      </c>
      <c r="BS54" s="85" t="s">
        <v>70</v>
      </c>
      <c r="BT54" s="85" t="s">
        <v>71</v>
      </c>
      <c r="BU54" s="86" t="s">
        <v>72</v>
      </c>
      <c r="BV54" s="85" t="s">
        <v>73</v>
      </c>
      <c r="BW54" s="85" t="s">
        <v>5</v>
      </c>
      <c r="BX54" s="85" t="s">
        <v>74</v>
      </c>
      <c r="CL54" s="85" t="s">
        <v>19</v>
      </c>
    </row>
    <row r="55" spans="1:91" s="7" customFormat="1" ht="16.5" customHeight="1">
      <c r="A55" s="87" t="s">
        <v>75</v>
      </c>
      <c r="B55" s="88"/>
      <c r="C55" s="89"/>
      <c r="D55" s="362" t="s">
        <v>14</v>
      </c>
      <c r="E55" s="362"/>
      <c r="F55" s="362"/>
      <c r="G55" s="362"/>
      <c r="H55" s="362"/>
      <c r="I55" s="90"/>
      <c r="J55" s="362" t="s">
        <v>76</v>
      </c>
      <c r="K55" s="362"/>
      <c r="L55" s="362"/>
      <c r="M55" s="362"/>
      <c r="N55" s="362"/>
      <c r="O55" s="362"/>
      <c r="P55" s="362"/>
      <c r="Q55" s="362"/>
      <c r="R55" s="362"/>
      <c r="S55" s="362"/>
      <c r="T55" s="362"/>
      <c r="U55" s="362"/>
      <c r="V55" s="362"/>
      <c r="W55" s="362"/>
      <c r="X55" s="362"/>
      <c r="Y55" s="362"/>
      <c r="Z55" s="362"/>
      <c r="AA55" s="362"/>
      <c r="AB55" s="362"/>
      <c r="AC55" s="362"/>
      <c r="AD55" s="362"/>
      <c r="AE55" s="362"/>
      <c r="AF55" s="362"/>
      <c r="AG55" s="360">
        <f>'1 - část investice'!J30</f>
        <v>0</v>
      </c>
      <c r="AH55" s="361"/>
      <c r="AI55" s="361"/>
      <c r="AJ55" s="361"/>
      <c r="AK55" s="361"/>
      <c r="AL55" s="361"/>
      <c r="AM55" s="361"/>
      <c r="AN55" s="360">
        <f>SUM(AG55,AT55)</f>
        <v>0</v>
      </c>
      <c r="AO55" s="361"/>
      <c r="AP55" s="361"/>
      <c r="AQ55" s="91" t="s">
        <v>77</v>
      </c>
      <c r="AR55" s="92"/>
      <c r="AS55" s="93">
        <v>0</v>
      </c>
      <c r="AT55" s="94">
        <f>ROUND(SUM(AV55:AW55),2)</f>
        <v>0</v>
      </c>
      <c r="AU55" s="95">
        <f>'1 - část investice'!P86</f>
        <v>0</v>
      </c>
      <c r="AV55" s="94">
        <f>'1 - část investice'!J33</f>
        <v>0</v>
      </c>
      <c r="AW55" s="94">
        <f>'1 - část investice'!J34</f>
        <v>0</v>
      </c>
      <c r="AX55" s="94">
        <f>'1 - část investice'!J35</f>
        <v>0</v>
      </c>
      <c r="AY55" s="94">
        <f>'1 - část investice'!J36</f>
        <v>0</v>
      </c>
      <c r="AZ55" s="94">
        <f>'1 - část investice'!F33</f>
        <v>0</v>
      </c>
      <c r="BA55" s="94">
        <f>'1 - část investice'!F34</f>
        <v>0</v>
      </c>
      <c r="BB55" s="94">
        <f>'1 - část investice'!F35</f>
        <v>0</v>
      </c>
      <c r="BC55" s="94">
        <f>'1 - část investice'!F36</f>
        <v>0</v>
      </c>
      <c r="BD55" s="96">
        <f>'1 - část investice'!F37</f>
        <v>0</v>
      </c>
      <c r="BT55" s="97" t="s">
        <v>14</v>
      </c>
      <c r="BV55" s="97" t="s">
        <v>73</v>
      </c>
      <c r="BW55" s="97" t="s">
        <v>78</v>
      </c>
      <c r="BX55" s="97" t="s">
        <v>5</v>
      </c>
      <c r="CL55" s="97" t="s">
        <v>19</v>
      </c>
      <c r="CM55" s="97" t="s">
        <v>14</v>
      </c>
    </row>
    <row r="56" spans="1:91" s="7" customFormat="1" ht="16.5" customHeight="1">
      <c r="A56" s="87" t="s">
        <v>75</v>
      </c>
      <c r="B56" s="88"/>
      <c r="C56" s="89"/>
      <c r="D56" s="362" t="s">
        <v>79</v>
      </c>
      <c r="E56" s="362"/>
      <c r="F56" s="362"/>
      <c r="G56" s="362"/>
      <c r="H56" s="362"/>
      <c r="I56" s="90"/>
      <c r="J56" s="362" t="s">
        <v>80</v>
      </c>
      <c r="K56" s="362"/>
      <c r="L56" s="362"/>
      <c r="M56" s="362"/>
      <c r="N56" s="362"/>
      <c r="O56" s="362"/>
      <c r="P56" s="362"/>
      <c r="Q56" s="362"/>
      <c r="R56" s="362"/>
      <c r="S56" s="362"/>
      <c r="T56" s="362"/>
      <c r="U56" s="362"/>
      <c r="V56" s="362"/>
      <c r="W56" s="362"/>
      <c r="X56" s="362"/>
      <c r="Y56" s="362"/>
      <c r="Z56" s="362"/>
      <c r="AA56" s="362"/>
      <c r="AB56" s="362"/>
      <c r="AC56" s="362"/>
      <c r="AD56" s="362"/>
      <c r="AE56" s="362"/>
      <c r="AF56" s="362"/>
      <c r="AG56" s="360">
        <f>'2 - část oprava'!J30</f>
        <v>0</v>
      </c>
      <c r="AH56" s="361"/>
      <c r="AI56" s="361"/>
      <c r="AJ56" s="361"/>
      <c r="AK56" s="361"/>
      <c r="AL56" s="361"/>
      <c r="AM56" s="361"/>
      <c r="AN56" s="360">
        <f>SUM(AG56,AT56)</f>
        <v>0</v>
      </c>
      <c r="AO56" s="361"/>
      <c r="AP56" s="361"/>
      <c r="AQ56" s="91" t="s">
        <v>77</v>
      </c>
      <c r="AR56" s="92"/>
      <c r="AS56" s="93">
        <v>0</v>
      </c>
      <c r="AT56" s="94">
        <f>ROUND(SUM(AV56:AW56),2)</f>
        <v>0</v>
      </c>
      <c r="AU56" s="95">
        <f>'2 - část oprava'!P104</f>
        <v>0</v>
      </c>
      <c r="AV56" s="94">
        <f>'2 - část oprava'!J33</f>
        <v>0</v>
      </c>
      <c r="AW56" s="94">
        <f>'2 - část oprava'!J34</f>
        <v>0</v>
      </c>
      <c r="AX56" s="94">
        <f>'2 - část oprava'!J35</f>
        <v>0</v>
      </c>
      <c r="AY56" s="94">
        <f>'2 - část oprava'!J36</f>
        <v>0</v>
      </c>
      <c r="AZ56" s="94">
        <f>'2 - část oprava'!F33</f>
        <v>0</v>
      </c>
      <c r="BA56" s="94">
        <f>'2 - část oprava'!F34</f>
        <v>0</v>
      </c>
      <c r="BB56" s="94">
        <f>'2 - část oprava'!F35</f>
        <v>0</v>
      </c>
      <c r="BC56" s="94">
        <f>'2 - část oprava'!F36</f>
        <v>0</v>
      </c>
      <c r="BD56" s="96">
        <f>'2 - část oprava'!F37</f>
        <v>0</v>
      </c>
      <c r="BT56" s="97" t="s">
        <v>14</v>
      </c>
      <c r="BV56" s="97" t="s">
        <v>73</v>
      </c>
      <c r="BW56" s="97" t="s">
        <v>81</v>
      </c>
      <c r="BX56" s="97" t="s">
        <v>5</v>
      </c>
      <c r="CL56" s="97" t="s">
        <v>19</v>
      </c>
      <c r="CM56" s="97" t="s">
        <v>14</v>
      </c>
    </row>
    <row r="57" spans="1:91" s="7" customFormat="1" ht="16.5" customHeight="1">
      <c r="A57" s="87" t="s">
        <v>75</v>
      </c>
      <c r="B57" s="88"/>
      <c r="C57" s="89"/>
      <c r="D57" s="362" t="s">
        <v>82</v>
      </c>
      <c r="E57" s="362"/>
      <c r="F57" s="362"/>
      <c r="G57" s="362"/>
      <c r="H57" s="362"/>
      <c r="I57" s="90"/>
      <c r="J57" s="362" t="s">
        <v>83</v>
      </c>
      <c r="K57" s="362"/>
      <c r="L57" s="362"/>
      <c r="M57" s="362"/>
      <c r="N57" s="362"/>
      <c r="O57" s="362"/>
      <c r="P57" s="362"/>
      <c r="Q57" s="362"/>
      <c r="R57" s="362"/>
      <c r="S57" s="362"/>
      <c r="T57" s="362"/>
      <c r="U57" s="362"/>
      <c r="V57" s="362"/>
      <c r="W57" s="362"/>
      <c r="X57" s="362"/>
      <c r="Y57" s="362"/>
      <c r="Z57" s="362"/>
      <c r="AA57" s="362"/>
      <c r="AB57" s="362"/>
      <c r="AC57" s="362"/>
      <c r="AD57" s="362"/>
      <c r="AE57" s="362"/>
      <c r="AF57" s="362"/>
      <c r="AG57" s="360">
        <f>'3 - Vedlejší náklady'!J30</f>
        <v>0</v>
      </c>
      <c r="AH57" s="361"/>
      <c r="AI57" s="361"/>
      <c r="AJ57" s="361"/>
      <c r="AK57" s="361"/>
      <c r="AL57" s="361"/>
      <c r="AM57" s="361"/>
      <c r="AN57" s="360">
        <f>SUM(AG57,AT57)</f>
        <v>0</v>
      </c>
      <c r="AO57" s="361"/>
      <c r="AP57" s="361"/>
      <c r="AQ57" s="91" t="s">
        <v>77</v>
      </c>
      <c r="AR57" s="92"/>
      <c r="AS57" s="98">
        <v>0</v>
      </c>
      <c r="AT57" s="99">
        <f>ROUND(SUM(AV57:AW57),2)</f>
        <v>0</v>
      </c>
      <c r="AU57" s="100">
        <f>'3 - Vedlejší náklady'!P83</f>
        <v>0</v>
      </c>
      <c r="AV57" s="99">
        <f>'3 - Vedlejší náklady'!J33</f>
        <v>0</v>
      </c>
      <c r="AW57" s="99">
        <f>'3 - Vedlejší náklady'!J34</f>
        <v>0</v>
      </c>
      <c r="AX57" s="99">
        <f>'3 - Vedlejší náklady'!J35</f>
        <v>0</v>
      </c>
      <c r="AY57" s="99">
        <f>'3 - Vedlejší náklady'!J36</f>
        <v>0</v>
      </c>
      <c r="AZ57" s="99">
        <f>'3 - Vedlejší náklady'!F33</f>
        <v>0</v>
      </c>
      <c r="BA57" s="99">
        <f>'3 - Vedlejší náklady'!F34</f>
        <v>0</v>
      </c>
      <c r="BB57" s="99">
        <f>'3 - Vedlejší náklady'!F35</f>
        <v>0</v>
      </c>
      <c r="BC57" s="99">
        <f>'3 - Vedlejší náklady'!F36</f>
        <v>0</v>
      </c>
      <c r="BD57" s="101">
        <f>'3 - Vedlejší náklady'!F37</f>
        <v>0</v>
      </c>
      <c r="BT57" s="97" t="s">
        <v>14</v>
      </c>
      <c r="BV57" s="97" t="s">
        <v>73</v>
      </c>
      <c r="BW57" s="97" t="s">
        <v>84</v>
      </c>
      <c r="BX57" s="97" t="s">
        <v>5</v>
      </c>
      <c r="CL57" s="97" t="s">
        <v>19</v>
      </c>
      <c r="CM57" s="97" t="s">
        <v>14</v>
      </c>
    </row>
    <row r="58" spans="1:91" s="2" customFormat="1" ht="30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40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pans="1:91" s="2" customFormat="1" ht="6.95" customHeight="1">
      <c r="A59" s="35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0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</sheetData>
  <sheetProtection algorithmName="SHA-512" hashValue="/3L7xz7H1Ybr2vLgvu01lso/ddwQkql37tmgdDpXWBiLssUYRg4qQJunKoc4G83elAuL5htHjtWktJVRmiNg3w==" saltValue="2TQRFMZfk19gtFxDxpuG44rjmbQHI3Idi9i4643Y8CWUTUmT691Xhl+PpkGd2ozw87ntytq6raSzQIgWNmNOhA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1 - část investice'!C2" display="/"/>
    <hyperlink ref="A56" location="'2 - část oprava'!C2" display="/"/>
    <hyperlink ref="A57" location="'3 - Vedlejší náklad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6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18" t="s">
        <v>78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14</v>
      </c>
    </row>
    <row r="4" spans="1:46" s="1" customFormat="1" ht="24.95" customHeight="1">
      <c r="B4" s="21"/>
      <c r="D4" s="104" t="s">
        <v>85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26.25" customHeight="1">
      <c r="B7" s="21"/>
      <c r="E7" s="366" t="str">
        <f>'Rekapitulace stavby'!K6</f>
        <v>Stavební úpravy bytového domu -ul. Štefánikova č. p. 957 v Bohumíně</v>
      </c>
      <c r="F7" s="367"/>
      <c r="G7" s="367"/>
      <c r="H7" s="367"/>
      <c r="L7" s="21"/>
    </row>
    <row r="8" spans="1:46" s="2" customFormat="1" ht="12" customHeight="1">
      <c r="A8" s="35"/>
      <c r="B8" s="40"/>
      <c r="C8" s="35"/>
      <c r="D8" s="106" t="s">
        <v>86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8" t="s">
        <v>87</v>
      </c>
      <c r="F9" s="369"/>
      <c r="G9" s="369"/>
      <c r="H9" s="369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28. 10. 2021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0" t="str">
        <f>'Rekapitulace stavby'!E14</f>
        <v>Vyplň údaj</v>
      </c>
      <c r="F18" s="371"/>
      <c r="G18" s="371"/>
      <c r="H18" s="371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2" t="s">
        <v>19</v>
      </c>
      <c r="F27" s="372"/>
      <c r="G27" s="372"/>
      <c r="H27" s="372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ROUND(J86,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ROUND((SUM(BE86:BE664)),  2)</f>
        <v>0</v>
      </c>
      <c r="G33" s="35"/>
      <c r="H33" s="35"/>
      <c r="I33" s="119">
        <v>0.21</v>
      </c>
      <c r="J33" s="118">
        <f>ROUND(((SUM(BE86:BE664))*I33),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ROUND((SUM(BF86:BF664)),  2)</f>
        <v>0</v>
      </c>
      <c r="G34" s="35"/>
      <c r="H34" s="35"/>
      <c r="I34" s="119">
        <v>0.15</v>
      </c>
      <c r="J34" s="118">
        <f>ROUND(((SUM(BF86:BF664))*I34),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ROUND((SUM(BG86:BG664)),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ROUND((SUM(BH86:BH664)),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ROUND((SUM(BI86:BI664)),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88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26.25" customHeight="1">
      <c r="A48" s="35"/>
      <c r="B48" s="36"/>
      <c r="C48" s="37"/>
      <c r="D48" s="37"/>
      <c r="E48" s="373" t="str">
        <f>E7</f>
        <v>Stavební úpravy bytového domu -ul. Štefánikova č. p. 957 v Bohumíně</v>
      </c>
      <c r="F48" s="374"/>
      <c r="G48" s="374"/>
      <c r="H48" s="374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5" t="str">
        <f>E9</f>
        <v>1 - část investice</v>
      </c>
      <c r="F50" s="375"/>
      <c r="G50" s="375"/>
      <c r="H50" s="375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Bohumín</v>
      </c>
      <c r="G52" s="37"/>
      <c r="H52" s="37"/>
      <c r="I52" s="30" t="s">
        <v>23</v>
      </c>
      <c r="J52" s="60" t="str">
        <f>IF(J12="","",J12)</f>
        <v>28. 10. 2021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Město Bohumín</v>
      </c>
      <c r="G54" s="37"/>
      <c r="H54" s="37"/>
      <c r="I54" s="30" t="s">
        <v>31</v>
      </c>
      <c r="J54" s="33" t="str">
        <f>E21</f>
        <v>Ing. Vlasta Slívová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Vlasta Slívová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89</v>
      </c>
      <c r="D57" s="132"/>
      <c r="E57" s="132"/>
      <c r="F57" s="132"/>
      <c r="G57" s="132"/>
      <c r="H57" s="132"/>
      <c r="I57" s="132"/>
      <c r="J57" s="133" t="s">
        <v>90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J86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91</v>
      </c>
    </row>
    <row r="60" spans="1:47" s="9" customFormat="1" ht="24.95" customHeight="1">
      <c r="B60" s="135"/>
      <c r="C60" s="136"/>
      <c r="D60" s="137" t="s">
        <v>92</v>
      </c>
      <c r="E60" s="138"/>
      <c r="F60" s="138"/>
      <c r="G60" s="138"/>
      <c r="H60" s="138"/>
      <c r="I60" s="138"/>
      <c r="J60" s="139">
        <f>J87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93</v>
      </c>
      <c r="E61" s="144"/>
      <c r="F61" s="144"/>
      <c r="G61" s="144"/>
      <c r="H61" s="144"/>
      <c r="I61" s="144"/>
      <c r="J61" s="145">
        <f>J88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94</v>
      </c>
      <c r="E62" s="144"/>
      <c r="F62" s="144"/>
      <c r="G62" s="144"/>
      <c r="H62" s="144"/>
      <c r="I62" s="144"/>
      <c r="J62" s="145">
        <f>J560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95</v>
      </c>
      <c r="E63" s="144"/>
      <c r="F63" s="144"/>
      <c r="G63" s="144"/>
      <c r="H63" s="144"/>
      <c r="I63" s="144"/>
      <c r="J63" s="145">
        <f>J566</f>
        <v>0</v>
      </c>
      <c r="K63" s="142"/>
      <c r="L63" s="146"/>
    </row>
    <row r="64" spans="1:47" s="10" customFormat="1" ht="14.85" customHeight="1">
      <c r="B64" s="141"/>
      <c r="C64" s="142"/>
      <c r="D64" s="143" t="s">
        <v>96</v>
      </c>
      <c r="E64" s="144"/>
      <c r="F64" s="144"/>
      <c r="G64" s="144"/>
      <c r="H64" s="144"/>
      <c r="I64" s="144"/>
      <c r="J64" s="145">
        <f>J570</f>
        <v>0</v>
      </c>
      <c r="K64" s="142"/>
      <c r="L64" s="146"/>
    </row>
    <row r="65" spans="1:31" s="9" customFormat="1" ht="24.95" customHeight="1">
      <c r="B65" s="135"/>
      <c r="C65" s="136"/>
      <c r="D65" s="137" t="s">
        <v>97</v>
      </c>
      <c r="E65" s="138"/>
      <c r="F65" s="138"/>
      <c r="G65" s="138"/>
      <c r="H65" s="138"/>
      <c r="I65" s="138"/>
      <c r="J65" s="139">
        <f>J641</f>
        <v>0</v>
      </c>
      <c r="K65" s="136"/>
      <c r="L65" s="140"/>
    </row>
    <row r="66" spans="1:31" s="10" customFormat="1" ht="19.899999999999999" customHeight="1">
      <c r="B66" s="141"/>
      <c r="C66" s="142"/>
      <c r="D66" s="143" t="s">
        <v>98</v>
      </c>
      <c r="E66" s="144"/>
      <c r="F66" s="144"/>
      <c r="G66" s="144"/>
      <c r="H66" s="144"/>
      <c r="I66" s="144"/>
      <c r="J66" s="145">
        <f>J642</f>
        <v>0</v>
      </c>
      <c r="K66" s="142"/>
      <c r="L66" s="146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07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7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99</v>
      </c>
      <c r="D73" s="37"/>
      <c r="E73" s="37"/>
      <c r="F73" s="37"/>
      <c r="G73" s="37"/>
      <c r="H73" s="37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26.25" customHeight="1">
      <c r="A76" s="35"/>
      <c r="B76" s="36"/>
      <c r="C76" s="37"/>
      <c r="D76" s="37"/>
      <c r="E76" s="373" t="str">
        <f>E7</f>
        <v>Stavební úpravy bytového domu -ul. Štefánikova č. p. 957 v Bohumíně</v>
      </c>
      <c r="F76" s="374"/>
      <c r="G76" s="374"/>
      <c r="H76" s="374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86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45" t="str">
        <f>E9</f>
        <v>1 - část investice</v>
      </c>
      <c r="F78" s="375"/>
      <c r="G78" s="375"/>
      <c r="H78" s="375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F12</f>
        <v>Bohumín</v>
      </c>
      <c r="G80" s="37"/>
      <c r="H80" s="37"/>
      <c r="I80" s="30" t="s">
        <v>23</v>
      </c>
      <c r="J80" s="60" t="str">
        <f>IF(J12="","",J12)</f>
        <v>28. 10. 2021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25</v>
      </c>
      <c r="D82" s="37"/>
      <c r="E82" s="37"/>
      <c r="F82" s="28" t="str">
        <f>E15</f>
        <v>Město Bohumín</v>
      </c>
      <c r="G82" s="37"/>
      <c r="H82" s="37"/>
      <c r="I82" s="30" t="s">
        <v>31</v>
      </c>
      <c r="J82" s="33" t="str">
        <f>E21</f>
        <v>Ing. Vlasta Slívová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5.2" customHeight="1">
      <c r="A83" s="35"/>
      <c r="B83" s="36"/>
      <c r="C83" s="30" t="s">
        <v>29</v>
      </c>
      <c r="D83" s="37"/>
      <c r="E83" s="37"/>
      <c r="F83" s="28" t="str">
        <f>IF(E18="","",E18)</f>
        <v>Vyplň údaj</v>
      </c>
      <c r="G83" s="37"/>
      <c r="H83" s="37"/>
      <c r="I83" s="30" t="s">
        <v>34</v>
      </c>
      <c r="J83" s="33" t="str">
        <f>E24</f>
        <v>Ing. Vlasta Slívová</v>
      </c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47"/>
      <c r="B85" s="148"/>
      <c r="C85" s="149" t="s">
        <v>100</v>
      </c>
      <c r="D85" s="150" t="s">
        <v>56</v>
      </c>
      <c r="E85" s="150" t="s">
        <v>52</v>
      </c>
      <c r="F85" s="150" t="s">
        <v>53</v>
      </c>
      <c r="G85" s="150" t="s">
        <v>101</v>
      </c>
      <c r="H85" s="150" t="s">
        <v>102</v>
      </c>
      <c r="I85" s="150" t="s">
        <v>103</v>
      </c>
      <c r="J85" s="150" t="s">
        <v>90</v>
      </c>
      <c r="K85" s="151" t="s">
        <v>104</v>
      </c>
      <c r="L85" s="152"/>
      <c r="M85" s="69" t="s">
        <v>19</v>
      </c>
      <c r="N85" s="70" t="s">
        <v>41</v>
      </c>
      <c r="O85" s="70" t="s">
        <v>105</v>
      </c>
      <c r="P85" s="70" t="s">
        <v>106</v>
      </c>
      <c r="Q85" s="70" t="s">
        <v>107</v>
      </c>
      <c r="R85" s="70" t="s">
        <v>108</v>
      </c>
      <c r="S85" s="70" t="s">
        <v>109</v>
      </c>
      <c r="T85" s="71" t="s">
        <v>110</v>
      </c>
      <c r="U85" s="147"/>
      <c r="V85" s="147"/>
      <c r="W85" s="147"/>
      <c r="X85" s="147"/>
      <c r="Y85" s="147"/>
      <c r="Z85" s="147"/>
      <c r="AA85" s="147"/>
      <c r="AB85" s="147"/>
      <c r="AC85" s="147"/>
      <c r="AD85" s="147"/>
      <c r="AE85" s="147"/>
    </row>
    <row r="86" spans="1:65" s="2" customFormat="1" ht="22.9" customHeight="1">
      <c r="A86" s="35"/>
      <c r="B86" s="36"/>
      <c r="C86" s="76" t="s">
        <v>111</v>
      </c>
      <c r="D86" s="37"/>
      <c r="E86" s="37"/>
      <c r="F86" s="37"/>
      <c r="G86" s="37"/>
      <c r="H86" s="37"/>
      <c r="I86" s="37"/>
      <c r="J86" s="153">
        <f>BK86</f>
        <v>0</v>
      </c>
      <c r="K86" s="37"/>
      <c r="L86" s="40"/>
      <c r="M86" s="72"/>
      <c r="N86" s="154"/>
      <c r="O86" s="73"/>
      <c r="P86" s="155">
        <f>P87+P641</f>
        <v>0</v>
      </c>
      <c r="Q86" s="73"/>
      <c r="R86" s="155">
        <f>R87+R641</f>
        <v>16.941048540000001</v>
      </c>
      <c r="S86" s="73"/>
      <c r="T86" s="156">
        <f>T87+T641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70</v>
      </c>
      <c r="AU86" s="18" t="s">
        <v>91</v>
      </c>
      <c r="BK86" s="157">
        <f>BK87+BK641</f>
        <v>0</v>
      </c>
    </row>
    <row r="87" spans="1:65" s="12" customFormat="1" ht="25.9" customHeight="1">
      <c r="B87" s="158"/>
      <c r="C87" s="159"/>
      <c r="D87" s="160" t="s">
        <v>70</v>
      </c>
      <c r="E87" s="161" t="s">
        <v>112</v>
      </c>
      <c r="F87" s="161" t="s">
        <v>113</v>
      </c>
      <c r="G87" s="159"/>
      <c r="H87" s="159"/>
      <c r="I87" s="162"/>
      <c r="J87" s="163">
        <f>BK87</f>
        <v>0</v>
      </c>
      <c r="K87" s="159"/>
      <c r="L87" s="164"/>
      <c r="M87" s="165"/>
      <c r="N87" s="166"/>
      <c r="O87" s="166"/>
      <c r="P87" s="167">
        <f>P88+P560+P566</f>
        <v>0</v>
      </c>
      <c r="Q87" s="166"/>
      <c r="R87" s="167">
        <f>R88+R560+R566</f>
        <v>15.61432954</v>
      </c>
      <c r="S87" s="166"/>
      <c r="T87" s="168">
        <f>T88+T560+T566</f>
        <v>0</v>
      </c>
      <c r="AR87" s="169" t="s">
        <v>14</v>
      </c>
      <c r="AT87" s="170" t="s">
        <v>70</v>
      </c>
      <c r="AU87" s="170" t="s">
        <v>71</v>
      </c>
      <c r="AY87" s="169" t="s">
        <v>114</v>
      </c>
      <c r="BK87" s="171">
        <f>BK88+BK560+BK566</f>
        <v>0</v>
      </c>
    </row>
    <row r="88" spans="1:65" s="12" customFormat="1" ht="22.9" customHeight="1">
      <c r="B88" s="158"/>
      <c r="C88" s="159"/>
      <c r="D88" s="160" t="s">
        <v>70</v>
      </c>
      <c r="E88" s="172" t="s">
        <v>115</v>
      </c>
      <c r="F88" s="172" t="s">
        <v>116</v>
      </c>
      <c r="G88" s="159"/>
      <c r="H88" s="159"/>
      <c r="I88" s="162"/>
      <c r="J88" s="173">
        <f>BK88</f>
        <v>0</v>
      </c>
      <c r="K88" s="159"/>
      <c r="L88" s="164"/>
      <c r="M88" s="165"/>
      <c r="N88" s="166"/>
      <c r="O88" s="166"/>
      <c r="P88" s="167">
        <f>SUM(P89:P559)</f>
        <v>0</v>
      </c>
      <c r="Q88" s="166"/>
      <c r="R88" s="167">
        <f>SUM(R89:R559)</f>
        <v>15.60906554</v>
      </c>
      <c r="S88" s="166"/>
      <c r="T88" s="168">
        <f>SUM(T89:T559)</f>
        <v>0</v>
      </c>
      <c r="AR88" s="169" t="s">
        <v>14</v>
      </c>
      <c r="AT88" s="170" t="s">
        <v>70</v>
      </c>
      <c r="AU88" s="170" t="s">
        <v>14</v>
      </c>
      <c r="AY88" s="169" t="s">
        <v>114</v>
      </c>
      <c r="BK88" s="171">
        <f>SUM(BK89:BK559)</f>
        <v>0</v>
      </c>
    </row>
    <row r="89" spans="1:65" s="2" customFormat="1" ht="21.75" customHeight="1">
      <c r="A89" s="35"/>
      <c r="B89" s="36"/>
      <c r="C89" s="174" t="s">
        <v>14</v>
      </c>
      <c r="D89" s="174" t="s">
        <v>117</v>
      </c>
      <c r="E89" s="175" t="s">
        <v>118</v>
      </c>
      <c r="F89" s="176" t="s">
        <v>119</v>
      </c>
      <c r="G89" s="177" t="s">
        <v>120</v>
      </c>
      <c r="H89" s="178">
        <v>32.24</v>
      </c>
      <c r="I89" s="179"/>
      <c r="J89" s="180">
        <f>ROUND(I89*H89,2)</f>
        <v>0</v>
      </c>
      <c r="K89" s="176" t="s">
        <v>121</v>
      </c>
      <c r="L89" s="40"/>
      <c r="M89" s="181" t="s">
        <v>19</v>
      </c>
      <c r="N89" s="182" t="s">
        <v>43</v>
      </c>
      <c r="O89" s="65"/>
      <c r="P89" s="183">
        <f>O89*H89</f>
        <v>0</v>
      </c>
      <c r="Q89" s="183">
        <v>2.5999999999999998E-4</v>
      </c>
      <c r="R89" s="183">
        <f>Q89*H89</f>
        <v>8.3823999999999999E-3</v>
      </c>
      <c r="S89" s="183">
        <v>0</v>
      </c>
      <c r="T89" s="184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85" t="s">
        <v>122</v>
      </c>
      <c r="AT89" s="185" t="s">
        <v>117</v>
      </c>
      <c r="AU89" s="185" t="s">
        <v>79</v>
      </c>
      <c r="AY89" s="18" t="s">
        <v>114</v>
      </c>
      <c r="BE89" s="186">
        <f>IF(N89="základní",J89,0)</f>
        <v>0</v>
      </c>
      <c r="BF89" s="186">
        <f>IF(N89="snížená",J89,0)</f>
        <v>0</v>
      </c>
      <c r="BG89" s="186">
        <f>IF(N89="zákl. přenesená",J89,0)</f>
        <v>0</v>
      </c>
      <c r="BH89" s="186">
        <f>IF(N89="sníž. přenesená",J89,0)</f>
        <v>0</v>
      </c>
      <c r="BI89" s="186">
        <f>IF(N89="nulová",J89,0)</f>
        <v>0</v>
      </c>
      <c r="BJ89" s="18" t="s">
        <v>79</v>
      </c>
      <c r="BK89" s="186">
        <f>ROUND(I89*H89,2)</f>
        <v>0</v>
      </c>
      <c r="BL89" s="18" t="s">
        <v>122</v>
      </c>
      <c r="BM89" s="185" t="s">
        <v>123</v>
      </c>
    </row>
    <row r="90" spans="1:65" s="2" customFormat="1" ht="19.5">
      <c r="A90" s="35"/>
      <c r="B90" s="36"/>
      <c r="C90" s="37"/>
      <c r="D90" s="187" t="s">
        <v>124</v>
      </c>
      <c r="E90" s="37"/>
      <c r="F90" s="188" t="s">
        <v>125</v>
      </c>
      <c r="G90" s="37"/>
      <c r="H90" s="37"/>
      <c r="I90" s="189"/>
      <c r="J90" s="37"/>
      <c r="K90" s="37"/>
      <c r="L90" s="40"/>
      <c r="M90" s="190"/>
      <c r="N90" s="191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124</v>
      </c>
      <c r="AU90" s="18" t="s">
        <v>79</v>
      </c>
    </row>
    <row r="91" spans="1:65" s="2" customFormat="1" ht="11.25">
      <c r="A91" s="35"/>
      <c r="B91" s="36"/>
      <c r="C91" s="37"/>
      <c r="D91" s="192" t="s">
        <v>126</v>
      </c>
      <c r="E91" s="37"/>
      <c r="F91" s="193" t="s">
        <v>127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126</v>
      </c>
      <c r="AU91" s="18" t="s">
        <v>79</v>
      </c>
    </row>
    <row r="92" spans="1:65" s="13" customFormat="1" ht="11.25">
      <c r="B92" s="194"/>
      <c r="C92" s="195"/>
      <c r="D92" s="187" t="s">
        <v>128</v>
      </c>
      <c r="E92" s="196" t="s">
        <v>19</v>
      </c>
      <c r="F92" s="197" t="s">
        <v>129</v>
      </c>
      <c r="G92" s="195"/>
      <c r="H92" s="196" t="s">
        <v>19</v>
      </c>
      <c r="I92" s="198"/>
      <c r="J92" s="195"/>
      <c r="K92" s="195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128</v>
      </c>
      <c r="AU92" s="203" t="s">
        <v>79</v>
      </c>
      <c r="AV92" s="13" t="s">
        <v>14</v>
      </c>
      <c r="AW92" s="13" t="s">
        <v>33</v>
      </c>
      <c r="AX92" s="13" t="s">
        <v>71</v>
      </c>
      <c r="AY92" s="203" t="s">
        <v>114</v>
      </c>
    </row>
    <row r="93" spans="1:65" s="14" customFormat="1" ht="11.25">
      <c r="B93" s="204"/>
      <c r="C93" s="205"/>
      <c r="D93" s="187" t="s">
        <v>128</v>
      </c>
      <c r="E93" s="206" t="s">
        <v>19</v>
      </c>
      <c r="F93" s="207" t="s">
        <v>130</v>
      </c>
      <c r="G93" s="205"/>
      <c r="H93" s="208">
        <v>5.52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AT93" s="214" t="s">
        <v>128</v>
      </c>
      <c r="AU93" s="214" t="s">
        <v>79</v>
      </c>
      <c r="AV93" s="14" t="s">
        <v>79</v>
      </c>
      <c r="AW93" s="14" t="s">
        <v>33</v>
      </c>
      <c r="AX93" s="14" t="s">
        <v>71</v>
      </c>
      <c r="AY93" s="214" t="s">
        <v>114</v>
      </c>
    </row>
    <row r="94" spans="1:65" s="14" customFormat="1" ht="11.25">
      <c r="B94" s="204"/>
      <c r="C94" s="205"/>
      <c r="D94" s="187" t="s">
        <v>128</v>
      </c>
      <c r="E94" s="206" t="s">
        <v>19</v>
      </c>
      <c r="F94" s="207" t="s">
        <v>131</v>
      </c>
      <c r="G94" s="205"/>
      <c r="H94" s="208">
        <v>18</v>
      </c>
      <c r="I94" s="209"/>
      <c r="J94" s="205"/>
      <c r="K94" s="205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128</v>
      </c>
      <c r="AU94" s="214" t="s">
        <v>79</v>
      </c>
      <c r="AV94" s="14" t="s">
        <v>79</v>
      </c>
      <c r="AW94" s="14" t="s">
        <v>33</v>
      </c>
      <c r="AX94" s="14" t="s">
        <v>71</v>
      </c>
      <c r="AY94" s="214" t="s">
        <v>114</v>
      </c>
    </row>
    <row r="95" spans="1:65" s="14" customFormat="1" ht="11.25">
      <c r="B95" s="204"/>
      <c r="C95" s="205"/>
      <c r="D95" s="187" t="s">
        <v>128</v>
      </c>
      <c r="E95" s="206" t="s">
        <v>19</v>
      </c>
      <c r="F95" s="207" t="s">
        <v>132</v>
      </c>
      <c r="G95" s="205"/>
      <c r="H95" s="208">
        <v>1.2</v>
      </c>
      <c r="I95" s="209"/>
      <c r="J95" s="205"/>
      <c r="K95" s="205"/>
      <c r="L95" s="210"/>
      <c r="M95" s="211"/>
      <c r="N95" s="212"/>
      <c r="O95" s="212"/>
      <c r="P95" s="212"/>
      <c r="Q95" s="212"/>
      <c r="R95" s="212"/>
      <c r="S95" s="212"/>
      <c r="T95" s="213"/>
      <c r="AT95" s="214" t="s">
        <v>128</v>
      </c>
      <c r="AU95" s="214" t="s">
        <v>79</v>
      </c>
      <c r="AV95" s="14" t="s">
        <v>79</v>
      </c>
      <c r="AW95" s="14" t="s">
        <v>33</v>
      </c>
      <c r="AX95" s="14" t="s">
        <v>71</v>
      </c>
      <c r="AY95" s="214" t="s">
        <v>114</v>
      </c>
    </row>
    <row r="96" spans="1:65" s="14" customFormat="1" ht="11.25">
      <c r="B96" s="204"/>
      <c r="C96" s="205"/>
      <c r="D96" s="187" t="s">
        <v>128</v>
      </c>
      <c r="E96" s="206" t="s">
        <v>19</v>
      </c>
      <c r="F96" s="207" t="s">
        <v>133</v>
      </c>
      <c r="G96" s="205"/>
      <c r="H96" s="208">
        <v>2.72</v>
      </c>
      <c r="I96" s="209"/>
      <c r="J96" s="205"/>
      <c r="K96" s="205"/>
      <c r="L96" s="210"/>
      <c r="M96" s="211"/>
      <c r="N96" s="212"/>
      <c r="O96" s="212"/>
      <c r="P96" s="212"/>
      <c r="Q96" s="212"/>
      <c r="R96" s="212"/>
      <c r="S96" s="212"/>
      <c r="T96" s="213"/>
      <c r="AT96" s="214" t="s">
        <v>128</v>
      </c>
      <c r="AU96" s="214" t="s">
        <v>79</v>
      </c>
      <c r="AV96" s="14" t="s">
        <v>79</v>
      </c>
      <c r="AW96" s="14" t="s">
        <v>33</v>
      </c>
      <c r="AX96" s="14" t="s">
        <v>71</v>
      </c>
      <c r="AY96" s="214" t="s">
        <v>114</v>
      </c>
    </row>
    <row r="97" spans="1:65" s="14" customFormat="1" ht="11.25">
      <c r="B97" s="204"/>
      <c r="C97" s="205"/>
      <c r="D97" s="187" t="s">
        <v>128</v>
      </c>
      <c r="E97" s="206" t="s">
        <v>19</v>
      </c>
      <c r="F97" s="207" t="s">
        <v>134</v>
      </c>
      <c r="G97" s="205"/>
      <c r="H97" s="208">
        <v>4.8</v>
      </c>
      <c r="I97" s="209"/>
      <c r="J97" s="205"/>
      <c r="K97" s="205"/>
      <c r="L97" s="210"/>
      <c r="M97" s="211"/>
      <c r="N97" s="212"/>
      <c r="O97" s="212"/>
      <c r="P97" s="212"/>
      <c r="Q97" s="212"/>
      <c r="R97" s="212"/>
      <c r="S97" s="212"/>
      <c r="T97" s="213"/>
      <c r="AT97" s="214" t="s">
        <v>128</v>
      </c>
      <c r="AU97" s="214" t="s">
        <v>79</v>
      </c>
      <c r="AV97" s="14" t="s">
        <v>79</v>
      </c>
      <c r="AW97" s="14" t="s">
        <v>33</v>
      </c>
      <c r="AX97" s="14" t="s">
        <v>71</v>
      </c>
      <c r="AY97" s="214" t="s">
        <v>114</v>
      </c>
    </row>
    <row r="98" spans="1:65" s="15" customFormat="1" ht="11.25">
      <c r="B98" s="215"/>
      <c r="C98" s="216"/>
      <c r="D98" s="187" t="s">
        <v>128</v>
      </c>
      <c r="E98" s="217" t="s">
        <v>19</v>
      </c>
      <c r="F98" s="218" t="s">
        <v>135</v>
      </c>
      <c r="G98" s="216"/>
      <c r="H98" s="219">
        <v>32.239999999999995</v>
      </c>
      <c r="I98" s="220"/>
      <c r="J98" s="216"/>
      <c r="K98" s="216"/>
      <c r="L98" s="221"/>
      <c r="M98" s="222"/>
      <c r="N98" s="223"/>
      <c r="O98" s="223"/>
      <c r="P98" s="223"/>
      <c r="Q98" s="223"/>
      <c r="R98" s="223"/>
      <c r="S98" s="223"/>
      <c r="T98" s="224"/>
      <c r="AT98" s="225" t="s">
        <v>128</v>
      </c>
      <c r="AU98" s="225" t="s">
        <v>79</v>
      </c>
      <c r="AV98" s="15" t="s">
        <v>122</v>
      </c>
      <c r="AW98" s="15" t="s">
        <v>33</v>
      </c>
      <c r="AX98" s="15" t="s">
        <v>14</v>
      </c>
      <c r="AY98" s="225" t="s">
        <v>114</v>
      </c>
    </row>
    <row r="99" spans="1:65" s="2" customFormat="1" ht="24.2" customHeight="1">
      <c r="A99" s="35"/>
      <c r="B99" s="36"/>
      <c r="C99" s="174" t="s">
        <v>79</v>
      </c>
      <c r="D99" s="174" t="s">
        <v>117</v>
      </c>
      <c r="E99" s="175" t="s">
        <v>136</v>
      </c>
      <c r="F99" s="176" t="s">
        <v>137</v>
      </c>
      <c r="G99" s="177" t="s">
        <v>120</v>
      </c>
      <c r="H99" s="178">
        <v>32.24</v>
      </c>
      <c r="I99" s="179"/>
      <c r="J99" s="180">
        <f>ROUND(I99*H99,2)</f>
        <v>0</v>
      </c>
      <c r="K99" s="176" t="s">
        <v>121</v>
      </c>
      <c r="L99" s="40"/>
      <c r="M99" s="181" t="s">
        <v>19</v>
      </c>
      <c r="N99" s="182" t="s">
        <v>43</v>
      </c>
      <c r="O99" s="65"/>
      <c r="P99" s="183">
        <f>O99*H99</f>
        <v>0</v>
      </c>
      <c r="Q99" s="183">
        <v>4.3800000000000002E-3</v>
      </c>
      <c r="R99" s="183">
        <f>Q99*H99</f>
        <v>0.14121120000000001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122</v>
      </c>
      <c r="AT99" s="185" t="s">
        <v>117</v>
      </c>
      <c r="AU99" s="185" t="s">
        <v>79</v>
      </c>
      <c r="AY99" s="18" t="s">
        <v>114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79</v>
      </c>
      <c r="BK99" s="186">
        <f>ROUND(I99*H99,2)</f>
        <v>0</v>
      </c>
      <c r="BL99" s="18" t="s">
        <v>122</v>
      </c>
      <c r="BM99" s="185" t="s">
        <v>138</v>
      </c>
    </row>
    <row r="100" spans="1:65" s="2" customFormat="1" ht="19.5">
      <c r="A100" s="35"/>
      <c r="B100" s="36"/>
      <c r="C100" s="37"/>
      <c r="D100" s="187" t="s">
        <v>124</v>
      </c>
      <c r="E100" s="37"/>
      <c r="F100" s="188" t="s">
        <v>139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124</v>
      </c>
      <c r="AU100" s="18" t="s">
        <v>79</v>
      </c>
    </row>
    <row r="101" spans="1:65" s="2" customFormat="1" ht="11.25">
      <c r="A101" s="35"/>
      <c r="B101" s="36"/>
      <c r="C101" s="37"/>
      <c r="D101" s="192" t="s">
        <v>126</v>
      </c>
      <c r="E101" s="37"/>
      <c r="F101" s="193" t="s">
        <v>140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126</v>
      </c>
      <c r="AU101" s="18" t="s">
        <v>79</v>
      </c>
    </row>
    <row r="102" spans="1:65" s="2" customFormat="1" ht="49.15" customHeight="1">
      <c r="A102" s="35"/>
      <c r="B102" s="36"/>
      <c r="C102" s="174" t="s">
        <v>82</v>
      </c>
      <c r="D102" s="174" t="s">
        <v>117</v>
      </c>
      <c r="E102" s="175" t="s">
        <v>141</v>
      </c>
      <c r="F102" s="176" t="s">
        <v>142</v>
      </c>
      <c r="G102" s="177" t="s">
        <v>120</v>
      </c>
      <c r="H102" s="178">
        <v>32.24</v>
      </c>
      <c r="I102" s="179"/>
      <c r="J102" s="180">
        <f>ROUND(I102*H102,2)</f>
        <v>0</v>
      </c>
      <c r="K102" s="176" t="s">
        <v>121</v>
      </c>
      <c r="L102" s="40"/>
      <c r="M102" s="181" t="s">
        <v>19</v>
      </c>
      <c r="N102" s="182" t="s">
        <v>43</v>
      </c>
      <c r="O102" s="65"/>
      <c r="P102" s="183">
        <f>O102*H102</f>
        <v>0</v>
      </c>
      <c r="Q102" s="183">
        <v>1.1390000000000001E-2</v>
      </c>
      <c r="R102" s="183">
        <f>Q102*H102</f>
        <v>0.36721360000000003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122</v>
      </c>
      <c r="AT102" s="185" t="s">
        <v>117</v>
      </c>
      <c r="AU102" s="185" t="s">
        <v>79</v>
      </c>
      <c r="AY102" s="18" t="s">
        <v>114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79</v>
      </c>
      <c r="BK102" s="186">
        <f>ROUND(I102*H102,2)</f>
        <v>0</v>
      </c>
      <c r="BL102" s="18" t="s">
        <v>122</v>
      </c>
      <c r="BM102" s="185" t="s">
        <v>143</v>
      </c>
    </row>
    <row r="103" spans="1:65" s="2" customFormat="1" ht="48.75">
      <c r="A103" s="35"/>
      <c r="B103" s="36"/>
      <c r="C103" s="37"/>
      <c r="D103" s="187" t="s">
        <v>124</v>
      </c>
      <c r="E103" s="37"/>
      <c r="F103" s="188" t="s">
        <v>144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124</v>
      </c>
      <c r="AU103" s="18" t="s">
        <v>79</v>
      </c>
    </row>
    <row r="104" spans="1:65" s="2" customFormat="1" ht="11.25">
      <c r="A104" s="35"/>
      <c r="B104" s="36"/>
      <c r="C104" s="37"/>
      <c r="D104" s="192" t="s">
        <v>126</v>
      </c>
      <c r="E104" s="37"/>
      <c r="F104" s="193" t="s">
        <v>145</v>
      </c>
      <c r="G104" s="37"/>
      <c r="H104" s="37"/>
      <c r="I104" s="189"/>
      <c r="J104" s="37"/>
      <c r="K104" s="37"/>
      <c r="L104" s="40"/>
      <c r="M104" s="190"/>
      <c r="N104" s="191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126</v>
      </c>
      <c r="AU104" s="18" t="s">
        <v>79</v>
      </c>
    </row>
    <row r="105" spans="1:65" s="13" customFormat="1" ht="11.25">
      <c r="B105" s="194"/>
      <c r="C105" s="195"/>
      <c r="D105" s="187" t="s">
        <v>128</v>
      </c>
      <c r="E105" s="196" t="s">
        <v>19</v>
      </c>
      <c r="F105" s="197" t="s">
        <v>129</v>
      </c>
      <c r="G105" s="195"/>
      <c r="H105" s="196" t="s">
        <v>19</v>
      </c>
      <c r="I105" s="198"/>
      <c r="J105" s="195"/>
      <c r="K105" s="195"/>
      <c r="L105" s="199"/>
      <c r="M105" s="200"/>
      <c r="N105" s="201"/>
      <c r="O105" s="201"/>
      <c r="P105" s="201"/>
      <c r="Q105" s="201"/>
      <c r="R105" s="201"/>
      <c r="S105" s="201"/>
      <c r="T105" s="202"/>
      <c r="AT105" s="203" t="s">
        <v>128</v>
      </c>
      <c r="AU105" s="203" t="s">
        <v>79</v>
      </c>
      <c r="AV105" s="13" t="s">
        <v>14</v>
      </c>
      <c r="AW105" s="13" t="s">
        <v>33</v>
      </c>
      <c r="AX105" s="13" t="s">
        <v>71</v>
      </c>
      <c r="AY105" s="203" t="s">
        <v>114</v>
      </c>
    </row>
    <row r="106" spans="1:65" s="14" customFormat="1" ht="11.25">
      <c r="B106" s="204"/>
      <c r="C106" s="205"/>
      <c r="D106" s="187" t="s">
        <v>128</v>
      </c>
      <c r="E106" s="206" t="s">
        <v>19</v>
      </c>
      <c r="F106" s="207" t="s">
        <v>130</v>
      </c>
      <c r="G106" s="205"/>
      <c r="H106" s="208">
        <v>5.52</v>
      </c>
      <c r="I106" s="209"/>
      <c r="J106" s="205"/>
      <c r="K106" s="205"/>
      <c r="L106" s="210"/>
      <c r="M106" s="211"/>
      <c r="N106" s="212"/>
      <c r="O106" s="212"/>
      <c r="P106" s="212"/>
      <c r="Q106" s="212"/>
      <c r="R106" s="212"/>
      <c r="S106" s="212"/>
      <c r="T106" s="213"/>
      <c r="AT106" s="214" t="s">
        <v>128</v>
      </c>
      <c r="AU106" s="214" t="s">
        <v>79</v>
      </c>
      <c r="AV106" s="14" t="s">
        <v>79</v>
      </c>
      <c r="AW106" s="14" t="s">
        <v>33</v>
      </c>
      <c r="AX106" s="14" t="s">
        <v>71</v>
      </c>
      <c r="AY106" s="214" t="s">
        <v>114</v>
      </c>
    </row>
    <row r="107" spans="1:65" s="14" customFormat="1" ht="11.25">
      <c r="B107" s="204"/>
      <c r="C107" s="205"/>
      <c r="D107" s="187" t="s">
        <v>128</v>
      </c>
      <c r="E107" s="206" t="s">
        <v>19</v>
      </c>
      <c r="F107" s="207" t="s">
        <v>131</v>
      </c>
      <c r="G107" s="205"/>
      <c r="H107" s="208">
        <v>18</v>
      </c>
      <c r="I107" s="209"/>
      <c r="J107" s="205"/>
      <c r="K107" s="205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128</v>
      </c>
      <c r="AU107" s="214" t="s">
        <v>79</v>
      </c>
      <c r="AV107" s="14" t="s">
        <v>79</v>
      </c>
      <c r="AW107" s="14" t="s">
        <v>33</v>
      </c>
      <c r="AX107" s="14" t="s">
        <v>71</v>
      </c>
      <c r="AY107" s="214" t="s">
        <v>114</v>
      </c>
    </row>
    <row r="108" spans="1:65" s="14" customFormat="1" ht="11.25">
      <c r="B108" s="204"/>
      <c r="C108" s="205"/>
      <c r="D108" s="187" t="s">
        <v>128</v>
      </c>
      <c r="E108" s="206" t="s">
        <v>19</v>
      </c>
      <c r="F108" s="207" t="s">
        <v>132</v>
      </c>
      <c r="G108" s="205"/>
      <c r="H108" s="208">
        <v>1.2</v>
      </c>
      <c r="I108" s="209"/>
      <c r="J108" s="205"/>
      <c r="K108" s="205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128</v>
      </c>
      <c r="AU108" s="214" t="s">
        <v>79</v>
      </c>
      <c r="AV108" s="14" t="s">
        <v>79</v>
      </c>
      <c r="AW108" s="14" t="s">
        <v>33</v>
      </c>
      <c r="AX108" s="14" t="s">
        <v>71</v>
      </c>
      <c r="AY108" s="214" t="s">
        <v>114</v>
      </c>
    </row>
    <row r="109" spans="1:65" s="14" customFormat="1" ht="11.25">
      <c r="B109" s="204"/>
      <c r="C109" s="205"/>
      <c r="D109" s="187" t="s">
        <v>128</v>
      </c>
      <c r="E109" s="206" t="s">
        <v>19</v>
      </c>
      <c r="F109" s="207" t="s">
        <v>133</v>
      </c>
      <c r="G109" s="205"/>
      <c r="H109" s="208">
        <v>2.72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128</v>
      </c>
      <c r="AU109" s="214" t="s">
        <v>79</v>
      </c>
      <c r="AV109" s="14" t="s">
        <v>79</v>
      </c>
      <c r="AW109" s="14" t="s">
        <v>33</v>
      </c>
      <c r="AX109" s="14" t="s">
        <v>71</v>
      </c>
      <c r="AY109" s="214" t="s">
        <v>114</v>
      </c>
    </row>
    <row r="110" spans="1:65" s="14" customFormat="1" ht="11.25">
      <c r="B110" s="204"/>
      <c r="C110" s="205"/>
      <c r="D110" s="187" t="s">
        <v>128</v>
      </c>
      <c r="E110" s="206" t="s">
        <v>19</v>
      </c>
      <c r="F110" s="207" t="s">
        <v>134</v>
      </c>
      <c r="G110" s="205"/>
      <c r="H110" s="208">
        <v>4.8</v>
      </c>
      <c r="I110" s="209"/>
      <c r="J110" s="205"/>
      <c r="K110" s="205"/>
      <c r="L110" s="210"/>
      <c r="M110" s="211"/>
      <c r="N110" s="212"/>
      <c r="O110" s="212"/>
      <c r="P110" s="212"/>
      <c r="Q110" s="212"/>
      <c r="R110" s="212"/>
      <c r="S110" s="212"/>
      <c r="T110" s="213"/>
      <c r="AT110" s="214" t="s">
        <v>128</v>
      </c>
      <c r="AU110" s="214" t="s">
        <v>79</v>
      </c>
      <c r="AV110" s="14" t="s">
        <v>79</v>
      </c>
      <c r="AW110" s="14" t="s">
        <v>33</v>
      </c>
      <c r="AX110" s="14" t="s">
        <v>71</v>
      </c>
      <c r="AY110" s="214" t="s">
        <v>114</v>
      </c>
    </row>
    <row r="111" spans="1:65" s="15" customFormat="1" ht="11.25">
      <c r="B111" s="215"/>
      <c r="C111" s="216"/>
      <c r="D111" s="187" t="s">
        <v>128</v>
      </c>
      <c r="E111" s="217" t="s">
        <v>19</v>
      </c>
      <c r="F111" s="218" t="s">
        <v>135</v>
      </c>
      <c r="G111" s="216"/>
      <c r="H111" s="219">
        <v>32.239999999999995</v>
      </c>
      <c r="I111" s="220"/>
      <c r="J111" s="216"/>
      <c r="K111" s="216"/>
      <c r="L111" s="221"/>
      <c r="M111" s="222"/>
      <c r="N111" s="223"/>
      <c r="O111" s="223"/>
      <c r="P111" s="223"/>
      <c r="Q111" s="223"/>
      <c r="R111" s="223"/>
      <c r="S111" s="223"/>
      <c r="T111" s="224"/>
      <c r="AT111" s="225" t="s">
        <v>128</v>
      </c>
      <c r="AU111" s="225" t="s">
        <v>79</v>
      </c>
      <c r="AV111" s="15" t="s">
        <v>122</v>
      </c>
      <c r="AW111" s="15" t="s">
        <v>33</v>
      </c>
      <c r="AX111" s="15" t="s">
        <v>14</v>
      </c>
      <c r="AY111" s="225" t="s">
        <v>114</v>
      </c>
    </row>
    <row r="112" spans="1:65" s="2" customFormat="1" ht="24.2" customHeight="1">
      <c r="A112" s="35"/>
      <c r="B112" s="36"/>
      <c r="C112" s="226" t="s">
        <v>122</v>
      </c>
      <c r="D112" s="226" t="s">
        <v>146</v>
      </c>
      <c r="E112" s="227" t="s">
        <v>147</v>
      </c>
      <c r="F112" s="228" t="s">
        <v>148</v>
      </c>
      <c r="G112" s="229" t="s">
        <v>120</v>
      </c>
      <c r="H112" s="230">
        <v>33.851999999999997</v>
      </c>
      <c r="I112" s="231"/>
      <c r="J112" s="232">
        <f>ROUND(I112*H112,2)</f>
        <v>0</v>
      </c>
      <c r="K112" s="228" t="s">
        <v>121</v>
      </c>
      <c r="L112" s="233"/>
      <c r="M112" s="234" t="s">
        <v>19</v>
      </c>
      <c r="N112" s="235" t="s">
        <v>43</v>
      </c>
      <c r="O112" s="65"/>
      <c r="P112" s="183">
        <f>O112*H112</f>
        <v>0</v>
      </c>
      <c r="Q112" s="183">
        <v>6.0000000000000001E-3</v>
      </c>
      <c r="R112" s="183">
        <f>Q112*H112</f>
        <v>0.20311199999999999</v>
      </c>
      <c r="S112" s="183">
        <v>0</v>
      </c>
      <c r="T112" s="184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149</v>
      </c>
      <c r="AT112" s="185" t="s">
        <v>146</v>
      </c>
      <c r="AU112" s="185" t="s">
        <v>79</v>
      </c>
      <c r="AY112" s="18" t="s">
        <v>114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79</v>
      </c>
      <c r="BK112" s="186">
        <f>ROUND(I112*H112,2)</f>
        <v>0</v>
      </c>
      <c r="BL112" s="18" t="s">
        <v>122</v>
      </c>
      <c r="BM112" s="185" t="s">
        <v>150</v>
      </c>
    </row>
    <row r="113" spans="1:65" s="2" customFormat="1" ht="19.5">
      <c r="A113" s="35"/>
      <c r="B113" s="36"/>
      <c r="C113" s="37"/>
      <c r="D113" s="187" t="s">
        <v>124</v>
      </c>
      <c r="E113" s="37"/>
      <c r="F113" s="188" t="s">
        <v>148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124</v>
      </c>
      <c r="AU113" s="18" t="s">
        <v>79</v>
      </c>
    </row>
    <row r="114" spans="1:65" s="2" customFormat="1" ht="11.25">
      <c r="A114" s="35"/>
      <c r="B114" s="36"/>
      <c r="C114" s="37"/>
      <c r="D114" s="192" t="s">
        <v>126</v>
      </c>
      <c r="E114" s="37"/>
      <c r="F114" s="193" t="s">
        <v>151</v>
      </c>
      <c r="G114" s="37"/>
      <c r="H114" s="37"/>
      <c r="I114" s="189"/>
      <c r="J114" s="37"/>
      <c r="K114" s="37"/>
      <c r="L114" s="40"/>
      <c r="M114" s="190"/>
      <c r="N114" s="19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126</v>
      </c>
      <c r="AU114" s="18" t="s">
        <v>79</v>
      </c>
    </row>
    <row r="115" spans="1:65" s="13" customFormat="1" ht="11.25">
      <c r="B115" s="194"/>
      <c r="C115" s="195"/>
      <c r="D115" s="187" t="s">
        <v>128</v>
      </c>
      <c r="E115" s="196" t="s">
        <v>19</v>
      </c>
      <c r="F115" s="197" t="s">
        <v>129</v>
      </c>
      <c r="G115" s="195"/>
      <c r="H115" s="196" t="s">
        <v>19</v>
      </c>
      <c r="I115" s="198"/>
      <c r="J115" s="195"/>
      <c r="K115" s="195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128</v>
      </c>
      <c r="AU115" s="203" t="s">
        <v>79</v>
      </c>
      <c r="AV115" s="13" t="s">
        <v>14</v>
      </c>
      <c r="AW115" s="13" t="s">
        <v>33</v>
      </c>
      <c r="AX115" s="13" t="s">
        <v>71</v>
      </c>
      <c r="AY115" s="203" t="s">
        <v>114</v>
      </c>
    </row>
    <row r="116" spans="1:65" s="14" customFormat="1" ht="11.25">
      <c r="B116" s="204"/>
      <c r="C116" s="205"/>
      <c r="D116" s="187" t="s">
        <v>128</v>
      </c>
      <c r="E116" s="206" t="s">
        <v>19</v>
      </c>
      <c r="F116" s="207" t="s">
        <v>130</v>
      </c>
      <c r="G116" s="205"/>
      <c r="H116" s="208">
        <v>5.52</v>
      </c>
      <c r="I116" s="209"/>
      <c r="J116" s="205"/>
      <c r="K116" s="205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128</v>
      </c>
      <c r="AU116" s="214" t="s">
        <v>79</v>
      </c>
      <c r="AV116" s="14" t="s">
        <v>79</v>
      </c>
      <c r="AW116" s="14" t="s">
        <v>33</v>
      </c>
      <c r="AX116" s="14" t="s">
        <v>71</v>
      </c>
      <c r="AY116" s="214" t="s">
        <v>114</v>
      </c>
    </row>
    <row r="117" spans="1:65" s="14" customFormat="1" ht="11.25">
      <c r="B117" s="204"/>
      <c r="C117" s="205"/>
      <c r="D117" s="187" t="s">
        <v>128</v>
      </c>
      <c r="E117" s="206" t="s">
        <v>19</v>
      </c>
      <c r="F117" s="207" t="s">
        <v>131</v>
      </c>
      <c r="G117" s="205"/>
      <c r="H117" s="208">
        <v>18</v>
      </c>
      <c r="I117" s="209"/>
      <c r="J117" s="205"/>
      <c r="K117" s="205"/>
      <c r="L117" s="210"/>
      <c r="M117" s="211"/>
      <c r="N117" s="212"/>
      <c r="O117" s="212"/>
      <c r="P117" s="212"/>
      <c r="Q117" s="212"/>
      <c r="R117" s="212"/>
      <c r="S117" s="212"/>
      <c r="T117" s="213"/>
      <c r="AT117" s="214" t="s">
        <v>128</v>
      </c>
      <c r="AU117" s="214" t="s">
        <v>79</v>
      </c>
      <c r="AV117" s="14" t="s">
        <v>79</v>
      </c>
      <c r="AW117" s="14" t="s">
        <v>33</v>
      </c>
      <c r="AX117" s="14" t="s">
        <v>71</v>
      </c>
      <c r="AY117" s="214" t="s">
        <v>114</v>
      </c>
    </row>
    <row r="118" spans="1:65" s="14" customFormat="1" ht="11.25">
      <c r="B118" s="204"/>
      <c r="C118" s="205"/>
      <c r="D118" s="187" t="s">
        <v>128</v>
      </c>
      <c r="E118" s="206" t="s">
        <v>19</v>
      </c>
      <c r="F118" s="207" t="s">
        <v>132</v>
      </c>
      <c r="G118" s="205"/>
      <c r="H118" s="208">
        <v>1.2</v>
      </c>
      <c r="I118" s="209"/>
      <c r="J118" s="205"/>
      <c r="K118" s="205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128</v>
      </c>
      <c r="AU118" s="214" t="s">
        <v>79</v>
      </c>
      <c r="AV118" s="14" t="s">
        <v>79</v>
      </c>
      <c r="AW118" s="14" t="s">
        <v>33</v>
      </c>
      <c r="AX118" s="14" t="s">
        <v>71</v>
      </c>
      <c r="AY118" s="214" t="s">
        <v>114</v>
      </c>
    </row>
    <row r="119" spans="1:65" s="14" customFormat="1" ht="11.25">
      <c r="B119" s="204"/>
      <c r="C119" s="205"/>
      <c r="D119" s="187" t="s">
        <v>128</v>
      </c>
      <c r="E119" s="206" t="s">
        <v>19</v>
      </c>
      <c r="F119" s="207" t="s">
        <v>133</v>
      </c>
      <c r="G119" s="205"/>
      <c r="H119" s="208">
        <v>2.72</v>
      </c>
      <c r="I119" s="209"/>
      <c r="J119" s="205"/>
      <c r="K119" s="205"/>
      <c r="L119" s="210"/>
      <c r="M119" s="211"/>
      <c r="N119" s="212"/>
      <c r="O119" s="212"/>
      <c r="P119" s="212"/>
      <c r="Q119" s="212"/>
      <c r="R119" s="212"/>
      <c r="S119" s="212"/>
      <c r="T119" s="213"/>
      <c r="AT119" s="214" t="s">
        <v>128</v>
      </c>
      <c r="AU119" s="214" t="s">
        <v>79</v>
      </c>
      <c r="AV119" s="14" t="s">
        <v>79</v>
      </c>
      <c r="AW119" s="14" t="s">
        <v>33</v>
      </c>
      <c r="AX119" s="14" t="s">
        <v>71</v>
      </c>
      <c r="AY119" s="214" t="s">
        <v>114</v>
      </c>
    </row>
    <row r="120" spans="1:65" s="14" customFormat="1" ht="11.25">
      <c r="B120" s="204"/>
      <c r="C120" s="205"/>
      <c r="D120" s="187" t="s">
        <v>128</v>
      </c>
      <c r="E120" s="206" t="s">
        <v>19</v>
      </c>
      <c r="F120" s="207" t="s">
        <v>134</v>
      </c>
      <c r="G120" s="205"/>
      <c r="H120" s="208">
        <v>4.8</v>
      </c>
      <c r="I120" s="209"/>
      <c r="J120" s="205"/>
      <c r="K120" s="205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128</v>
      </c>
      <c r="AU120" s="214" t="s">
        <v>79</v>
      </c>
      <c r="AV120" s="14" t="s">
        <v>79</v>
      </c>
      <c r="AW120" s="14" t="s">
        <v>33</v>
      </c>
      <c r="AX120" s="14" t="s">
        <v>71</v>
      </c>
      <c r="AY120" s="214" t="s">
        <v>114</v>
      </c>
    </row>
    <row r="121" spans="1:65" s="15" customFormat="1" ht="11.25">
      <c r="B121" s="215"/>
      <c r="C121" s="216"/>
      <c r="D121" s="187" t="s">
        <v>128</v>
      </c>
      <c r="E121" s="217" t="s">
        <v>19</v>
      </c>
      <c r="F121" s="218" t="s">
        <v>135</v>
      </c>
      <c r="G121" s="216"/>
      <c r="H121" s="219">
        <v>32.239999999999995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128</v>
      </c>
      <c r="AU121" s="225" t="s">
        <v>79</v>
      </c>
      <c r="AV121" s="15" t="s">
        <v>122</v>
      </c>
      <c r="AW121" s="15" t="s">
        <v>33</v>
      </c>
      <c r="AX121" s="15" t="s">
        <v>14</v>
      </c>
      <c r="AY121" s="225" t="s">
        <v>114</v>
      </c>
    </row>
    <row r="122" spans="1:65" s="14" customFormat="1" ht="11.25">
      <c r="B122" s="204"/>
      <c r="C122" s="205"/>
      <c r="D122" s="187" t="s">
        <v>128</v>
      </c>
      <c r="E122" s="205"/>
      <c r="F122" s="207" t="s">
        <v>152</v>
      </c>
      <c r="G122" s="205"/>
      <c r="H122" s="208">
        <v>33.851999999999997</v>
      </c>
      <c r="I122" s="209"/>
      <c r="J122" s="205"/>
      <c r="K122" s="205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128</v>
      </c>
      <c r="AU122" s="214" t="s">
        <v>79</v>
      </c>
      <c r="AV122" s="14" t="s">
        <v>79</v>
      </c>
      <c r="AW122" s="14" t="s">
        <v>4</v>
      </c>
      <c r="AX122" s="14" t="s">
        <v>14</v>
      </c>
      <c r="AY122" s="214" t="s">
        <v>114</v>
      </c>
    </row>
    <row r="123" spans="1:65" s="2" customFormat="1" ht="24.2" customHeight="1">
      <c r="A123" s="35"/>
      <c r="B123" s="36"/>
      <c r="C123" s="174" t="s">
        <v>153</v>
      </c>
      <c r="D123" s="174" t="s">
        <v>117</v>
      </c>
      <c r="E123" s="175" t="s">
        <v>154</v>
      </c>
      <c r="F123" s="176" t="s">
        <v>155</v>
      </c>
      <c r="G123" s="177" t="s">
        <v>120</v>
      </c>
      <c r="H123" s="178">
        <v>32.24</v>
      </c>
      <c r="I123" s="179"/>
      <c r="J123" s="180">
        <f>ROUND(I123*H123,2)</f>
        <v>0</v>
      </c>
      <c r="K123" s="176" t="s">
        <v>121</v>
      </c>
      <c r="L123" s="40"/>
      <c r="M123" s="181" t="s">
        <v>19</v>
      </c>
      <c r="N123" s="182" t="s">
        <v>43</v>
      </c>
      <c r="O123" s="65"/>
      <c r="P123" s="183">
        <f>O123*H123</f>
        <v>0</v>
      </c>
      <c r="Q123" s="183">
        <v>3.3600000000000001E-3</v>
      </c>
      <c r="R123" s="183">
        <f>Q123*H123</f>
        <v>0.10832640000000002</v>
      </c>
      <c r="S123" s="183">
        <v>0</v>
      </c>
      <c r="T123" s="18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85" t="s">
        <v>122</v>
      </c>
      <c r="AT123" s="185" t="s">
        <v>117</v>
      </c>
      <c r="AU123" s="185" t="s">
        <v>79</v>
      </c>
      <c r="AY123" s="18" t="s">
        <v>114</v>
      </c>
      <c r="BE123" s="186">
        <f>IF(N123="základní",J123,0)</f>
        <v>0</v>
      </c>
      <c r="BF123" s="186">
        <f>IF(N123="snížená",J123,0)</f>
        <v>0</v>
      </c>
      <c r="BG123" s="186">
        <f>IF(N123="zákl. přenesená",J123,0)</f>
        <v>0</v>
      </c>
      <c r="BH123" s="186">
        <f>IF(N123="sníž. přenesená",J123,0)</f>
        <v>0</v>
      </c>
      <c r="BI123" s="186">
        <f>IF(N123="nulová",J123,0)</f>
        <v>0</v>
      </c>
      <c r="BJ123" s="18" t="s">
        <v>79</v>
      </c>
      <c r="BK123" s="186">
        <f>ROUND(I123*H123,2)</f>
        <v>0</v>
      </c>
      <c r="BL123" s="18" t="s">
        <v>122</v>
      </c>
      <c r="BM123" s="185" t="s">
        <v>156</v>
      </c>
    </row>
    <row r="124" spans="1:65" s="2" customFormat="1" ht="19.5">
      <c r="A124" s="35"/>
      <c r="B124" s="36"/>
      <c r="C124" s="37"/>
      <c r="D124" s="187" t="s">
        <v>124</v>
      </c>
      <c r="E124" s="37"/>
      <c r="F124" s="188" t="s">
        <v>157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124</v>
      </c>
      <c r="AU124" s="18" t="s">
        <v>79</v>
      </c>
    </row>
    <row r="125" spans="1:65" s="2" customFormat="1" ht="11.25">
      <c r="A125" s="35"/>
      <c r="B125" s="36"/>
      <c r="C125" s="37"/>
      <c r="D125" s="192" t="s">
        <v>126</v>
      </c>
      <c r="E125" s="37"/>
      <c r="F125" s="193" t="s">
        <v>158</v>
      </c>
      <c r="G125" s="37"/>
      <c r="H125" s="37"/>
      <c r="I125" s="189"/>
      <c r="J125" s="37"/>
      <c r="K125" s="37"/>
      <c r="L125" s="40"/>
      <c r="M125" s="190"/>
      <c r="N125" s="191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126</v>
      </c>
      <c r="AU125" s="18" t="s">
        <v>79</v>
      </c>
    </row>
    <row r="126" spans="1:65" s="13" customFormat="1" ht="11.25">
      <c r="B126" s="194"/>
      <c r="C126" s="195"/>
      <c r="D126" s="187" t="s">
        <v>128</v>
      </c>
      <c r="E126" s="196" t="s">
        <v>19</v>
      </c>
      <c r="F126" s="197" t="s">
        <v>129</v>
      </c>
      <c r="G126" s="195"/>
      <c r="H126" s="196" t="s">
        <v>19</v>
      </c>
      <c r="I126" s="198"/>
      <c r="J126" s="195"/>
      <c r="K126" s="195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128</v>
      </c>
      <c r="AU126" s="203" t="s">
        <v>79</v>
      </c>
      <c r="AV126" s="13" t="s">
        <v>14</v>
      </c>
      <c r="AW126" s="13" t="s">
        <v>33</v>
      </c>
      <c r="AX126" s="13" t="s">
        <v>71</v>
      </c>
      <c r="AY126" s="203" t="s">
        <v>114</v>
      </c>
    </row>
    <row r="127" spans="1:65" s="14" customFormat="1" ht="11.25">
      <c r="B127" s="204"/>
      <c r="C127" s="205"/>
      <c r="D127" s="187" t="s">
        <v>128</v>
      </c>
      <c r="E127" s="206" t="s">
        <v>19</v>
      </c>
      <c r="F127" s="207" t="s">
        <v>130</v>
      </c>
      <c r="G127" s="205"/>
      <c r="H127" s="208">
        <v>5.52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128</v>
      </c>
      <c r="AU127" s="214" t="s">
        <v>79</v>
      </c>
      <c r="AV127" s="14" t="s">
        <v>79</v>
      </c>
      <c r="AW127" s="14" t="s">
        <v>33</v>
      </c>
      <c r="AX127" s="14" t="s">
        <v>71</v>
      </c>
      <c r="AY127" s="214" t="s">
        <v>114</v>
      </c>
    </row>
    <row r="128" spans="1:65" s="14" customFormat="1" ht="11.25">
      <c r="B128" s="204"/>
      <c r="C128" s="205"/>
      <c r="D128" s="187" t="s">
        <v>128</v>
      </c>
      <c r="E128" s="206" t="s">
        <v>19</v>
      </c>
      <c r="F128" s="207" t="s">
        <v>131</v>
      </c>
      <c r="G128" s="205"/>
      <c r="H128" s="208">
        <v>18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128</v>
      </c>
      <c r="AU128" s="214" t="s">
        <v>79</v>
      </c>
      <c r="AV128" s="14" t="s">
        <v>79</v>
      </c>
      <c r="AW128" s="14" t="s">
        <v>33</v>
      </c>
      <c r="AX128" s="14" t="s">
        <v>71</v>
      </c>
      <c r="AY128" s="214" t="s">
        <v>114</v>
      </c>
    </row>
    <row r="129" spans="1:65" s="14" customFormat="1" ht="11.25">
      <c r="B129" s="204"/>
      <c r="C129" s="205"/>
      <c r="D129" s="187" t="s">
        <v>128</v>
      </c>
      <c r="E129" s="206" t="s">
        <v>19</v>
      </c>
      <c r="F129" s="207" t="s">
        <v>132</v>
      </c>
      <c r="G129" s="205"/>
      <c r="H129" s="208">
        <v>1.2</v>
      </c>
      <c r="I129" s="209"/>
      <c r="J129" s="205"/>
      <c r="K129" s="205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128</v>
      </c>
      <c r="AU129" s="214" t="s">
        <v>79</v>
      </c>
      <c r="AV129" s="14" t="s">
        <v>79</v>
      </c>
      <c r="AW129" s="14" t="s">
        <v>33</v>
      </c>
      <c r="AX129" s="14" t="s">
        <v>71</v>
      </c>
      <c r="AY129" s="214" t="s">
        <v>114</v>
      </c>
    </row>
    <row r="130" spans="1:65" s="14" customFormat="1" ht="11.25">
      <c r="B130" s="204"/>
      <c r="C130" s="205"/>
      <c r="D130" s="187" t="s">
        <v>128</v>
      </c>
      <c r="E130" s="206" t="s">
        <v>19</v>
      </c>
      <c r="F130" s="207" t="s">
        <v>133</v>
      </c>
      <c r="G130" s="205"/>
      <c r="H130" s="208">
        <v>2.72</v>
      </c>
      <c r="I130" s="209"/>
      <c r="J130" s="205"/>
      <c r="K130" s="205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128</v>
      </c>
      <c r="AU130" s="214" t="s">
        <v>79</v>
      </c>
      <c r="AV130" s="14" t="s">
        <v>79</v>
      </c>
      <c r="AW130" s="14" t="s">
        <v>33</v>
      </c>
      <c r="AX130" s="14" t="s">
        <v>71</v>
      </c>
      <c r="AY130" s="214" t="s">
        <v>114</v>
      </c>
    </row>
    <row r="131" spans="1:65" s="14" customFormat="1" ht="11.25">
      <c r="B131" s="204"/>
      <c r="C131" s="205"/>
      <c r="D131" s="187" t="s">
        <v>128</v>
      </c>
      <c r="E131" s="206" t="s">
        <v>19</v>
      </c>
      <c r="F131" s="207" t="s">
        <v>134</v>
      </c>
      <c r="G131" s="205"/>
      <c r="H131" s="208">
        <v>4.8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128</v>
      </c>
      <c r="AU131" s="214" t="s">
        <v>79</v>
      </c>
      <c r="AV131" s="14" t="s">
        <v>79</v>
      </c>
      <c r="AW131" s="14" t="s">
        <v>33</v>
      </c>
      <c r="AX131" s="14" t="s">
        <v>71</v>
      </c>
      <c r="AY131" s="214" t="s">
        <v>114</v>
      </c>
    </row>
    <row r="132" spans="1:65" s="15" customFormat="1" ht="11.25">
      <c r="B132" s="215"/>
      <c r="C132" s="216"/>
      <c r="D132" s="187" t="s">
        <v>128</v>
      </c>
      <c r="E132" s="217" t="s">
        <v>19</v>
      </c>
      <c r="F132" s="218" t="s">
        <v>135</v>
      </c>
      <c r="G132" s="216"/>
      <c r="H132" s="219">
        <v>32.239999999999995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128</v>
      </c>
      <c r="AU132" s="225" t="s">
        <v>79</v>
      </c>
      <c r="AV132" s="15" t="s">
        <v>122</v>
      </c>
      <c r="AW132" s="15" t="s">
        <v>33</v>
      </c>
      <c r="AX132" s="15" t="s">
        <v>14</v>
      </c>
      <c r="AY132" s="225" t="s">
        <v>114</v>
      </c>
    </row>
    <row r="133" spans="1:65" s="2" customFormat="1" ht="16.5" customHeight="1">
      <c r="A133" s="35"/>
      <c r="B133" s="36"/>
      <c r="C133" s="174" t="s">
        <v>115</v>
      </c>
      <c r="D133" s="174" t="s">
        <v>117</v>
      </c>
      <c r="E133" s="175" t="s">
        <v>159</v>
      </c>
      <c r="F133" s="176" t="s">
        <v>160</v>
      </c>
      <c r="G133" s="177" t="s">
        <v>120</v>
      </c>
      <c r="H133" s="178">
        <v>480.79599999999999</v>
      </c>
      <c r="I133" s="179"/>
      <c r="J133" s="180">
        <f>ROUND(I133*H133,2)</f>
        <v>0</v>
      </c>
      <c r="K133" s="176" t="s">
        <v>121</v>
      </c>
      <c r="L133" s="40"/>
      <c r="M133" s="181" t="s">
        <v>19</v>
      </c>
      <c r="N133" s="182" t="s">
        <v>43</v>
      </c>
      <c r="O133" s="65"/>
      <c r="P133" s="183">
        <f>O133*H133</f>
        <v>0</v>
      </c>
      <c r="Q133" s="183">
        <v>2.5999999999999998E-4</v>
      </c>
      <c r="R133" s="183">
        <f>Q133*H133</f>
        <v>0.12500696</v>
      </c>
      <c r="S133" s="183">
        <v>0</v>
      </c>
      <c r="T133" s="18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5" t="s">
        <v>122</v>
      </c>
      <c r="AT133" s="185" t="s">
        <v>117</v>
      </c>
      <c r="AU133" s="185" t="s">
        <v>79</v>
      </c>
      <c r="AY133" s="18" t="s">
        <v>114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18" t="s">
        <v>79</v>
      </c>
      <c r="BK133" s="186">
        <f>ROUND(I133*H133,2)</f>
        <v>0</v>
      </c>
      <c r="BL133" s="18" t="s">
        <v>122</v>
      </c>
      <c r="BM133" s="185" t="s">
        <v>161</v>
      </c>
    </row>
    <row r="134" spans="1:65" s="2" customFormat="1" ht="19.5">
      <c r="A134" s="35"/>
      <c r="B134" s="36"/>
      <c r="C134" s="37"/>
      <c r="D134" s="187" t="s">
        <v>124</v>
      </c>
      <c r="E134" s="37"/>
      <c r="F134" s="188" t="s">
        <v>162</v>
      </c>
      <c r="G134" s="37"/>
      <c r="H134" s="37"/>
      <c r="I134" s="189"/>
      <c r="J134" s="37"/>
      <c r="K134" s="37"/>
      <c r="L134" s="40"/>
      <c r="M134" s="190"/>
      <c r="N134" s="191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124</v>
      </c>
      <c r="AU134" s="18" t="s">
        <v>79</v>
      </c>
    </row>
    <row r="135" spans="1:65" s="2" customFormat="1" ht="11.25">
      <c r="A135" s="35"/>
      <c r="B135" s="36"/>
      <c r="C135" s="37"/>
      <c r="D135" s="192" t="s">
        <v>126</v>
      </c>
      <c r="E135" s="37"/>
      <c r="F135" s="193" t="s">
        <v>163</v>
      </c>
      <c r="G135" s="37"/>
      <c r="H135" s="37"/>
      <c r="I135" s="189"/>
      <c r="J135" s="37"/>
      <c r="K135" s="37"/>
      <c r="L135" s="40"/>
      <c r="M135" s="190"/>
      <c r="N135" s="191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126</v>
      </c>
      <c r="AU135" s="18" t="s">
        <v>79</v>
      </c>
    </row>
    <row r="136" spans="1:65" s="13" customFormat="1" ht="11.25">
      <c r="B136" s="194"/>
      <c r="C136" s="195"/>
      <c r="D136" s="187" t="s">
        <v>128</v>
      </c>
      <c r="E136" s="196" t="s">
        <v>19</v>
      </c>
      <c r="F136" s="197" t="s">
        <v>129</v>
      </c>
      <c r="G136" s="195"/>
      <c r="H136" s="196" t="s">
        <v>19</v>
      </c>
      <c r="I136" s="198"/>
      <c r="J136" s="195"/>
      <c r="K136" s="195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128</v>
      </c>
      <c r="AU136" s="203" t="s">
        <v>79</v>
      </c>
      <c r="AV136" s="13" t="s">
        <v>14</v>
      </c>
      <c r="AW136" s="13" t="s">
        <v>33</v>
      </c>
      <c r="AX136" s="13" t="s">
        <v>71</v>
      </c>
      <c r="AY136" s="203" t="s">
        <v>114</v>
      </c>
    </row>
    <row r="137" spans="1:65" s="14" customFormat="1" ht="11.25">
      <c r="B137" s="204"/>
      <c r="C137" s="205"/>
      <c r="D137" s="187" t="s">
        <v>128</v>
      </c>
      <c r="E137" s="206" t="s">
        <v>19</v>
      </c>
      <c r="F137" s="207" t="s">
        <v>130</v>
      </c>
      <c r="G137" s="205"/>
      <c r="H137" s="208">
        <v>5.52</v>
      </c>
      <c r="I137" s="209"/>
      <c r="J137" s="205"/>
      <c r="K137" s="205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128</v>
      </c>
      <c r="AU137" s="214" t="s">
        <v>79</v>
      </c>
      <c r="AV137" s="14" t="s">
        <v>79</v>
      </c>
      <c r="AW137" s="14" t="s">
        <v>33</v>
      </c>
      <c r="AX137" s="14" t="s">
        <v>71</v>
      </c>
      <c r="AY137" s="214" t="s">
        <v>114</v>
      </c>
    </row>
    <row r="138" spans="1:65" s="14" customFormat="1" ht="11.25">
      <c r="B138" s="204"/>
      <c r="C138" s="205"/>
      <c r="D138" s="187" t="s">
        <v>128</v>
      </c>
      <c r="E138" s="206" t="s">
        <v>19</v>
      </c>
      <c r="F138" s="207" t="s">
        <v>131</v>
      </c>
      <c r="G138" s="205"/>
      <c r="H138" s="208">
        <v>18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128</v>
      </c>
      <c r="AU138" s="214" t="s">
        <v>79</v>
      </c>
      <c r="AV138" s="14" t="s">
        <v>79</v>
      </c>
      <c r="AW138" s="14" t="s">
        <v>33</v>
      </c>
      <c r="AX138" s="14" t="s">
        <v>71</v>
      </c>
      <c r="AY138" s="214" t="s">
        <v>114</v>
      </c>
    </row>
    <row r="139" spans="1:65" s="14" customFormat="1" ht="11.25">
      <c r="B139" s="204"/>
      <c r="C139" s="205"/>
      <c r="D139" s="187" t="s">
        <v>128</v>
      </c>
      <c r="E139" s="206" t="s">
        <v>19</v>
      </c>
      <c r="F139" s="207" t="s">
        <v>132</v>
      </c>
      <c r="G139" s="205"/>
      <c r="H139" s="208">
        <v>1.2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128</v>
      </c>
      <c r="AU139" s="214" t="s">
        <v>79</v>
      </c>
      <c r="AV139" s="14" t="s">
        <v>79</v>
      </c>
      <c r="AW139" s="14" t="s">
        <v>33</v>
      </c>
      <c r="AX139" s="14" t="s">
        <v>71</v>
      </c>
      <c r="AY139" s="214" t="s">
        <v>114</v>
      </c>
    </row>
    <row r="140" spans="1:65" s="14" customFormat="1" ht="11.25">
      <c r="B140" s="204"/>
      <c r="C140" s="205"/>
      <c r="D140" s="187" t="s">
        <v>128</v>
      </c>
      <c r="E140" s="206" t="s">
        <v>19</v>
      </c>
      <c r="F140" s="207" t="s">
        <v>133</v>
      </c>
      <c r="G140" s="205"/>
      <c r="H140" s="208">
        <v>2.72</v>
      </c>
      <c r="I140" s="209"/>
      <c r="J140" s="205"/>
      <c r="K140" s="205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128</v>
      </c>
      <c r="AU140" s="214" t="s">
        <v>79</v>
      </c>
      <c r="AV140" s="14" t="s">
        <v>79</v>
      </c>
      <c r="AW140" s="14" t="s">
        <v>33</v>
      </c>
      <c r="AX140" s="14" t="s">
        <v>71</v>
      </c>
      <c r="AY140" s="214" t="s">
        <v>114</v>
      </c>
    </row>
    <row r="141" spans="1:65" s="14" customFormat="1" ht="11.25">
      <c r="B141" s="204"/>
      <c r="C141" s="205"/>
      <c r="D141" s="187" t="s">
        <v>128</v>
      </c>
      <c r="E141" s="206" t="s">
        <v>19</v>
      </c>
      <c r="F141" s="207" t="s">
        <v>134</v>
      </c>
      <c r="G141" s="205"/>
      <c r="H141" s="208">
        <v>4.8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128</v>
      </c>
      <c r="AU141" s="214" t="s">
        <v>79</v>
      </c>
      <c r="AV141" s="14" t="s">
        <v>79</v>
      </c>
      <c r="AW141" s="14" t="s">
        <v>33</v>
      </c>
      <c r="AX141" s="14" t="s">
        <v>71</v>
      </c>
      <c r="AY141" s="214" t="s">
        <v>114</v>
      </c>
    </row>
    <row r="142" spans="1:65" s="13" customFormat="1" ht="11.25">
      <c r="B142" s="194"/>
      <c r="C142" s="195"/>
      <c r="D142" s="187" t="s">
        <v>128</v>
      </c>
      <c r="E142" s="196" t="s">
        <v>19</v>
      </c>
      <c r="F142" s="197" t="s">
        <v>164</v>
      </c>
      <c r="G142" s="195"/>
      <c r="H142" s="196" t="s">
        <v>19</v>
      </c>
      <c r="I142" s="198"/>
      <c r="J142" s="195"/>
      <c r="K142" s="195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128</v>
      </c>
      <c r="AU142" s="203" t="s">
        <v>79</v>
      </c>
      <c r="AV142" s="13" t="s">
        <v>14</v>
      </c>
      <c r="AW142" s="13" t="s">
        <v>33</v>
      </c>
      <c r="AX142" s="13" t="s">
        <v>71</v>
      </c>
      <c r="AY142" s="203" t="s">
        <v>114</v>
      </c>
    </row>
    <row r="143" spans="1:65" s="14" customFormat="1" ht="11.25">
      <c r="B143" s="204"/>
      <c r="C143" s="205"/>
      <c r="D143" s="187" t="s">
        <v>128</v>
      </c>
      <c r="E143" s="206" t="s">
        <v>19</v>
      </c>
      <c r="F143" s="207" t="s">
        <v>165</v>
      </c>
      <c r="G143" s="205"/>
      <c r="H143" s="208">
        <v>19.95</v>
      </c>
      <c r="I143" s="209"/>
      <c r="J143" s="205"/>
      <c r="K143" s="205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128</v>
      </c>
      <c r="AU143" s="214" t="s">
        <v>79</v>
      </c>
      <c r="AV143" s="14" t="s">
        <v>79</v>
      </c>
      <c r="AW143" s="14" t="s">
        <v>33</v>
      </c>
      <c r="AX143" s="14" t="s">
        <v>71</v>
      </c>
      <c r="AY143" s="214" t="s">
        <v>114</v>
      </c>
    </row>
    <row r="144" spans="1:65" s="14" customFormat="1" ht="11.25">
      <c r="B144" s="204"/>
      <c r="C144" s="205"/>
      <c r="D144" s="187" t="s">
        <v>128</v>
      </c>
      <c r="E144" s="206" t="s">
        <v>19</v>
      </c>
      <c r="F144" s="207" t="s">
        <v>166</v>
      </c>
      <c r="G144" s="205"/>
      <c r="H144" s="208">
        <v>21.14</v>
      </c>
      <c r="I144" s="209"/>
      <c r="J144" s="205"/>
      <c r="K144" s="205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128</v>
      </c>
      <c r="AU144" s="214" t="s">
        <v>79</v>
      </c>
      <c r="AV144" s="14" t="s">
        <v>79</v>
      </c>
      <c r="AW144" s="14" t="s">
        <v>33</v>
      </c>
      <c r="AX144" s="14" t="s">
        <v>71</v>
      </c>
      <c r="AY144" s="214" t="s">
        <v>114</v>
      </c>
    </row>
    <row r="145" spans="2:51" s="13" customFormat="1" ht="11.25">
      <c r="B145" s="194"/>
      <c r="C145" s="195"/>
      <c r="D145" s="187" t="s">
        <v>128</v>
      </c>
      <c r="E145" s="196" t="s">
        <v>19</v>
      </c>
      <c r="F145" s="197" t="s">
        <v>167</v>
      </c>
      <c r="G145" s="195"/>
      <c r="H145" s="196" t="s">
        <v>19</v>
      </c>
      <c r="I145" s="198"/>
      <c r="J145" s="195"/>
      <c r="K145" s="195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128</v>
      </c>
      <c r="AU145" s="203" t="s">
        <v>79</v>
      </c>
      <c r="AV145" s="13" t="s">
        <v>14</v>
      </c>
      <c r="AW145" s="13" t="s">
        <v>33</v>
      </c>
      <c r="AX145" s="13" t="s">
        <v>71</v>
      </c>
      <c r="AY145" s="203" t="s">
        <v>114</v>
      </c>
    </row>
    <row r="146" spans="2:51" s="13" customFormat="1" ht="11.25">
      <c r="B146" s="194"/>
      <c r="C146" s="195"/>
      <c r="D146" s="187" t="s">
        <v>128</v>
      </c>
      <c r="E146" s="196" t="s">
        <v>19</v>
      </c>
      <c r="F146" s="197" t="s">
        <v>168</v>
      </c>
      <c r="G146" s="195"/>
      <c r="H146" s="196" t="s">
        <v>19</v>
      </c>
      <c r="I146" s="198"/>
      <c r="J146" s="195"/>
      <c r="K146" s="195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128</v>
      </c>
      <c r="AU146" s="203" t="s">
        <v>79</v>
      </c>
      <c r="AV146" s="13" t="s">
        <v>14</v>
      </c>
      <c r="AW146" s="13" t="s">
        <v>33</v>
      </c>
      <c r="AX146" s="13" t="s">
        <v>71</v>
      </c>
      <c r="AY146" s="203" t="s">
        <v>114</v>
      </c>
    </row>
    <row r="147" spans="2:51" s="14" customFormat="1" ht="11.25">
      <c r="B147" s="204"/>
      <c r="C147" s="205"/>
      <c r="D147" s="187" t="s">
        <v>128</v>
      </c>
      <c r="E147" s="206" t="s">
        <v>19</v>
      </c>
      <c r="F147" s="207" t="s">
        <v>169</v>
      </c>
      <c r="G147" s="205"/>
      <c r="H147" s="208">
        <v>171</v>
      </c>
      <c r="I147" s="209"/>
      <c r="J147" s="205"/>
      <c r="K147" s="205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128</v>
      </c>
      <c r="AU147" s="214" t="s">
        <v>79</v>
      </c>
      <c r="AV147" s="14" t="s">
        <v>79</v>
      </c>
      <c r="AW147" s="14" t="s">
        <v>33</v>
      </c>
      <c r="AX147" s="14" t="s">
        <v>71</v>
      </c>
      <c r="AY147" s="214" t="s">
        <v>114</v>
      </c>
    </row>
    <row r="148" spans="2:51" s="14" customFormat="1" ht="11.25">
      <c r="B148" s="204"/>
      <c r="C148" s="205"/>
      <c r="D148" s="187" t="s">
        <v>128</v>
      </c>
      <c r="E148" s="206" t="s">
        <v>19</v>
      </c>
      <c r="F148" s="207" t="s">
        <v>170</v>
      </c>
      <c r="G148" s="205"/>
      <c r="H148" s="208">
        <v>181.2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128</v>
      </c>
      <c r="AU148" s="214" t="s">
        <v>79</v>
      </c>
      <c r="AV148" s="14" t="s">
        <v>79</v>
      </c>
      <c r="AW148" s="14" t="s">
        <v>33</v>
      </c>
      <c r="AX148" s="14" t="s">
        <v>71</v>
      </c>
      <c r="AY148" s="214" t="s">
        <v>114</v>
      </c>
    </row>
    <row r="149" spans="2:51" s="13" customFormat="1" ht="11.25">
      <c r="B149" s="194"/>
      <c r="C149" s="195"/>
      <c r="D149" s="187" t="s">
        <v>128</v>
      </c>
      <c r="E149" s="196" t="s">
        <v>19</v>
      </c>
      <c r="F149" s="197" t="s">
        <v>171</v>
      </c>
      <c r="G149" s="195"/>
      <c r="H149" s="196" t="s">
        <v>19</v>
      </c>
      <c r="I149" s="198"/>
      <c r="J149" s="195"/>
      <c r="K149" s="195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128</v>
      </c>
      <c r="AU149" s="203" t="s">
        <v>79</v>
      </c>
      <c r="AV149" s="13" t="s">
        <v>14</v>
      </c>
      <c r="AW149" s="13" t="s">
        <v>33</v>
      </c>
      <c r="AX149" s="13" t="s">
        <v>71</v>
      </c>
      <c r="AY149" s="203" t="s">
        <v>114</v>
      </c>
    </row>
    <row r="150" spans="2:51" s="14" customFormat="1" ht="11.25">
      <c r="B150" s="204"/>
      <c r="C150" s="205"/>
      <c r="D150" s="187" t="s">
        <v>128</v>
      </c>
      <c r="E150" s="206" t="s">
        <v>19</v>
      </c>
      <c r="F150" s="207" t="s">
        <v>172</v>
      </c>
      <c r="G150" s="205"/>
      <c r="H150" s="208">
        <v>46.5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128</v>
      </c>
      <c r="AU150" s="214" t="s">
        <v>79</v>
      </c>
      <c r="AV150" s="14" t="s">
        <v>79</v>
      </c>
      <c r="AW150" s="14" t="s">
        <v>33</v>
      </c>
      <c r="AX150" s="14" t="s">
        <v>71</v>
      </c>
      <c r="AY150" s="214" t="s">
        <v>114</v>
      </c>
    </row>
    <row r="151" spans="2:51" s="13" customFormat="1" ht="11.25">
      <c r="B151" s="194"/>
      <c r="C151" s="195"/>
      <c r="D151" s="187" t="s">
        <v>128</v>
      </c>
      <c r="E151" s="196" t="s">
        <v>19</v>
      </c>
      <c r="F151" s="197" t="s">
        <v>173</v>
      </c>
      <c r="G151" s="195"/>
      <c r="H151" s="196" t="s">
        <v>19</v>
      </c>
      <c r="I151" s="198"/>
      <c r="J151" s="195"/>
      <c r="K151" s="195"/>
      <c r="L151" s="199"/>
      <c r="M151" s="200"/>
      <c r="N151" s="201"/>
      <c r="O151" s="201"/>
      <c r="P151" s="201"/>
      <c r="Q151" s="201"/>
      <c r="R151" s="201"/>
      <c r="S151" s="201"/>
      <c r="T151" s="202"/>
      <c r="AT151" s="203" t="s">
        <v>128</v>
      </c>
      <c r="AU151" s="203" t="s">
        <v>79</v>
      </c>
      <c r="AV151" s="13" t="s">
        <v>14</v>
      </c>
      <c r="AW151" s="13" t="s">
        <v>33</v>
      </c>
      <c r="AX151" s="13" t="s">
        <v>71</v>
      </c>
      <c r="AY151" s="203" t="s">
        <v>114</v>
      </c>
    </row>
    <row r="152" spans="2:51" s="14" customFormat="1" ht="11.25">
      <c r="B152" s="204"/>
      <c r="C152" s="205"/>
      <c r="D152" s="187" t="s">
        <v>128</v>
      </c>
      <c r="E152" s="206" t="s">
        <v>19</v>
      </c>
      <c r="F152" s="207" t="s">
        <v>174</v>
      </c>
      <c r="G152" s="205"/>
      <c r="H152" s="208">
        <v>-24.6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128</v>
      </c>
      <c r="AU152" s="214" t="s">
        <v>79</v>
      </c>
      <c r="AV152" s="14" t="s">
        <v>79</v>
      </c>
      <c r="AW152" s="14" t="s">
        <v>33</v>
      </c>
      <c r="AX152" s="14" t="s">
        <v>71</v>
      </c>
      <c r="AY152" s="214" t="s">
        <v>114</v>
      </c>
    </row>
    <row r="153" spans="2:51" s="14" customFormat="1" ht="11.25">
      <c r="B153" s="204"/>
      <c r="C153" s="205"/>
      <c r="D153" s="187" t="s">
        <v>128</v>
      </c>
      <c r="E153" s="206" t="s">
        <v>19</v>
      </c>
      <c r="F153" s="207" t="s">
        <v>175</v>
      </c>
      <c r="G153" s="205"/>
      <c r="H153" s="208">
        <v>-10.199999999999999</v>
      </c>
      <c r="I153" s="209"/>
      <c r="J153" s="205"/>
      <c r="K153" s="205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128</v>
      </c>
      <c r="AU153" s="214" t="s">
        <v>79</v>
      </c>
      <c r="AV153" s="14" t="s">
        <v>79</v>
      </c>
      <c r="AW153" s="14" t="s">
        <v>33</v>
      </c>
      <c r="AX153" s="14" t="s">
        <v>71</v>
      </c>
      <c r="AY153" s="214" t="s">
        <v>114</v>
      </c>
    </row>
    <row r="154" spans="2:51" s="14" customFormat="1" ht="11.25">
      <c r="B154" s="204"/>
      <c r="C154" s="205"/>
      <c r="D154" s="187" t="s">
        <v>128</v>
      </c>
      <c r="E154" s="206" t="s">
        <v>19</v>
      </c>
      <c r="F154" s="207" t="s">
        <v>176</v>
      </c>
      <c r="G154" s="205"/>
      <c r="H154" s="208">
        <v>-20.5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128</v>
      </c>
      <c r="AU154" s="214" t="s">
        <v>79</v>
      </c>
      <c r="AV154" s="14" t="s">
        <v>79</v>
      </c>
      <c r="AW154" s="14" t="s">
        <v>33</v>
      </c>
      <c r="AX154" s="14" t="s">
        <v>71</v>
      </c>
      <c r="AY154" s="214" t="s">
        <v>114</v>
      </c>
    </row>
    <row r="155" spans="2:51" s="13" customFormat="1" ht="11.25">
      <c r="B155" s="194"/>
      <c r="C155" s="195"/>
      <c r="D155" s="187" t="s">
        <v>128</v>
      </c>
      <c r="E155" s="196" t="s">
        <v>19</v>
      </c>
      <c r="F155" s="197" t="s">
        <v>177</v>
      </c>
      <c r="G155" s="195"/>
      <c r="H155" s="196" t="s">
        <v>19</v>
      </c>
      <c r="I155" s="198"/>
      <c r="J155" s="195"/>
      <c r="K155" s="195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128</v>
      </c>
      <c r="AU155" s="203" t="s">
        <v>79</v>
      </c>
      <c r="AV155" s="13" t="s">
        <v>14</v>
      </c>
      <c r="AW155" s="13" t="s">
        <v>33</v>
      </c>
      <c r="AX155" s="13" t="s">
        <v>71</v>
      </c>
      <c r="AY155" s="203" t="s">
        <v>114</v>
      </c>
    </row>
    <row r="156" spans="2:51" s="14" customFormat="1" ht="11.25">
      <c r="B156" s="204"/>
      <c r="C156" s="205"/>
      <c r="D156" s="187" t="s">
        <v>128</v>
      </c>
      <c r="E156" s="206" t="s">
        <v>19</v>
      </c>
      <c r="F156" s="207" t="s">
        <v>178</v>
      </c>
      <c r="G156" s="205"/>
      <c r="H156" s="208">
        <v>-1.3049999999999999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128</v>
      </c>
      <c r="AU156" s="214" t="s">
        <v>79</v>
      </c>
      <c r="AV156" s="14" t="s">
        <v>79</v>
      </c>
      <c r="AW156" s="14" t="s">
        <v>33</v>
      </c>
      <c r="AX156" s="14" t="s">
        <v>71</v>
      </c>
      <c r="AY156" s="214" t="s">
        <v>114</v>
      </c>
    </row>
    <row r="157" spans="2:51" s="14" customFormat="1" ht="11.25">
      <c r="B157" s="204"/>
      <c r="C157" s="205"/>
      <c r="D157" s="187" t="s">
        <v>128</v>
      </c>
      <c r="E157" s="206" t="s">
        <v>19</v>
      </c>
      <c r="F157" s="207" t="s">
        <v>179</v>
      </c>
      <c r="G157" s="205"/>
      <c r="H157" s="208">
        <v>-19.574999999999999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128</v>
      </c>
      <c r="AU157" s="214" t="s">
        <v>79</v>
      </c>
      <c r="AV157" s="14" t="s">
        <v>79</v>
      </c>
      <c r="AW157" s="14" t="s">
        <v>33</v>
      </c>
      <c r="AX157" s="14" t="s">
        <v>71</v>
      </c>
      <c r="AY157" s="214" t="s">
        <v>114</v>
      </c>
    </row>
    <row r="158" spans="2:51" s="14" customFormat="1" ht="11.25">
      <c r="B158" s="204"/>
      <c r="C158" s="205"/>
      <c r="D158" s="187" t="s">
        <v>128</v>
      </c>
      <c r="E158" s="206" t="s">
        <v>19</v>
      </c>
      <c r="F158" s="207" t="s">
        <v>180</v>
      </c>
      <c r="G158" s="205"/>
      <c r="H158" s="208">
        <v>-30.45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128</v>
      </c>
      <c r="AU158" s="214" t="s">
        <v>79</v>
      </c>
      <c r="AV158" s="14" t="s">
        <v>79</v>
      </c>
      <c r="AW158" s="14" t="s">
        <v>33</v>
      </c>
      <c r="AX158" s="14" t="s">
        <v>71</v>
      </c>
      <c r="AY158" s="214" t="s">
        <v>114</v>
      </c>
    </row>
    <row r="159" spans="2:51" s="14" customFormat="1" ht="11.25">
      <c r="B159" s="204"/>
      <c r="C159" s="205"/>
      <c r="D159" s="187" t="s">
        <v>128</v>
      </c>
      <c r="E159" s="206" t="s">
        <v>19</v>
      </c>
      <c r="F159" s="207" t="s">
        <v>181</v>
      </c>
      <c r="G159" s="205"/>
      <c r="H159" s="208">
        <v>-6.48</v>
      </c>
      <c r="I159" s="209"/>
      <c r="J159" s="205"/>
      <c r="K159" s="205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128</v>
      </c>
      <c r="AU159" s="214" t="s">
        <v>79</v>
      </c>
      <c r="AV159" s="14" t="s">
        <v>79</v>
      </c>
      <c r="AW159" s="14" t="s">
        <v>33</v>
      </c>
      <c r="AX159" s="14" t="s">
        <v>71</v>
      </c>
      <c r="AY159" s="214" t="s">
        <v>114</v>
      </c>
    </row>
    <row r="160" spans="2:51" s="14" customFormat="1" ht="11.25">
      <c r="B160" s="204"/>
      <c r="C160" s="205"/>
      <c r="D160" s="187" t="s">
        <v>128</v>
      </c>
      <c r="E160" s="206" t="s">
        <v>19</v>
      </c>
      <c r="F160" s="207" t="s">
        <v>182</v>
      </c>
      <c r="G160" s="205"/>
      <c r="H160" s="208">
        <v>-5.22</v>
      </c>
      <c r="I160" s="209"/>
      <c r="J160" s="205"/>
      <c r="K160" s="205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128</v>
      </c>
      <c r="AU160" s="214" t="s">
        <v>79</v>
      </c>
      <c r="AV160" s="14" t="s">
        <v>79</v>
      </c>
      <c r="AW160" s="14" t="s">
        <v>33</v>
      </c>
      <c r="AX160" s="14" t="s">
        <v>71</v>
      </c>
      <c r="AY160" s="214" t="s">
        <v>114</v>
      </c>
    </row>
    <row r="161" spans="2:51" s="14" customFormat="1" ht="11.25">
      <c r="B161" s="204"/>
      <c r="C161" s="205"/>
      <c r="D161" s="187" t="s">
        <v>128</v>
      </c>
      <c r="E161" s="206" t="s">
        <v>19</v>
      </c>
      <c r="F161" s="207" t="s">
        <v>183</v>
      </c>
      <c r="G161" s="205"/>
      <c r="H161" s="208">
        <v>-2.2400000000000002</v>
      </c>
      <c r="I161" s="209"/>
      <c r="J161" s="205"/>
      <c r="K161" s="205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128</v>
      </c>
      <c r="AU161" s="214" t="s">
        <v>79</v>
      </c>
      <c r="AV161" s="14" t="s">
        <v>79</v>
      </c>
      <c r="AW161" s="14" t="s">
        <v>33</v>
      </c>
      <c r="AX161" s="14" t="s">
        <v>71</v>
      </c>
      <c r="AY161" s="214" t="s">
        <v>114</v>
      </c>
    </row>
    <row r="162" spans="2:51" s="13" customFormat="1" ht="11.25">
      <c r="B162" s="194"/>
      <c r="C162" s="195"/>
      <c r="D162" s="187" t="s">
        <v>128</v>
      </c>
      <c r="E162" s="196" t="s">
        <v>19</v>
      </c>
      <c r="F162" s="197" t="s">
        <v>173</v>
      </c>
      <c r="G162" s="195"/>
      <c r="H162" s="196" t="s">
        <v>19</v>
      </c>
      <c r="I162" s="198"/>
      <c r="J162" s="195"/>
      <c r="K162" s="195"/>
      <c r="L162" s="199"/>
      <c r="M162" s="200"/>
      <c r="N162" s="201"/>
      <c r="O162" s="201"/>
      <c r="P162" s="201"/>
      <c r="Q162" s="201"/>
      <c r="R162" s="201"/>
      <c r="S162" s="201"/>
      <c r="T162" s="202"/>
      <c r="AT162" s="203" t="s">
        <v>128</v>
      </c>
      <c r="AU162" s="203" t="s">
        <v>79</v>
      </c>
      <c r="AV162" s="13" t="s">
        <v>14</v>
      </c>
      <c r="AW162" s="13" t="s">
        <v>33</v>
      </c>
      <c r="AX162" s="13" t="s">
        <v>71</v>
      </c>
      <c r="AY162" s="203" t="s">
        <v>114</v>
      </c>
    </row>
    <row r="163" spans="2:51" s="14" customFormat="1" ht="11.25">
      <c r="B163" s="204"/>
      <c r="C163" s="205"/>
      <c r="D163" s="187" t="s">
        <v>128</v>
      </c>
      <c r="E163" s="206" t="s">
        <v>19</v>
      </c>
      <c r="F163" s="207" t="s">
        <v>184</v>
      </c>
      <c r="G163" s="205"/>
      <c r="H163" s="208">
        <v>24.6</v>
      </c>
      <c r="I163" s="209"/>
      <c r="J163" s="205"/>
      <c r="K163" s="205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128</v>
      </c>
      <c r="AU163" s="214" t="s">
        <v>79</v>
      </c>
      <c r="AV163" s="14" t="s">
        <v>79</v>
      </c>
      <c r="AW163" s="14" t="s">
        <v>33</v>
      </c>
      <c r="AX163" s="14" t="s">
        <v>71</v>
      </c>
      <c r="AY163" s="214" t="s">
        <v>114</v>
      </c>
    </row>
    <row r="164" spans="2:51" s="14" customFormat="1" ht="11.25">
      <c r="B164" s="204"/>
      <c r="C164" s="205"/>
      <c r="D164" s="187" t="s">
        <v>128</v>
      </c>
      <c r="E164" s="206" t="s">
        <v>19</v>
      </c>
      <c r="F164" s="207" t="s">
        <v>185</v>
      </c>
      <c r="G164" s="205"/>
      <c r="H164" s="208">
        <v>10.199999999999999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128</v>
      </c>
      <c r="AU164" s="214" t="s">
        <v>79</v>
      </c>
      <c r="AV164" s="14" t="s">
        <v>79</v>
      </c>
      <c r="AW164" s="14" t="s">
        <v>33</v>
      </c>
      <c r="AX164" s="14" t="s">
        <v>71</v>
      </c>
      <c r="AY164" s="214" t="s">
        <v>114</v>
      </c>
    </row>
    <row r="165" spans="2:51" s="14" customFormat="1" ht="11.25">
      <c r="B165" s="204"/>
      <c r="C165" s="205"/>
      <c r="D165" s="187" t="s">
        <v>128</v>
      </c>
      <c r="E165" s="206" t="s">
        <v>19</v>
      </c>
      <c r="F165" s="207" t="s">
        <v>186</v>
      </c>
      <c r="G165" s="205"/>
      <c r="H165" s="208">
        <v>20.5</v>
      </c>
      <c r="I165" s="209"/>
      <c r="J165" s="205"/>
      <c r="K165" s="205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128</v>
      </c>
      <c r="AU165" s="214" t="s">
        <v>79</v>
      </c>
      <c r="AV165" s="14" t="s">
        <v>79</v>
      </c>
      <c r="AW165" s="14" t="s">
        <v>33</v>
      </c>
      <c r="AX165" s="14" t="s">
        <v>71</v>
      </c>
      <c r="AY165" s="214" t="s">
        <v>114</v>
      </c>
    </row>
    <row r="166" spans="2:51" s="13" customFormat="1" ht="11.25">
      <c r="B166" s="194"/>
      <c r="C166" s="195"/>
      <c r="D166" s="187" t="s">
        <v>128</v>
      </c>
      <c r="E166" s="196" t="s">
        <v>19</v>
      </c>
      <c r="F166" s="197" t="s">
        <v>164</v>
      </c>
      <c r="G166" s="195"/>
      <c r="H166" s="196" t="s">
        <v>19</v>
      </c>
      <c r="I166" s="198"/>
      <c r="J166" s="195"/>
      <c r="K166" s="195"/>
      <c r="L166" s="199"/>
      <c r="M166" s="200"/>
      <c r="N166" s="201"/>
      <c r="O166" s="201"/>
      <c r="P166" s="201"/>
      <c r="Q166" s="201"/>
      <c r="R166" s="201"/>
      <c r="S166" s="201"/>
      <c r="T166" s="202"/>
      <c r="AT166" s="203" t="s">
        <v>128</v>
      </c>
      <c r="AU166" s="203" t="s">
        <v>79</v>
      </c>
      <c r="AV166" s="13" t="s">
        <v>14</v>
      </c>
      <c r="AW166" s="13" t="s">
        <v>33</v>
      </c>
      <c r="AX166" s="13" t="s">
        <v>71</v>
      </c>
      <c r="AY166" s="203" t="s">
        <v>114</v>
      </c>
    </row>
    <row r="167" spans="2:51" s="14" customFormat="1" ht="11.25">
      <c r="B167" s="204"/>
      <c r="C167" s="205"/>
      <c r="D167" s="187" t="s">
        <v>128</v>
      </c>
      <c r="E167" s="206" t="s">
        <v>19</v>
      </c>
      <c r="F167" s="207" t="s">
        <v>187</v>
      </c>
      <c r="G167" s="205"/>
      <c r="H167" s="208">
        <v>10.6</v>
      </c>
      <c r="I167" s="209"/>
      <c r="J167" s="205"/>
      <c r="K167" s="205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128</v>
      </c>
      <c r="AU167" s="214" t="s">
        <v>79</v>
      </c>
      <c r="AV167" s="14" t="s">
        <v>79</v>
      </c>
      <c r="AW167" s="14" t="s">
        <v>33</v>
      </c>
      <c r="AX167" s="14" t="s">
        <v>71</v>
      </c>
      <c r="AY167" s="214" t="s">
        <v>114</v>
      </c>
    </row>
    <row r="168" spans="2:51" s="13" customFormat="1" ht="11.25">
      <c r="B168" s="194"/>
      <c r="C168" s="195"/>
      <c r="D168" s="187" t="s">
        <v>128</v>
      </c>
      <c r="E168" s="196" t="s">
        <v>19</v>
      </c>
      <c r="F168" s="197" t="s">
        <v>177</v>
      </c>
      <c r="G168" s="195"/>
      <c r="H168" s="196" t="s">
        <v>19</v>
      </c>
      <c r="I168" s="198"/>
      <c r="J168" s="195"/>
      <c r="K168" s="195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128</v>
      </c>
      <c r="AU168" s="203" t="s">
        <v>79</v>
      </c>
      <c r="AV168" s="13" t="s">
        <v>14</v>
      </c>
      <c r="AW168" s="13" t="s">
        <v>33</v>
      </c>
      <c r="AX168" s="13" t="s">
        <v>71</v>
      </c>
      <c r="AY168" s="203" t="s">
        <v>114</v>
      </c>
    </row>
    <row r="169" spans="2:51" s="14" customFormat="1" ht="11.25">
      <c r="B169" s="204"/>
      <c r="C169" s="205"/>
      <c r="D169" s="187" t="s">
        <v>128</v>
      </c>
      <c r="E169" s="206" t="s">
        <v>19</v>
      </c>
      <c r="F169" s="207" t="s">
        <v>188</v>
      </c>
      <c r="G169" s="205"/>
      <c r="H169" s="208">
        <v>1.1379999999999999</v>
      </c>
      <c r="I169" s="209"/>
      <c r="J169" s="205"/>
      <c r="K169" s="205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128</v>
      </c>
      <c r="AU169" s="214" t="s">
        <v>79</v>
      </c>
      <c r="AV169" s="14" t="s">
        <v>79</v>
      </c>
      <c r="AW169" s="14" t="s">
        <v>33</v>
      </c>
      <c r="AX169" s="14" t="s">
        <v>71</v>
      </c>
      <c r="AY169" s="214" t="s">
        <v>114</v>
      </c>
    </row>
    <row r="170" spans="2:51" s="14" customFormat="1" ht="11.25">
      <c r="B170" s="204"/>
      <c r="C170" s="205"/>
      <c r="D170" s="187" t="s">
        <v>128</v>
      </c>
      <c r="E170" s="206" t="s">
        <v>19</v>
      </c>
      <c r="F170" s="207" t="s">
        <v>189</v>
      </c>
      <c r="G170" s="205"/>
      <c r="H170" s="208">
        <v>13.86</v>
      </c>
      <c r="I170" s="209"/>
      <c r="J170" s="205"/>
      <c r="K170" s="205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128</v>
      </c>
      <c r="AU170" s="214" t="s">
        <v>79</v>
      </c>
      <c r="AV170" s="14" t="s">
        <v>79</v>
      </c>
      <c r="AW170" s="14" t="s">
        <v>33</v>
      </c>
      <c r="AX170" s="14" t="s">
        <v>71</v>
      </c>
      <c r="AY170" s="214" t="s">
        <v>114</v>
      </c>
    </row>
    <row r="171" spans="2:51" s="14" customFormat="1" ht="11.25">
      <c r="B171" s="204"/>
      <c r="C171" s="205"/>
      <c r="D171" s="187" t="s">
        <v>128</v>
      </c>
      <c r="E171" s="206" t="s">
        <v>19</v>
      </c>
      <c r="F171" s="207" t="s">
        <v>190</v>
      </c>
      <c r="G171" s="205"/>
      <c r="H171" s="208">
        <v>17.5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128</v>
      </c>
      <c r="AU171" s="214" t="s">
        <v>79</v>
      </c>
      <c r="AV171" s="14" t="s">
        <v>79</v>
      </c>
      <c r="AW171" s="14" t="s">
        <v>33</v>
      </c>
      <c r="AX171" s="14" t="s">
        <v>71</v>
      </c>
      <c r="AY171" s="214" t="s">
        <v>114</v>
      </c>
    </row>
    <row r="172" spans="2:51" s="14" customFormat="1" ht="11.25">
      <c r="B172" s="204"/>
      <c r="C172" s="205"/>
      <c r="D172" s="187" t="s">
        <v>128</v>
      </c>
      <c r="E172" s="206" t="s">
        <v>19</v>
      </c>
      <c r="F172" s="207" t="s">
        <v>191</v>
      </c>
      <c r="G172" s="205"/>
      <c r="H172" s="208">
        <v>7.56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128</v>
      </c>
      <c r="AU172" s="214" t="s">
        <v>79</v>
      </c>
      <c r="AV172" s="14" t="s">
        <v>79</v>
      </c>
      <c r="AW172" s="14" t="s">
        <v>33</v>
      </c>
      <c r="AX172" s="14" t="s">
        <v>71</v>
      </c>
      <c r="AY172" s="214" t="s">
        <v>114</v>
      </c>
    </row>
    <row r="173" spans="2:51" s="14" customFormat="1" ht="11.25">
      <c r="B173" s="204"/>
      <c r="C173" s="205"/>
      <c r="D173" s="187" t="s">
        <v>128</v>
      </c>
      <c r="E173" s="206" t="s">
        <v>19</v>
      </c>
      <c r="F173" s="207" t="s">
        <v>192</v>
      </c>
      <c r="G173" s="205"/>
      <c r="H173" s="208">
        <v>5.32</v>
      </c>
      <c r="I173" s="209"/>
      <c r="J173" s="205"/>
      <c r="K173" s="205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128</v>
      </c>
      <c r="AU173" s="214" t="s">
        <v>79</v>
      </c>
      <c r="AV173" s="14" t="s">
        <v>79</v>
      </c>
      <c r="AW173" s="14" t="s">
        <v>33</v>
      </c>
      <c r="AX173" s="14" t="s">
        <v>71</v>
      </c>
      <c r="AY173" s="214" t="s">
        <v>114</v>
      </c>
    </row>
    <row r="174" spans="2:51" s="14" customFormat="1" ht="11.25">
      <c r="B174" s="204"/>
      <c r="C174" s="205"/>
      <c r="D174" s="187" t="s">
        <v>128</v>
      </c>
      <c r="E174" s="206" t="s">
        <v>19</v>
      </c>
      <c r="F174" s="207" t="s">
        <v>193</v>
      </c>
      <c r="G174" s="205"/>
      <c r="H174" s="208">
        <v>1.61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128</v>
      </c>
      <c r="AU174" s="214" t="s">
        <v>79</v>
      </c>
      <c r="AV174" s="14" t="s">
        <v>79</v>
      </c>
      <c r="AW174" s="14" t="s">
        <v>33</v>
      </c>
      <c r="AX174" s="14" t="s">
        <v>71</v>
      </c>
      <c r="AY174" s="214" t="s">
        <v>114</v>
      </c>
    </row>
    <row r="175" spans="2:51" s="14" customFormat="1" ht="11.25">
      <c r="B175" s="204"/>
      <c r="C175" s="205"/>
      <c r="D175" s="187" t="s">
        <v>128</v>
      </c>
      <c r="E175" s="206" t="s">
        <v>19</v>
      </c>
      <c r="F175" s="207" t="s">
        <v>194</v>
      </c>
      <c r="G175" s="205"/>
      <c r="H175" s="208">
        <v>2.87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128</v>
      </c>
      <c r="AU175" s="214" t="s">
        <v>79</v>
      </c>
      <c r="AV175" s="14" t="s">
        <v>79</v>
      </c>
      <c r="AW175" s="14" t="s">
        <v>33</v>
      </c>
      <c r="AX175" s="14" t="s">
        <v>71</v>
      </c>
      <c r="AY175" s="214" t="s">
        <v>114</v>
      </c>
    </row>
    <row r="176" spans="2:51" s="14" customFormat="1" ht="11.25">
      <c r="B176" s="204"/>
      <c r="C176" s="205"/>
      <c r="D176" s="187" t="s">
        <v>128</v>
      </c>
      <c r="E176" s="206" t="s">
        <v>19</v>
      </c>
      <c r="F176" s="207" t="s">
        <v>195</v>
      </c>
      <c r="G176" s="205"/>
      <c r="H176" s="208">
        <v>2.3450000000000002</v>
      </c>
      <c r="I176" s="209"/>
      <c r="J176" s="205"/>
      <c r="K176" s="205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128</v>
      </c>
      <c r="AU176" s="214" t="s">
        <v>79</v>
      </c>
      <c r="AV176" s="14" t="s">
        <v>79</v>
      </c>
      <c r="AW176" s="14" t="s">
        <v>33</v>
      </c>
      <c r="AX176" s="14" t="s">
        <v>71</v>
      </c>
      <c r="AY176" s="214" t="s">
        <v>114</v>
      </c>
    </row>
    <row r="177" spans="1:65" s="13" customFormat="1" ht="11.25">
      <c r="B177" s="194"/>
      <c r="C177" s="195"/>
      <c r="D177" s="187" t="s">
        <v>128</v>
      </c>
      <c r="E177" s="196" t="s">
        <v>19</v>
      </c>
      <c r="F177" s="197" t="s">
        <v>196</v>
      </c>
      <c r="G177" s="195"/>
      <c r="H177" s="196" t="s">
        <v>19</v>
      </c>
      <c r="I177" s="198"/>
      <c r="J177" s="195"/>
      <c r="K177" s="195"/>
      <c r="L177" s="199"/>
      <c r="M177" s="200"/>
      <c r="N177" s="201"/>
      <c r="O177" s="201"/>
      <c r="P177" s="201"/>
      <c r="Q177" s="201"/>
      <c r="R177" s="201"/>
      <c r="S177" s="201"/>
      <c r="T177" s="202"/>
      <c r="AT177" s="203" t="s">
        <v>128</v>
      </c>
      <c r="AU177" s="203" t="s">
        <v>79</v>
      </c>
      <c r="AV177" s="13" t="s">
        <v>14</v>
      </c>
      <c r="AW177" s="13" t="s">
        <v>33</v>
      </c>
      <c r="AX177" s="13" t="s">
        <v>71</v>
      </c>
      <c r="AY177" s="203" t="s">
        <v>114</v>
      </c>
    </row>
    <row r="178" spans="1:65" s="14" customFormat="1" ht="11.25">
      <c r="B178" s="204"/>
      <c r="C178" s="205"/>
      <c r="D178" s="187" t="s">
        <v>128</v>
      </c>
      <c r="E178" s="206" t="s">
        <v>19</v>
      </c>
      <c r="F178" s="207" t="s">
        <v>197</v>
      </c>
      <c r="G178" s="205"/>
      <c r="H178" s="208">
        <v>2.0129999999999999</v>
      </c>
      <c r="I178" s="209"/>
      <c r="J178" s="205"/>
      <c r="K178" s="205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128</v>
      </c>
      <c r="AU178" s="214" t="s">
        <v>79</v>
      </c>
      <c r="AV178" s="14" t="s">
        <v>79</v>
      </c>
      <c r="AW178" s="14" t="s">
        <v>33</v>
      </c>
      <c r="AX178" s="14" t="s">
        <v>71</v>
      </c>
      <c r="AY178" s="214" t="s">
        <v>114</v>
      </c>
    </row>
    <row r="179" spans="1:65" s="14" customFormat="1" ht="11.25">
      <c r="B179" s="204"/>
      <c r="C179" s="205"/>
      <c r="D179" s="187" t="s">
        <v>128</v>
      </c>
      <c r="E179" s="206" t="s">
        <v>19</v>
      </c>
      <c r="F179" s="207" t="s">
        <v>198</v>
      </c>
      <c r="G179" s="205"/>
      <c r="H179" s="208">
        <v>2.5449999999999999</v>
      </c>
      <c r="I179" s="209"/>
      <c r="J179" s="205"/>
      <c r="K179" s="205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128</v>
      </c>
      <c r="AU179" s="214" t="s">
        <v>79</v>
      </c>
      <c r="AV179" s="14" t="s">
        <v>79</v>
      </c>
      <c r="AW179" s="14" t="s">
        <v>33</v>
      </c>
      <c r="AX179" s="14" t="s">
        <v>71</v>
      </c>
      <c r="AY179" s="214" t="s">
        <v>114</v>
      </c>
    </row>
    <row r="180" spans="1:65" s="14" customFormat="1" ht="11.25">
      <c r="B180" s="204"/>
      <c r="C180" s="205"/>
      <c r="D180" s="187" t="s">
        <v>128</v>
      </c>
      <c r="E180" s="206" t="s">
        <v>19</v>
      </c>
      <c r="F180" s="207" t="s">
        <v>199</v>
      </c>
      <c r="G180" s="205"/>
      <c r="H180" s="208">
        <v>1.9950000000000001</v>
      </c>
      <c r="I180" s="209"/>
      <c r="J180" s="205"/>
      <c r="K180" s="205"/>
      <c r="L180" s="210"/>
      <c r="M180" s="211"/>
      <c r="N180" s="212"/>
      <c r="O180" s="212"/>
      <c r="P180" s="212"/>
      <c r="Q180" s="212"/>
      <c r="R180" s="212"/>
      <c r="S180" s="212"/>
      <c r="T180" s="213"/>
      <c r="AT180" s="214" t="s">
        <v>128</v>
      </c>
      <c r="AU180" s="214" t="s">
        <v>79</v>
      </c>
      <c r="AV180" s="14" t="s">
        <v>79</v>
      </c>
      <c r="AW180" s="14" t="s">
        <v>33</v>
      </c>
      <c r="AX180" s="14" t="s">
        <v>71</v>
      </c>
      <c r="AY180" s="214" t="s">
        <v>114</v>
      </c>
    </row>
    <row r="181" spans="1:65" s="13" customFormat="1" ht="11.25">
      <c r="B181" s="194"/>
      <c r="C181" s="195"/>
      <c r="D181" s="187" t="s">
        <v>128</v>
      </c>
      <c r="E181" s="196" t="s">
        <v>19</v>
      </c>
      <c r="F181" s="197" t="s">
        <v>177</v>
      </c>
      <c r="G181" s="195"/>
      <c r="H181" s="196" t="s">
        <v>19</v>
      </c>
      <c r="I181" s="198"/>
      <c r="J181" s="195"/>
      <c r="K181" s="195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128</v>
      </c>
      <c r="AU181" s="203" t="s">
        <v>79</v>
      </c>
      <c r="AV181" s="13" t="s">
        <v>14</v>
      </c>
      <c r="AW181" s="13" t="s">
        <v>33</v>
      </c>
      <c r="AX181" s="13" t="s">
        <v>71</v>
      </c>
      <c r="AY181" s="203" t="s">
        <v>114</v>
      </c>
    </row>
    <row r="182" spans="1:65" s="14" customFormat="1" ht="11.25">
      <c r="B182" s="204"/>
      <c r="C182" s="205"/>
      <c r="D182" s="187" t="s">
        <v>128</v>
      </c>
      <c r="E182" s="206" t="s">
        <v>19</v>
      </c>
      <c r="F182" s="207" t="s">
        <v>200</v>
      </c>
      <c r="G182" s="205"/>
      <c r="H182" s="208">
        <v>0.9</v>
      </c>
      <c r="I182" s="209"/>
      <c r="J182" s="205"/>
      <c r="K182" s="205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128</v>
      </c>
      <c r="AU182" s="214" t="s">
        <v>79</v>
      </c>
      <c r="AV182" s="14" t="s">
        <v>79</v>
      </c>
      <c r="AW182" s="14" t="s">
        <v>33</v>
      </c>
      <c r="AX182" s="14" t="s">
        <v>71</v>
      </c>
      <c r="AY182" s="214" t="s">
        <v>114</v>
      </c>
    </row>
    <row r="183" spans="1:65" s="14" customFormat="1" ht="11.25">
      <c r="B183" s="204"/>
      <c r="C183" s="205"/>
      <c r="D183" s="187" t="s">
        <v>128</v>
      </c>
      <c r="E183" s="206" t="s">
        <v>19</v>
      </c>
      <c r="F183" s="207" t="s">
        <v>201</v>
      </c>
      <c r="G183" s="205"/>
      <c r="H183" s="208">
        <v>1.44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128</v>
      </c>
      <c r="AU183" s="214" t="s">
        <v>79</v>
      </c>
      <c r="AV183" s="14" t="s">
        <v>79</v>
      </c>
      <c r="AW183" s="14" t="s">
        <v>33</v>
      </c>
      <c r="AX183" s="14" t="s">
        <v>71</v>
      </c>
      <c r="AY183" s="214" t="s">
        <v>114</v>
      </c>
    </row>
    <row r="184" spans="1:65" s="13" customFormat="1" ht="11.25">
      <c r="B184" s="194"/>
      <c r="C184" s="195"/>
      <c r="D184" s="187" t="s">
        <v>128</v>
      </c>
      <c r="E184" s="196" t="s">
        <v>19</v>
      </c>
      <c r="F184" s="197" t="s">
        <v>177</v>
      </c>
      <c r="G184" s="195"/>
      <c r="H184" s="196" t="s">
        <v>19</v>
      </c>
      <c r="I184" s="198"/>
      <c r="J184" s="195"/>
      <c r="K184" s="195"/>
      <c r="L184" s="199"/>
      <c r="M184" s="200"/>
      <c r="N184" s="201"/>
      <c r="O184" s="201"/>
      <c r="P184" s="201"/>
      <c r="Q184" s="201"/>
      <c r="R184" s="201"/>
      <c r="S184" s="201"/>
      <c r="T184" s="202"/>
      <c r="AT184" s="203" t="s">
        <v>128</v>
      </c>
      <c r="AU184" s="203" t="s">
        <v>79</v>
      </c>
      <c r="AV184" s="13" t="s">
        <v>14</v>
      </c>
      <c r="AW184" s="13" t="s">
        <v>33</v>
      </c>
      <c r="AX184" s="13" t="s">
        <v>71</v>
      </c>
      <c r="AY184" s="203" t="s">
        <v>114</v>
      </c>
    </row>
    <row r="185" spans="1:65" s="14" customFormat="1" ht="11.25">
      <c r="B185" s="204"/>
      <c r="C185" s="205"/>
      <c r="D185" s="187" t="s">
        <v>128</v>
      </c>
      <c r="E185" s="206" t="s">
        <v>19</v>
      </c>
      <c r="F185" s="207" t="s">
        <v>200</v>
      </c>
      <c r="G185" s="205"/>
      <c r="H185" s="208">
        <v>0.9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128</v>
      </c>
      <c r="AU185" s="214" t="s">
        <v>79</v>
      </c>
      <c r="AV185" s="14" t="s">
        <v>79</v>
      </c>
      <c r="AW185" s="14" t="s">
        <v>33</v>
      </c>
      <c r="AX185" s="14" t="s">
        <v>71</v>
      </c>
      <c r="AY185" s="214" t="s">
        <v>114</v>
      </c>
    </row>
    <row r="186" spans="1:65" s="14" customFormat="1" ht="11.25">
      <c r="B186" s="204"/>
      <c r="C186" s="205"/>
      <c r="D186" s="187" t="s">
        <v>128</v>
      </c>
      <c r="E186" s="206" t="s">
        <v>19</v>
      </c>
      <c r="F186" s="207" t="s">
        <v>201</v>
      </c>
      <c r="G186" s="205"/>
      <c r="H186" s="208">
        <v>1.44</v>
      </c>
      <c r="I186" s="209"/>
      <c r="J186" s="205"/>
      <c r="K186" s="205"/>
      <c r="L186" s="210"/>
      <c r="M186" s="211"/>
      <c r="N186" s="212"/>
      <c r="O186" s="212"/>
      <c r="P186" s="212"/>
      <c r="Q186" s="212"/>
      <c r="R186" s="212"/>
      <c r="S186" s="212"/>
      <c r="T186" s="213"/>
      <c r="AT186" s="214" t="s">
        <v>128</v>
      </c>
      <c r="AU186" s="214" t="s">
        <v>79</v>
      </c>
      <c r="AV186" s="14" t="s">
        <v>79</v>
      </c>
      <c r="AW186" s="14" t="s">
        <v>33</v>
      </c>
      <c r="AX186" s="14" t="s">
        <v>71</v>
      </c>
      <c r="AY186" s="214" t="s">
        <v>114</v>
      </c>
    </row>
    <row r="187" spans="1:65" s="15" customFormat="1" ht="11.25">
      <c r="B187" s="215"/>
      <c r="C187" s="216"/>
      <c r="D187" s="187" t="s">
        <v>128</v>
      </c>
      <c r="E187" s="217" t="s">
        <v>19</v>
      </c>
      <c r="F187" s="218" t="s">
        <v>135</v>
      </c>
      <c r="G187" s="216"/>
      <c r="H187" s="219">
        <v>480.79599999999994</v>
      </c>
      <c r="I187" s="220"/>
      <c r="J187" s="216"/>
      <c r="K187" s="216"/>
      <c r="L187" s="221"/>
      <c r="M187" s="222"/>
      <c r="N187" s="223"/>
      <c r="O187" s="223"/>
      <c r="P187" s="223"/>
      <c r="Q187" s="223"/>
      <c r="R187" s="223"/>
      <c r="S187" s="223"/>
      <c r="T187" s="224"/>
      <c r="AT187" s="225" t="s">
        <v>128</v>
      </c>
      <c r="AU187" s="225" t="s">
        <v>79</v>
      </c>
      <c r="AV187" s="15" t="s">
        <v>122</v>
      </c>
      <c r="AW187" s="15" t="s">
        <v>33</v>
      </c>
      <c r="AX187" s="15" t="s">
        <v>14</v>
      </c>
      <c r="AY187" s="225" t="s">
        <v>114</v>
      </c>
    </row>
    <row r="188" spans="1:65" s="2" customFormat="1" ht="21.75" customHeight="1">
      <c r="A188" s="35"/>
      <c r="B188" s="36"/>
      <c r="C188" s="174" t="s">
        <v>202</v>
      </c>
      <c r="D188" s="174" t="s">
        <v>117</v>
      </c>
      <c r="E188" s="175" t="s">
        <v>203</v>
      </c>
      <c r="F188" s="176" t="s">
        <v>204</v>
      </c>
      <c r="G188" s="177" t="s">
        <v>120</v>
      </c>
      <c r="H188" s="178">
        <v>480.79599999999999</v>
      </c>
      <c r="I188" s="179"/>
      <c r="J188" s="180">
        <f>ROUND(I188*H188,2)</f>
        <v>0</v>
      </c>
      <c r="K188" s="176" t="s">
        <v>121</v>
      </c>
      <c r="L188" s="40"/>
      <c r="M188" s="181" t="s">
        <v>19</v>
      </c>
      <c r="N188" s="182" t="s">
        <v>43</v>
      </c>
      <c r="O188" s="65"/>
      <c r="P188" s="183">
        <f>O188*H188</f>
        <v>0</v>
      </c>
      <c r="Q188" s="183">
        <v>5.4599999999999996E-3</v>
      </c>
      <c r="R188" s="183">
        <f>Q188*H188</f>
        <v>2.6251461599999999</v>
      </c>
      <c r="S188" s="183">
        <v>0</v>
      </c>
      <c r="T188" s="18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85" t="s">
        <v>122</v>
      </c>
      <c r="AT188" s="185" t="s">
        <v>117</v>
      </c>
      <c r="AU188" s="185" t="s">
        <v>79</v>
      </c>
      <c r="AY188" s="18" t="s">
        <v>114</v>
      </c>
      <c r="BE188" s="186">
        <f>IF(N188="základní",J188,0)</f>
        <v>0</v>
      </c>
      <c r="BF188" s="186">
        <f>IF(N188="snížená",J188,0)</f>
        <v>0</v>
      </c>
      <c r="BG188" s="186">
        <f>IF(N188="zákl. přenesená",J188,0)</f>
        <v>0</v>
      </c>
      <c r="BH188" s="186">
        <f>IF(N188="sníž. přenesená",J188,0)</f>
        <v>0</v>
      </c>
      <c r="BI188" s="186">
        <f>IF(N188="nulová",J188,0)</f>
        <v>0</v>
      </c>
      <c r="BJ188" s="18" t="s">
        <v>79</v>
      </c>
      <c r="BK188" s="186">
        <f>ROUND(I188*H188,2)</f>
        <v>0</v>
      </c>
      <c r="BL188" s="18" t="s">
        <v>122</v>
      </c>
      <c r="BM188" s="185" t="s">
        <v>205</v>
      </c>
    </row>
    <row r="189" spans="1:65" s="2" customFormat="1" ht="19.5">
      <c r="A189" s="35"/>
      <c r="B189" s="36"/>
      <c r="C189" s="37"/>
      <c r="D189" s="187" t="s">
        <v>124</v>
      </c>
      <c r="E189" s="37"/>
      <c r="F189" s="188" t="s">
        <v>206</v>
      </c>
      <c r="G189" s="37"/>
      <c r="H189" s="37"/>
      <c r="I189" s="189"/>
      <c r="J189" s="37"/>
      <c r="K189" s="37"/>
      <c r="L189" s="40"/>
      <c r="M189" s="190"/>
      <c r="N189" s="191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124</v>
      </c>
      <c r="AU189" s="18" t="s">
        <v>79</v>
      </c>
    </row>
    <row r="190" spans="1:65" s="2" customFormat="1" ht="11.25">
      <c r="A190" s="35"/>
      <c r="B190" s="36"/>
      <c r="C190" s="37"/>
      <c r="D190" s="192" t="s">
        <v>126</v>
      </c>
      <c r="E190" s="37"/>
      <c r="F190" s="193" t="s">
        <v>207</v>
      </c>
      <c r="G190" s="37"/>
      <c r="H190" s="37"/>
      <c r="I190" s="189"/>
      <c r="J190" s="37"/>
      <c r="K190" s="37"/>
      <c r="L190" s="40"/>
      <c r="M190" s="190"/>
      <c r="N190" s="191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126</v>
      </c>
      <c r="AU190" s="18" t="s">
        <v>79</v>
      </c>
    </row>
    <row r="191" spans="1:65" s="2" customFormat="1" ht="24.2" customHeight="1">
      <c r="A191" s="35"/>
      <c r="B191" s="36"/>
      <c r="C191" s="174" t="s">
        <v>149</v>
      </c>
      <c r="D191" s="174" t="s">
        <v>117</v>
      </c>
      <c r="E191" s="175" t="s">
        <v>208</v>
      </c>
      <c r="F191" s="176" t="s">
        <v>209</v>
      </c>
      <c r="G191" s="177" t="s">
        <v>120</v>
      </c>
      <c r="H191" s="178">
        <v>1252.08</v>
      </c>
      <c r="I191" s="179"/>
      <c r="J191" s="180">
        <f>ROUND(I191*H191,2)</f>
        <v>0</v>
      </c>
      <c r="K191" s="176" t="s">
        <v>121</v>
      </c>
      <c r="L191" s="40"/>
      <c r="M191" s="181" t="s">
        <v>19</v>
      </c>
      <c r="N191" s="182" t="s">
        <v>43</v>
      </c>
      <c r="O191" s="65"/>
      <c r="P191" s="183">
        <f>O191*H191</f>
        <v>0</v>
      </c>
      <c r="Q191" s="183">
        <v>2.0999999999999999E-3</v>
      </c>
      <c r="R191" s="183">
        <f>Q191*H191</f>
        <v>2.6293679999999995</v>
      </c>
      <c r="S191" s="183">
        <v>0</v>
      </c>
      <c r="T191" s="18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85" t="s">
        <v>122</v>
      </c>
      <c r="AT191" s="185" t="s">
        <v>117</v>
      </c>
      <c r="AU191" s="185" t="s">
        <v>79</v>
      </c>
      <c r="AY191" s="18" t="s">
        <v>114</v>
      </c>
      <c r="BE191" s="186">
        <f>IF(N191="základní",J191,0)</f>
        <v>0</v>
      </c>
      <c r="BF191" s="186">
        <f>IF(N191="snížená",J191,0)</f>
        <v>0</v>
      </c>
      <c r="BG191" s="186">
        <f>IF(N191="zákl. přenesená",J191,0)</f>
        <v>0</v>
      </c>
      <c r="BH191" s="186">
        <f>IF(N191="sníž. přenesená",J191,0)</f>
        <v>0</v>
      </c>
      <c r="BI191" s="186">
        <f>IF(N191="nulová",J191,0)</f>
        <v>0</v>
      </c>
      <c r="BJ191" s="18" t="s">
        <v>79</v>
      </c>
      <c r="BK191" s="186">
        <f>ROUND(I191*H191,2)</f>
        <v>0</v>
      </c>
      <c r="BL191" s="18" t="s">
        <v>122</v>
      </c>
      <c r="BM191" s="185" t="s">
        <v>210</v>
      </c>
    </row>
    <row r="192" spans="1:65" s="2" customFormat="1" ht="29.25">
      <c r="A192" s="35"/>
      <c r="B192" s="36"/>
      <c r="C192" s="37"/>
      <c r="D192" s="187" t="s">
        <v>124</v>
      </c>
      <c r="E192" s="37"/>
      <c r="F192" s="188" t="s">
        <v>211</v>
      </c>
      <c r="G192" s="37"/>
      <c r="H192" s="37"/>
      <c r="I192" s="189"/>
      <c r="J192" s="37"/>
      <c r="K192" s="37"/>
      <c r="L192" s="40"/>
      <c r="M192" s="190"/>
      <c r="N192" s="191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124</v>
      </c>
      <c r="AU192" s="18" t="s">
        <v>79</v>
      </c>
    </row>
    <row r="193" spans="1:65" s="2" customFormat="1" ht="11.25">
      <c r="A193" s="35"/>
      <c r="B193" s="36"/>
      <c r="C193" s="37"/>
      <c r="D193" s="192" t="s">
        <v>126</v>
      </c>
      <c r="E193" s="37"/>
      <c r="F193" s="193" t="s">
        <v>212</v>
      </c>
      <c r="G193" s="37"/>
      <c r="H193" s="37"/>
      <c r="I193" s="189"/>
      <c r="J193" s="37"/>
      <c r="K193" s="37"/>
      <c r="L193" s="40"/>
      <c r="M193" s="190"/>
      <c r="N193" s="191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126</v>
      </c>
      <c r="AU193" s="18" t="s">
        <v>79</v>
      </c>
    </row>
    <row r="194" spans="1:65" s="14" customFormat="1" ht="11.25">
      <c r="B194" s="204"/>
      <c r="C194" s="205"/>
      <c r="D194" s="187" t="s">
        <v>128</v>
      </c>
      <c r="E194" s="205"/>
      <c r="F194" s="207" t="s">
        <v>213</v>
      </c>
      <c r="G194" s="205"/>
      <c r="H194" s="208">
        <v>1252.08</v>
      </c>
      <c r="I194" s="209"/>
      <c r="J194" s="205"/>
      <c r="K194" s="205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128</v>
      </c>
      <c r="AU194" s="214" t="s">
        <v>79</v>
      </c>
      <c r="AV194" s="14" t="s">
        <v>79</v>
      </c>
      <c r="AW194" s="14" t="s">
        <v>4</v>
      </c>
      <c r="AX194" s="14" t="s">
        <v>14</v>
      </c>
      <c r="AY194" s="214" t="s">
        <v>114</v>
      </c>
    </row>
    <row r="195" spans="1:65" s="2" customFormat="1" ht="24.2" customHeight="1">
      <c r="A195" s="35"/>
      <c r="B195" s="36"/>
      <c r="C195" s="174" t="s">
        <v>214</v>
      </c>
      <c r="D195" s="174" t="s">
        <v>117</v>
      </c>
      <c r="E195" s="175" t="s">
        <v>215</v>
      </c>
      <c r="F195" s="176" t="s">
        <v>216</v>
      </c>
      <c r="G195" s="177" t="s">
        <v>217</v>
      </c>
      <c r="H195" s="178">
        <v>219.92</v>
      </c>
      <c r="I195" s="179"/>
      <c r="J195" s="180">
        <f>ROUND(I195*H195,2)</f>
        <v>0</v>
      </c>
      <c r="K195" s="176" t="s">
        <v>121</v>
      </c>
      <c r="L195" s="40"/>
      <c r="M195" s="181" t="s">
        <v>19</v>
      </c>
      <c r="N195" s="182" t="s">
        <v>43</v>
      </c>
      <c r="O195" s="65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5" t="s">
        <v>122</v>
      </c>
      <c r="AT195" s="185" t="s">
        <v>117</v>
      </c>
      <c r="AU195" s="185" t="s">
        <v>79</v>
      </c>
      <c r="AY195" s="18" t="s">
        <v>114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8" t="s">
        <v>79</v>
      </c>
      <c r="BK195" s="186">
        <f>ROUND(I195*H195,2)</f>
        <v>0</v>
      </c>
      <c r="BL195" s="18" t="s">
        <v>122</v>
      </c>
      <c r="BM195" s="185" t="s">
        <v>218</v>
      </c>
    </row>
    <row r="196" spans="1:65" s="2" customFormat="1" ht="39">
      <c r="A196" s="35"/>
      <c r="B196" s="36"/>
      <c r="C196" s="37"/>
      <c r="D196" s="187" t="s">
        <v>124</v>
      </c>
      <c r="E196" s="37"/>
      <c r="F196" s="188" t="s">
        <v>219</v>
      </c>
      <c r="G196" s="37"/>
      <c r="H196" s="37"/>
      <c r="I196" s="189"/>
      <c r="J196" s="37"/>
      <c r="K196" s="37"/>
      <c r="L196" s="40"/>
      <c r="M196" s="190"/>
      <c r="N196" s="191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124</v>
      </c>
      <c r="AU196" s="18" t="s">
        <v>79</v>
      </c>
    </row>
    <row r="197" spans="1:65" s="2" customFormat="1" ht="11.25">
      <c r="A197" s="35"/>
      <c r="B197" s="36"/>
      <c r="C197" s="37"/>
      <c r="D197" s="192" t="s">
        <v>126</v>
      </c>
      <c r="E197" s="37"/>
      <c r="F197" s="193" t="s">
        <v>220</v>
      </c>
      <c r="G197" s="37"/>
      <c r="H197" s="37"/>
      <c r="I197" s="189"/>
      <c r="J197" s="37"/>
      <c r="K197" s="37"/>
      <c r="L197" s="40"/>
      <c r="M197" s="190"/>
      <c r="N197" s="191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126</v>
      </c>
      <c r="AU197" s="18" t="s">
        <v>79</v>
      </c>
    </row>
    <row r="198" spans="1:65" s="13" customFormat="1" ht="11.25">
      <c r="B198" s="194"/>
      <c r="C198" s="195"/>
      <c r="D198" s="187" t="s">
        <v>128</v>
      </c>
      <c r="E198" s="196" t="s">
        <v>19</v>
      </c>
      <c r="F198" s="197" t="s">
        <v>177</v>
      </c>
      <c r="G198" s="195"/>
      <c r="H198" s="196" t="s">
        <v>19</v>
      </c>
      <c r="I198" s="198"/>
      <c r="J198" s="195"/>
      <c r="K198" s="195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128</v>
      </c>
      <c r="AU198" s="203" t="s">
        <v>79</v>
      </c>
      <c r="AV198" s="13" t="s">
        <v>14</v>
      </c>
      <c r="AW198" s="13" t="s">
        <v>33</v>
      </c>
      <c r="AX198" s="13" t="s">
        <v>71</v>
      </c>
      <c r="AY198" s="203" t="s">
        <v>114</v>
      </c>
    </row>
    <row r="199" spans="1:65" s="14" customFormat="1" ht="11.25">
      <c r="B199" s="204"/>
      <c r="C199" s="205"/>
      <c r="D199" s="187" t="s">
        <v>128</v>
      </c>
      <c r="E199" s="206" t="s">
        <v>19</v>
      </c>
      <c r="F199" s="207" t="s">
        <v>221</v>
      </c>
      <c r="G199" s="205"/>
      <c r="H199" s="208">
        <v>4.7</v>
      </c>
      <c r="I199" s="209"/>
      <c r="J199" s="205"/>
      <c r="K199" s="205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128</v>
      </c>
      <c r="AU199" s="214" t="s">
        <v>79</v>
      </c>
      <c r="AV199" s="14" t="s">
        <v>79</v>
      </c>
      <c r="AW199" s="14" t="s">
        <v>33</v>
      </c>
      <c r="AX199" s="14" t="s">
        <v>71</v>
      </c>
      <c r="AY199" s="214" t="s">
        <v>114</v>
      </c>
    </row>
    <row r="200" spans="1:65" s="14" customFormat="1" ht="11.25">
      <c r="B200" s="204"/>
      <c r="C200" s="205"/>
      <c r="D200" s="187" t="s">
        <v>128</v>
      </c>
      <c r="E200" s="206" t="s">
        <v>19</v>
      </c>
      <c r="F200" s="207" t="s">
        <v>222</v>
      </c>
      <c r="G200" s="205"/>
      <c r="H200" s="208">
        <v>53.1</v>
      </c>
      <c r="I200" s="209"/>
      <c r="J200" s="205"/>
      <c r="K200" s="205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128</v>
      </c>
      <c r="AU200" s="214" t="s">
        <v>79</v>
      </c>
      <c r="AV200" s="14" t="s">
        <v>79</v>
      </c>
      <c r="AW200" s="14" t="s">
        <v>33</v>
      </c>
      <c r="AX200" s="14" t="s">
        <v>71</v>
      </c>
      <c r="AY200" s="214" t="s">
        <v>114</v>
      </c>
    </row>
    <row r="201" spans="1:65" s="14" customFormat="1" ht="11.25">
      <c r="B201" s="204"/>
      <c r="C201" s="205"/>
      <c r="D201" s="187" t="s">
        <v>128</v>
      </c>
      <c r="E201" s="206" t="s">
        <v>19</v>
      </c>
      <c r="F201" s="207" t="s">
        <v>223</v>
      </c>
      <c r="G201" s="205"/>
      <c r="H201" s="208">
        <v>71</v>
      </c>
      <c r="I201" s="209"/>
      <c r="J201" s="205"/>
      <c r="K201" s="205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128</v>
      </c>
      <c r="AU201" s="214" t="s">
        <v>79</v>
      </c>
      <c r="AV201" s="14" t="s">
        <v>79</v>
      </c>
      <c r="AW201" s="14" t="s">
        <v>33</v>
      </c>
      <c r="AX201" s="14" t="s">
        <v>71</v>
      </c>
      <c r="AY201" s="214" t="s">
        <v>114</v>
      </c>
    </row>
    <row r="202" spans="1:65" s="14" customFormat="1" ht="11.25">
      <c r="B202" s="204"/>
      <c r="C202" s="205"/>
      <c r="D202" s="187" t="s">
        <v>128</v>
      </c>
      <c r="E202" s="206" t="s">
        <v>19</v>
      </c>
      <c r="F202" s="207" t="s">
        <v>224</v>
      </c>
      <c r="G202" s="205"/>
      <c r="H202" s="208">
        <v>28.8</v>
      </c>
      <c r="I202" s="209"/>
      <c r="J202" s="205"/>
      <c r="K202" s="205"/>
      <c r="L202" s="210"/>
      <c r="M202" s="211"/>
      <c r="N202" s="212"/>
      <c r="O202" s="212"/>
      <c r="P202" s="212"/>
      <c r="Q202" s="212"/>
      <c r="R202" s="212"/>
      <c r="S202" s="212"/>
      <c r="T202" s="213"/>
      <c r="AT202" s="214" t="s">
        <v>128</v>
      </c>
      <c r="AU202" s="214" t="s">
        <v>79</v>
      </c>
      <c r="AV202" s="14" t="s">
        <v>79</v>
      </c>
      <c r="AW202" s="14" t="s">
        <v>33</v>
      </c>
      <c r="AX202" s="14" t="s">
        <v>71</v>
      </c>
      <c r="AY202" s="214" t="s">
        <v>114</v>
      </c>
    </row>
    <row r="203" spans="1:65" s="14" customFormat="1" ht="11.25">
      <c r="B203" s="204"/>
      <c r="C203" s="205"/>
      <c r="D203" s="187" t="s">
        <v>128</v>
      </c>
      <c r="E203" s="206" t="s">
        <v>19</v>
      </c>
      <c r="F203" s="207" t="s">
        <v>225</v>
      </c>
      <c r="G203" s="205"/>
      <c r="H203" s="208">
        <v>18.8</v>
      </c>
      <c r="I203" s="209"/>
      <c r="J203" s="205"/>
      <c r="K203" s="205"/>
      <c r="L203" s="210"/>
      <c r="M203" s="211"/>
      <c r="N203" s="212"/>
      <c r="O203" s="212"/>
      <c r="P203" s="212"/>
      <c r="Q203" s="212"/>
      <c r="R203" s="212"/>
      <c r="S203" s="212"/>
      <c r="T203" s="213"/>
      <c r="AT203" s="214" t="s">
        <v>128</v>
      </c>
      <c r="AU203" s="214" t="s">
        <v>79</v>
      </c>
      <c r="AV203" s="14" t="s">
        <v>79</v>
      </c>
      <c r="AW203" s="14" t="s">
        <v>33</v>
      </c>
      <c r="AX203" s="14" t="s">
        <v>71</v>
      </c>
      <c r="AY203" s="214" t="s">
        <v>114</v>
      </c>
    </row>
    <row r="204" spans="1:65" s="14" customFormat="1" ht="11.25">
      <c r="B204" s="204"/>
      <c r="C204" s="205"/>
      <c r="D204" s="187" t="s">
        <v>128</v>
      </c>
      <c r="E204" s="206" t="s">
        <v>19</v>
      </c>
      <c r="F204" s="207" t="s">
        <v>226</v>
      </c>
      <c r="G204" s="205"/>
      <c r="H204" s="208">
        <v>6</v>
      </c>
      <c r="I204" s="209"/>
      <c r="J204" s="205"/>
      <c r="K204" s="205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128</v>
      </c>
      <c r="AU204" s="214" t="s">
        <v>79</v>
      </c>
      <c r="AV204" s="14" t="s">
        <v>79</v>
      </c>
      <c r="AW204" s="14" t="s">
        <v>33</v>
      </c>
      <c r="AX204" s="14" t="s">
        <v>71</v>
      </c>
      <c r="AY204" s="214" t="s">
        <v>114</v>
      </c>
    </row>
    <row r="205" spans="1:65" s="14" customFormat="1" ht="11.25">
      <c r="B205" s="204"/>
      <c r="C205" s="205"/>
      <c r="D205" s="187" t="s">
        <v>128</v>
      </c>
      <c r="E205" s="206" t="s">
        <v>19</v>
      </c>
      <c r="F205" s="207" t="s">
        <v>227</v>
      </c>
      <c r="G205" s="205"/>
      <c r="H205" s="208">
        <v>10.9</v>
      </c>
      <c r="I205" s="209"/>
      <c r="J205" s="205"/>
      <c r="K205" s="205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128</v>
      </c>
      <c r="AU205" s="214" t="s">
        <v>79</v>
      </c>
      <c r="AV205" s="14" t="s">
        <v>79</v>
      </c>
      <c r="AW205" s="14" t="s">
        <v>33</v>
      </c>
      <c r="AX205" s="14" t="s">
        <v>71</v>
      </c>
      <c r="AY205" s="214" t="s">
        <v>114</v>
      </c>
    </row>
    <row r="206" spans="1:65" s="14" customFormat="1" ht="11.25">
      <c r="B206" s="204"/>
      <c r="C206" s="205"/>
      <c r="D206" s="187" t="s">
        <v>128</v>
      </c>
      <c r="E206" s="206" t="s">
        <v>19</v>
      </c>
      <c r="F206" s="207" t="s">
        <v>228</v>
      </c>
      <c r="G206" s="205"/>
      <c r="H206" s="208">
        <v>7.9</v>
      </c>
      <c r="I206" s="209"/>
      <c r="J206" s="205"/>
      <c r="K206" s="205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128</v>
      </c>
      <c r="AU206" s="214" t="s">
        <v>79</v>
      </c>
      <c r="AV206" s="14" t="s">
        <v>79</v>
      </c>
      <c r="AW206" s="14" t="s">
        <v>33</v>
      </c>
      <c r="AX206" s="14" t="s">
        <v>71</v>
      </c>
      <c r="AY206" s="214" t="s">
        <v>114</v>
      </c>
    </row>
    <row r="207" spans="1:65" s="13" customFormat="1" ht="11.25">
      <c r="B207" s="194"/>
      <c r="C207" s="195"/>
      <c r="D207" s="187" t="s">
        <v>128</v>
      </c>
      <c r="E207" s="196" t="s">
        <v>19</v>
      </c>
      <c r="F207" s="197" t="s">
        <v>196</v>
      </c>
      <c r="G207" s="195"/>
      <c r="H207" s="196" t="s">
        <v>19</v>
      </c>
      <c r="I207" s="198"/>
      <c r="J207" s="195"/>
      <c r="K207" s="195"/>
      <c r="L207" s="199"/>
      <c r="M207" s="200"/>
      <c r="N207" s="201"/>
      <c r="O207" s="201"/>
      <c r="P207" s="201"/>
      <c r="Q207" s="201"/>
      <c r="R207" s="201"/>
      <c r="S207" s="201"/>
      <c r="T207" s="202"/>
      <c r="AT207" s="203" t="s">
        <v>128</v>
      </c>
      <c r="AU207" s="203" t="s">
        <v>79</v>
      </c>
      <c r="AV207" s="13" t="s">
        <v>14</v>
      </c>
      <c r="AW207" s="13" t="s">
        <v>33</v>
      </c>
      <c r="AX207" s="13" t="s">
        <v>71</v>
      </c>
      <c r="AY207" s="203" t="s">
        <v>114</v>
      </c>
    </row>
    <row r="208" spans="1:65" s="14" customFormat="1" ht="11.25">
      <c r="B208" s="204"/>
      <c r="C208" s="205"/>
      <c r="D208" s="187" t="s">
        <v>128</v>
      </c>
      <c r="E208" s="206" t="s">
        <v>19</v>
      </c>
      <c r="F208" s="207" t="s">
        <v>229</v>
      </c>
      <c r="G208" s="205"/>
      <c r="H208" s="208">
        <v>5.75</v>
      </c>
      <c r="I208" s="209"/>
      <c r="J208" s="205"/>
      <c r="K208" s="205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128</v>
      </c>
      <c r="AU208" s="214" t="s">
        <v>79</v>
      </c>
      <c r="AV208" s="14" t="s">
        <v>79</v>
      </c>
      <c r="AW208" s="14" t="s">
        <v>33</v>
      </c>
      <c r="AX208" s="14" t="s">
        <v>71</v>
      </c>
      <c r="AY208" s="214" t="s">
        <v>114</v>
      </c>
    </row>
    <row r="209" spans="1:65" s="14" customFormat="1" ht="11.25">
      <c r="B209" s="204"/>
      <c r="C209" s="205"/>
      <c r="D209" s="187" t="s">
        <v>128</v>
      </c>
      <c r="E209" s="206" t="s">
        <v>19</v>
      </c>
      <c r="F209" s="207" t="s">
        <v>230</v>
      </c>
      <c r="G209" s="205"/>
      <c r="H209" s="208">
        <v>7.27</v>
      </c>
      <c r="I209" s="209"/>
      <c r="J209" s="205"/>
      <c r="K209" s="205"/>
      <c r="L209" s="210"/>
      <c r="M209" s="211"/>
      <c r="N209" s="212"/>
      <c r="O209" s="212"/>
      <c r="P209" s="212"/>
      <c r="Q209" s="212"/>
      <c r="R209" s="212"/>
      <c r="S209" s="212"/>
      <c r="T209" s="213"/>
      <c r="AT209" s="214" t="s">
        <v>128</v>
      </c>
      <c r="AU209" s="214" t="s">
        <v>79</v>
      </c>
      <c r="AV209" s="14" t="s">
        <v>79</v>
      </c>
      <c r="AW209" s="14" t="s">
        <v>33</v>
      </c>
      <c r="AX209" s="14" t="s">
        <v>71</v>
      </c>
      <c r="AY209" s="214" t="s">
        <v>114</v>
      </c>
    </row>
    <row r="210" spans="1:65" s="14" customFormat="1" ht="11.25">
      <c r="B210" s="204"/>
      <c r="C210" s="205"/>
      <c r="D210" s="187" t="s">
        <v>128</v>
      </c>
      <c r="E210" s="206" t="s">
        <v>19</v>
      </c>
      <c r="F210" s="207" t="s">
        <v>231</v>
      </c>
      <c r="G210" s="205"/>
      <c r="H210" s="208">
        <v>5.7</v>
      </c>
      <c r="I210" s="209"/>
      <c r="J210" s="205"/>
      <c r="K210" s="205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128</v>
      </c>
      <c r="AU210" s="214" t="s">
        <v>79</v>
      </c>
      <c r="AV210" s="14" t="s">
        <v>79</v>
      </c>
      <c r="AW210" s="14" t="s">
        <v>33</v>
      </c>
      <c r="AX210" s="14" t="s">
        <v>71</v>
      </c>
      <c r="AY210" s="214" t="s">
        <v>114</v>
      </c>
    </row>
    <row r="211" spans="1:65" s="15" customFormat="1" ht="11.25">
      <c r="B211" s="215"/>
      <c r="C211" s="216"/>
      <c r="D211" s="187" t="s">
        <v>128</v>
      </c>
      <c r="E211" s="217" t="s">
        <v>19</v>
      </c>
      <c r="F211" s="218" t="s">
        <v>135</v>
      </c>
      <c r="G211" s="216"/>
      <c r="H211" s="219">
        <v>219.92000000000004</v>
      </c>
      <c r="I211" s="220"/>
      <c r="J211" s="216"/>
      <c r="K211" s="216"/>
      <c r="L211" s="221"/>
      <c r="M211" s="222"/>
      <c r="N211" s="223"/>
      <c r="O211" s="223"/>
      <c r="P211" s="223"/>
      <c r="Q211" s="223"/>
      <c r="R211" s="223"/>
      <c r="S211" s="223"/>
      <c r="T211" s="224"/>
      <c r="AT211" s="225" t="s">
        <v>128</v>
      </c>
      <c r="AU211" s="225" t="s">
        <v>79</v>
      </c>
      <c r="AV211" s="15" t="s">
        <v>122</v>
      </c>
      <c r="AW211" s="15" t="s">
        <v>33</v>
      </c>
      <c r="AX211" s="15" t="s">
        <v>14</v>
      </c>
      <c r="AY211" s="225" t="s">
        <v>114</v>
      </c>
    </row>
    <row r="212" spans="1:65" s="2" customFormat="1" ht="24.2" customHeight="1">
      <c r="A212" s="35"/>
      <c r="B212" s="36"/>
      <c r="C212" s="226" t="s">
        <v>232</v>
      </c>
      <c r="D212" s="226" t="s">
        <v>146</v>
      </c>
      <c r="E212" s="227" t="s">
        <v>233</v>
      </c>
      <c r="F212" s="228" t="s">
        <v>234</v>
      </c>
      <c r="G212" s="229" t="s">
        <v>217</v>
      </c>
      <c r="H212" s="230">
        <v>176.26400000000001</v>
      </c>
      <c r="I212" s="231"/>
      <c r="J212" s="232">
        <f>ROUND(I212*H212,2)</f>
        <v>0</v>
      </c>
      <c r="K212" s="228" t="s">
        <v>121</v>
      </c>
      <c r="L212" s="233"/>
      <c r="M212" s="234" t="s">
        <v>19</v>
      </c>
      <c r="N212" s="235" t="s">
        <v>43</v>
      </c>
      <c r="O212" s="65"/>
      <c r="P212" s="183">
        <f>O212*H212</f>
        <v>0</v>
      </c>
      <c r="Q212" s="183">
        <v>4.0000000000000003E-5</v>
      </c>
      <c r="R212" s="183">
        <f>Q212*H212</f>
        <v>7.0505600000000009E-3</v>
      </c>
      <c r="S212" s="183">
        <v>0</v>
      </c>
      <c r="T212" s="18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85" t="s">
        <v>149</v>
      </c>
      <c r="AT212" s="185" t="s">
        <v>146</v>
      </c>
      <c r="AU212" s="185" t="s">
        <v>79</v>
      </c>
      <c r="AY212" s="18" t="s">
        <v>114</v>
      </c>
      <c r="BE212" s="186">
        <f>IF(N212="základní",J212,0)</f>
        <v>0</v>
      </c>
      <c r="BF212" s="186">
        <f>IF(N212="snížená",J212,0)</f>
        <v>0</v>
      </c>
      <c r="BG212" s="186">
        <f>IF(N212="zákl. přenesená",J212,0)</f>
        <v>0</v>
      </c>
      <c r="BH212" s="186">
        <f>IF(N212="sníž. přenesená",J212,0)</f>
        <v>0</v>
      </c>
      <c r="BI212" s="186">
        <f>IF(N212="nulová",J212,0)</f>
        <v>0</v>
      </c>
      <c r="BJ212" s="18" t="s">
        <v>79</v>
      </c>
      <c r="BK212" s="186">
        <f>ROUND(I212*H212,2)</f>
        <v>0</v>
      </c>
      <c r="BL212" s="18" t="s">
        <v>122</v>
      </c>
      <c r="BM212" s="185" t="s">
        <v>235</v>
      </c>
    </row>
    <row r="213" spans="1:65" s="2" customFormat="1" ht="11.25">
      <c r="A213" s="35"/>
      <c r="B213" s="36"/>
      <c r="C213" s="37"/>
      <c r="D213" s="187" t="s">
        <v>124</v>
      </c>
      <c r="E213" s="37"/>
      <c r="F213" s="188" t="s">
        <v>234</v>
      </c>
      <c r="G213" s="37"/>
      <c r="H213" s="37"/>
      <c r="I213" s="189"/>
      <c r="J213" s="37"/>
      <c r="K213" s="37"/>
      <c r="L213" s="40"/>
      <c r="M213" s="190"/>
      <c r="N213" s="191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124</v>
      </c>
      <c r="AU213" s="18" t="s">
        <v>79</v>
      </c>
    </row>
    <row r="214" spans="1:65" s="2" customFormat="1" ht="11.25">
      <c r="A214" s="35"/>
      <c r="B214" s="36"/>
      <c r="C214" s="37"/>
      <c r="D214" s="192" t="s">
        <v>126</v>
      </c>
      <c r="E214" s="37"/>
      <c r="F214" s="193" t="s">
        <v>236</v>
      </c>
      <c r="G214" s="37"/>
      <c r="H214" s="37"/>
      <c r="I214" s="189"/>
      <c r="J214" s="37"/>
      <c r="K214" s="37"/>
      <c r="L214" s="40"/>
      <c r="M214" s="190"/>
      <c r="N214" s="191"/>
      <c r="O214" s="65"/>
      <c r="P214" s="65"/>
      <c r="Q214" s="65"/>
      <c r="R214" s="65"/>
      <c r="S214" s="65"/>
      <c r="T214" s="66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126</v>
      </c>
      <c r="AU214" s="18" t="s">
        <v>79</v>
      </c>
    </row>
    <row r="215" spans="1:65" s="13" customFormat="1" ht="11.25">
      <c r="B215" s="194"/>
      <c r="C215" s="195"/>
      <c r="D215" s="187" t="s">
        <v>128</v>
      </c>
      <c r="E215" s="196" t="s">
        <v>19</v>
      </c>
      <c r="F215" s="197" t="s">
        <v>177</v>
      </c>
      <c r="G215" s="195"/>
      <c r="H215" s="196" t="s">
        <v>19</v>
      </c>
      <c r="I215" s="198"/>
      <c r="J215" s="195"/>
      <c r="K215" s="195"/>
      <c r="L215" s="199"/>
      <c r="M215" s="200"/>
      <c r="N215" s="201"/>
      <c r="O215" s="201"/>
      <c r="P215" s="201"/>
      <c r="Q215" s="201"/>
      <c r="R215" s="201"/>
      <c r="S215" s="201"/>
      <c r="T215" s="202"/>
      <c r="AT215" s="203" t="s">
        <v>128</v>
      </c>
      <c r="AU215" s="203" t="s">
        <v>79</v>
      </c>
      <c r="AV215" s="13" t="s">
        <v>14</v>
      </c>
      <c r="AW215" s="13" t="s">
        <v>33</v>
      </c>
      <c r="AX215" s="13" t="s">
        <v>71</v>
      </c>
      <c r="AY215" s="203" t="s">
        <v>114</v>
      </c>
    </row>
    <row r="216" spans="1:65" s="14" customFormat="1" ht="11.25">
      <c r="B216" s="204"/>
      <c r="C216" s="205"/>
      <c r="D216" s="187" t="s">
        <v>128</v>
      </c>
      <c r="E216" s="206" t="s">
        <v>19</v>
      </c>
      <c r="F216" s="207" t="s">
        <v>237</v>
      </c>
      <c r="G216" s="205"/>
      <c r="H216" s="208">
        <v>3.25</v>
      </c>
      <c r="I216" s="209"/>
      <c r="J216" s="205"/>
      <c r="K216" s="205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128</v>
      </c>
      <c r="AU216" s="214" t="s">
        <v>79</v>
      </c>
      <c r="AV216" s="14" t="s">
        <v>79</v>
      </c>
      <c r="AW216" s="14" t="s">
        <v>33</v>
      </c>
      <c r="AX216" s="14" t="s">
        <v>71</v>
      </c>
      <c r="AY216" s="214" t="s">
        <v>114</v>
      </c>
    </row>
    <row r="217" spans="1:65" s="14" customFormat="1" ht="11.25">
      <c r="B217" s="204"/>
      <c r="C217" s="205"/>
      <c r="D217" s="187" t="s">
        <v>128</v>
      </c>
      <c r="E217" s="206" t="s">
        <v>19</v>
      </c>
      <c r="F217" s="207" t="s">
        <v>238</v>
      </c>
      <c r="G217" s="205"/>
      <c r="H217" s="208">
        <v>39.6</v>
      </c>
      <c r="I217" s="209"/>
      <c r="J217" s="205"/>
      <c r="K217" s="205"/>
      <c r="L217" s="210"/>
      <c r="M217" s="211"/>
      <c r="N217" s="212"/>
      <c r="O217" s="212"/>
      <c r="P217" s="212"/>
      <c r="Q217" s="212"/>
      <c r="R217" s="212"/>
      <c r="S217" s="212"/>
      <c r="T217" s="213"/>
      <c r="AT217" s="214" t="s">
        <v>128</v>
      </c>
      <c r="AU217" s="214" t="s">
        <v>79</v>
      </c>
      <c r="AV217" s="14" t="s">
        <v>79</v>
      </c>
      <c r="AW217" s="14" t="s">
        <v>33</v>
      </c>
      <c r="AX217" s="14" t="s">
        <v>71</v>
      </c>
      <c r="AY217" s="214" t="s">
        <v>114</v>
      </c>
    </row>
    <row r="218" spans="1:65" s="14" customFormat="1" ht="11.25">
      <c r="B218" s="204"/>
      <c r="C218" s="205"/>
      <c r="D218" s="187" t="s">
        <v>128</v>
      </c>
      <c r="E218" s="206" t="s">
        <v>19</v>
      </c>
      <c r="F218" s="207" t="s">
        <v>239</v>
      </c>
      <c r="G218" s="205"/>
      <c r="H218" s="208">
        <v>50</v>
      </c>
      <c r="I218" s="209"/>
      <c r="J218" s="205"/>
      <c r="K218" s="205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128</v>
      </c>
      <c r="AU218" s="214" t="s">
        <v>79</v>
      </c>
      <c r="AV218" s="14" t="s">
        <v>79</v>
      </c>
      <c r="AW218" s="14" t="s">
        <v>33</v>
      </c>
      <c r="AX218" s="14" t="s">
        <v>71</v>
      </c>
      <c r="AY218" s="214" t="s">
        <v>114</v>
      </c>
    </row>
    <row r="219" spans="1:65" s="14" customFormat="1" ht="11.25">
      <c r="B219" s="204"/>
      <c r="C219" s="205"/>
      <c r="D219" s="187" t="s">
        <v>128</v>
      </c>
      <c r="E219" s="206" t="s">
        <v>19</v>
      </c>
      <c r="F219" s="207" t="s">
        <v>240</v>
      </c>
      <c r="G219" s="205"/>
      <c r="H219" s="208">
        <v>21.6</v>
      </c>
      <c r="I219" s="209"/>
      <c r="J219" s="205"/>
      <c r="K219" s="205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128</v>
      </c>
      <c r="AU219" s="214" t="s">
        <v>79</v>
      </c>
      <c r="AV219" s="14" t="s">
        <v>79</v>
      </c>
      <c r="AW219" s="14" t="s">
        <v>33</v>
      </c>
      <c r="AX219" s="14" t="s">
        <v>71</v>
      </c>
      <c r="AY219" s="214" t="s">
        <v>114</v>
      </c>
    </row>
    <row r="220" spans="1:65" s="14" customFormat="1" ht="11.25">
      <c r="B220" s="204"/>
      <c r="C220" s="205"/>
      <c r="D220" s="187" t="s">
        <v>128</v>
      </c>
      <c r="E220" s="206" t="s">
        <v>19</v>
      </c>
      <c r="F220" s="207" t="s">
        <v>241</v>
      </c>
      <c r="G220" s="205"/>
      <c r="H220" s="208">
        <v>15.2</v>
      </c>
      <c r="I220" s="209"/>
      <c r="J220" s="205"/>
      <c r="K220" s="205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128</v>
      </c>
      <c r="AU220" s="214" t="s">
        <v>79</v>
      </c>
      <c r="AV220" s="14" t="s">
        <v>79</v>
      </c>
      <c r="AW220" s="14" t="s">
        <v>33</v>
      </c>
      <c r="AX220" s="14" t="s">
        <v>71</v>
      </c>
      <c r="AY220" s="214" t="s">
        <v>114</v>
      </c>
    </row>
    <row r="221" spans="1:65" s="14" customFormat="1" ht="11.25">
      <c r="B221" s="204"/>
      <c r="C221" s="205"/>
      <c r="D221" s="187" t="s">
        <v>128</v>
      </c>
      <c r="E221" s="206" t="s">
        <v>19</v>
      </c>
      <c r="F221" s="207" t="s">
        <v>242</v>
      </c>
      <c r="G221" s="205"/>
      <c r="H221" s="208">
        <v>4.5999999999999996</v>
      </c>
      <c r="I221" s="209"/>
      <c r="J221" s="205"/>
      <c r="K221" s="205"/>
      <c r="L221" s="210"/>
      <c r="M221" s="211"/>
      <c r="N221" s="212"/>
      <c r="O221" s="212"/>
      <c r="P221" s="212"/>
      <c r="Q221" s="212"/>
      <c r="R221" s="212"/>
      <c r="S221" s="212"/>
      <c r="T221" s="213"/>
      <c r="AT221" s="214" t="s">
        <v>128</v>
      </c>
      <c r="AU221" s="214" t="s">
        <v>79</v>
      </c>
      <c r="AV221" s="14" t="s">
        <v>79</v>
      </c>
      <c r="AW221" s="14" t="s">
        <v>33</v>
      </c>
      <c r="AX221" s="14" t="s">
        <v>71</v>
      </c>
      <c r="AY221" s="214" t="s">
        <v>114</v>
      </c>
    </row>
    <row r="222" spans="1:65" s="14" customFormat="1" ht="11.25">
      <c r="B222" s="204"/>
      <c r="C222" s="205"/>
      <c r="D222" s="187" t="s">
        <v>128</v>
      </c>
      <c r="E222" s="206" t="s">
        <v>19</v>
      </c>
      <c r="F222" s="207" t="s">
        <v>243</v>
      </c>
      <c r="G222" s="205"/>
      <c r="H222" s="208">
        <v>8.1999999999999993</v>
      </c>
      <c r="I222" s="209"/>
      <c r="J222" s="205"/>
      <c r="K222" s="205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128</v>
      </c>
      <c r="AU222" s="214" t="s">
        <v>79</v>
      </c>
      <c r="AV222" s="14" t="s">
        <v>79</v>
      </c>
      <c r="AW222" s="14" t="s">
        <v>33</v>
      </c>
      <c r="AX222" s="14" t="s">
        <v>71</v>
      </c>
      <c r="AY222" s="214" t="s">
        <v>114</v>
      </c>
    </row>
    <row r="223" spans="1:65" s="14" customFormat="1" ht="11.25">
      <c r="B223" s="204"/>
      <c r="C223" s="205"/>
      <c r="D223" s="187" t="s">
        <v>128</v>
      </c>
      <c r="E223" s="206" t="s">
        <v>19</v>
      </c>
      <c r="F223" s="207" t="s">
        <v>244</v>
      </c>
      <c r="G223" s="205"/>
      <c r="H223" s="208">
        <v>6.7</v>
      </c>
      <c r="I223" s="209"/>
      <c r="J223" s="205"/>
      <c r="K223" s="205"/>
      <c r="L223" s="210"/>
      <c r="M223" s="211"/>
      <c r="N223" s="212"/>
      <c r="O223" s="212"/>
      <c r="P223" s="212"/>
      <c r="Q223" s="212"/>
      <c r="R223" s="212"/>
      <c r="S223" s="212"/>
      <c r="T223" s="213"/>
      <c r="AT223" s="214" t="s">
        <v>128</v>
      </c>
      <c r="AU223" s="214" t="s">
        <v>79</v>
      </c>
      <c r="AV223" s="14" t="s">
        <v>79</v>
      </c>
      <c r="AW223" s="14" t="s">
        <v>33</v>
      </c>
      <c r="AX223" s="14" t="s">
        <v>71</v>
      </c>
      <c r="AY223" s="214" t="s">
        <v>114</v>
      </c>
    </row>
    <row r="224" spans="1:65" s="13" customFormat="1" ht="11.25">
      <c r="B224" s="194"/>
      <c r="C224" s="195"/>
      <c r="D224" s="187" t="s">
        <v>128</v>
      </c>
      <c r="E224" s="196" t="s">
        <v>19</v>
      </c>
      <c r="F224" s="197" t="s">
        <v>196</v>
      </c>
      <c r="G224" s="195"/>
      <c r="H224" s="196" t="s">
        <v>19</v>
      </c>
      <c r="I224" s="198"/>
      <c r="J224" s="195"/>
      <c r="K224" s="195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128</v>
      </c>
      <c r="AU224" s="203" t="s">
        <v>79</v>
      </c>
      <c r="AV224" s="13" t="s">
        <v>14</v>
      </c>
      <c r="AW224" s="13" t="s">
        <v>33</v>
      </c>
      <c r="AX224" s="13" t="s">
        <v>71</v>
      </c>
      <c r="AY224" s="203" t="s">
        <v>114</v>
      </c>
    </row>
    <row r="225" spans="1:65" s="14" customFormat="1" ht="11.25">
      <c r="B225" s="204"/>
      <c r="C225" s="205"/>
      <c r="D225" s="187" t="s">
        <v>128</v>
      </c>
      <c r="E225" s="206" t="s">
        <v>19</v>
      </c>
      <c r="F225" s="207" t="s">
        <v>229</v>
      </c>
      <c r="G225" s="205"/>
      <c r="H225" s="208">
        <v>5.75</v>
      </c>
      <c r="I225" s="209"/>
      <c r="J225" s="205"/>
      <c r="K225" s="205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128</v>
      </c>
      <c r="AU225" s="214" t="s">
        <v>79</v>
      </c>
      <c r="AV225" s="14" t="s">
        <v>79</v>
      </c>
      <c r="AW225" s="14" t="s">
        <v>33</v>
      </c>
      <c r="AX225" s="14" t="s">
        <v>71</v>
      </c>
      <c r="AY225" s="214" t="s">
        <v>114</v>
      </c>
    </row>
    <row r="226" spans="1:65" s="14" customFormat="1" ht="11.25">
      <c r="B226" s="204"/>
      <c r="C226" s="205"/>
      <c r="D226" s="187" t="s">
        <v>128</v>
      </c>
      <c r="E226" s="206" t="s">
        <v>19</v>
      </c>
      <c r="F226" s="207" t="s">
        <v>230</v>
      </c>
      <c r="G226" s="205"/>
      <c r="H226" s="208">
        <v>7.27</v>
      </c>
      <c r="I226" s="209"/>
      <c r="J226" s="205"/>
      <c r="K226" s="205"/>
      <c r="L226" s="210"/>
      <c r="M226" s="211"/>
      <c r="N226" s="212"/>
      <c r="O226" s="212"/>
      <c r="P226" s="212"/>
      <c r="Q226" s="212"/>
      <c r="R226" s="212"/>
      <c r="S226" s="212"/>
      <c r="T226" s="213"/>
      <c r="AT226" s="214" t="s">
        <v>128</v>
      </c>
      <c r="AU226" s="214" t="s">
        <v>79</v>
      </c>
      <c r="AV226" s="14" t="s">
        <v>79</v>
      </c>
      <c r="AW226" s="14" t="s">
        <v>33</v>
      </c>
      <c r="AX226" s="14" t="s">
        <v>71</v>
      </c>
      <c r="AY226" s="214" t="s">
        <v>114</v>
      </c>
    </row>
    <row r="227" spans="1:65" s="14" customFormat="1" ht="11.25">
      <c r="B227" s="204"/>
      <c r="C227" s="205"/>
      <c r="D227" s="187" t="s">
        <v>128</v>
      </c>
      <c r="E227" s="206" t="s">
        <v>19</v>
      </c>
      <c r="F227" s="207" t="s">
        <v>231</v>
      </c>
      <c r="G227" s="205"/>
      <c r="H227" s="208">
        <v>5.7</v>
      </c>
      <c r="I227" s="209"/>
      <c r="J227" s="205"/>
      <c r="K227" s="205"/>
      <c r="L227" s="210"/>
      <c r="M227" s="211"/>
      <c r="N227" s="212"/>
      <c r="O227" s="212"/>
      <c r="P227" s="212"/>
      <c r="Q227" s="212"/>
      <c r="R227" s="212"/>
      <c r="S227" s="212"/>
      <c r="T227" s="213"/>
      <c r="AT227" s="214" t="s">
        <v>128</v>
      </c>
      <c r="AU227" s="214" t="s">
        <v>79</v>
      </c>
      <c r="AV227" s="14" t="s">
        <v>79</v>
      </c>
      <c r="AW227" s="14" t="s">
        <v>33</v>
      </c>
      <c r="AX227" s="14" t="s">
        <v>71</v>
      </c>
      <c r="AY227" s="214" t="s">
        <v>114</v>
      </c>
    </row>
    <row r="228" spans="1:65" s="15" customFormat="1" ht="11.25">
      <c r="B228" s="215"/>
      <c r="C228" s="216"/>
      <c r="D228" s="187" t="s">
        <v>128</v>
      </c>
      <c r="E228" s="217" t="s">
        <v>19</v>
      </c>
      <c r="F228" s="218" t="s">
        <v>135</v>
      </c>
      <c r="G228" s="216"/>
      <c r="H228" s="219">
        <v>167.86999999999995</v>
      </c>
      <c r="I228" s="220"/>
      <c r="J228" s="216"/>
      <c r="K228" s="216"/>
      <c r="L228" s="221"/>
      <c r="M228" s="222"/>
      <c r="N228" s="223"/>
      <c r="O228" s="223"/>
      <c r="P228" s="223"/>
      <c r="Q228" s="223"/>
      <c r="R228" s="223"/>
      <c r="S228" s="223"/>
      <c r="T228" s="224"/>
      <c r="AT228" s="225" t="s">
        <v>128</v>
      </c>
      <c r="AU228" s="225" t="s">
        <v>79</v>
      </c>
      <c r="AV228" s="15" t="s">
        <v>122</v>
      </c>
      <c r="AW228" s="15" t="s">
        <v>33</v>
      </c>
      <c r="AX228" s="15" t="s">
        <v>14</v>
      </c>
      <c r="AY228" s="225" t="s">
        <v>114</v>
      </c>
    </row>
    <row r="229" spans="1:65" s="14" customFormat="1" ht="11.25">
      <c r="B229" s="204"/>
      <c r="C229" s="205"/>
      <c r="D229" s="187" t="s">
        <v>128</v>
      </c>
      <c r="E229" s="205"/>
      <c r="F229" s="207" t="s">
        <v>245</v>
      </c>
      <c r="G229" s="205"/>
      <c r="H229" s="208">
        <v>176.26400000000001</v>
      </c>
      <c r="I229" s="209"/>
      <c r="J229" s="205"/>
      <c r="K229" s="205"/>
      <c r="L229" s="210"/>
      <c r="M229" s="211"/>
      <c r="N229" s="212"/>
      <c r="O229" s="212"/>
      <c r="P229" s="212"/>
      <c r="Q229" s="212"/>
      <c r="R229" s="212"/>
      <c r="S229" s="212"/>
      <c r="T229" s="213"/>
      <c r="AT229" s="214" t="s">
        <v>128</v>
      </c>
      <c r="AU229" s="214" t="s">
        <v>79</v>
      </c>
      <c r="AV229" s="14" t="s">
        <v>79</v>
      </c>
      <c r="AW229" s="14" t="s">
        <v>4</v>
      </c>
      <c r="AX229" s="14" t="s">
        <v>14</v>
      </c>
      <c r="AY229" s="214" t="s">
        <v>114</v>
      </c>
    </row>
    <row r="230" spans="1:65" s="2" customFormat="1" ht="24.2" customHeight="1">
      <c r="A230" s="35"/>
      <c r="B230" s="36"/>
      <c r="C230" s="226" t="s">
        <v>246</v>
      </c>
      <c r="D230" s="226" t="s">
        <v>146</v>
      </c>
      <c r="E230" s="227" t="s">
        <v>247</v>
      </c>
      <c r="F230" s="228" t="s">
        <v>248</v>
      </c>
      <c r="G230" s="229" t="s">
        <v>217</v>
      </c>
      <c r="H230" s="230">
        <v>52.05</v>
      </c>
      <c r="I230" s="231"/>
      <c r="J230" s="232">
        <f>ROUND(I230*H230,2)</f>
        <v>0</v>
      </c>
      <c r="K230" s="228" t="s">
        <v>121</v>
      </c>
      <c r="L230" s="233"/>
      <c r="M230" s="234" t="s">
        <v>19</v>
      </c>
      <c r="N230" s="235" t="s">
        <v>43</v>
      </c>
      <c r="O230" s="65"/>
      <c r="P230" s="183">
        <f>O230*H230</f>
        <v>0</v>
      </c>
      <c r="Q230" s="183">
        <v>2.9999999999999997E-4</v>
      </c>
      <c r="R230" s="183">
        <f>Q230*H230</f>
        <v>1.5614999999999997E-2</v>
      </c>
      <c r="S230" s="183">
        <v>0</v>
      </c>
      <c r="T230" s="184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85" t="s">
        <v>149</v>
      </c>
      <c r="AT230" s="185" t="s">
        <v>146</v>
      </c>
      <c r="AU230" s="185" t="s">
        <v>79</v>
      </c>
      <c r="AY230" s="18" t="s">
        <v>114</v>
      </c>
      <c r="BE230" s="186">
        <f>IF(N230="základní",J230,0)</f>
        <v>0</v>
      </c>
      <c r="BF230" s="186">
        <f>IF(N230="snížená",J230,0)</f>
        <v>0</v>
      </c>
      <c r="BG230" s="186">
        <f>IF(N230="zákl. přenesená",J230,0)</f>
        <v>0</v>
      </c>
      <c r="BH230" s="186">
        <f>IF(N230="sníž. přenesená",J230,0)</f>
        <v>0</v>
      </c>
      <c r="BI230" s="186">
        <f>IF(N230="nulová",J230,0)</f>
        <v>0</v>
      </c>
      <c r="BJ230" s="18" t="s">
        <v>79</v>
      </c>
      <c r="BK230" s="186">
        <f>ROUND(I230*H230,2)</f>
        <v>0</v>
      </c>
      <c r="BL230" s="18" t="s">
        <v>122</v>
      </c>
      <c r="BM230" s="185" t="s">
        <v>249</v>
      </c>
    </row>
    <row r="231" spans="1:65" s="2" customFormat="1" ht="19.5">
      <c r="A231" s="35"/>
      <c r="B231" s="36"/>
      <c r="C231" s="37"/>
      <c r="D231" s="187" t="s">
        <v>124</v>
      </c>
      <c r="E231" s="37"/>
      <c r="F231" s="188" t="s">
        <v>248</v>
      </c>
      <c r="G231" s="37"/>
      <c r="H231" s="37"/>
      <c r="I231" s="189"/>
      <c r="J231" s="37"/>
      <c r="K231" s="37"/>
      <c r="L231" s="40"/>
      <c r="M231" s="190"/>
      <c r="N231" s="191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124</v>
      </c>
      <c r="AU231" s="18" t="s">
        <v>79</v>
      </c>
    </row>
    <row r="232" spans="1:65" s="2" customFormat="1" ht="11.25">
      <c r="A232" s="35"/>
      <c r="B232" s="36"/>
      <c r="C232" s="37"/>
      <c r="D232" s="192" t="s">
        <v>126</v>
      </c>
      <c r="E232" s="37"/>
      <c r="F232" s="193" t="s">
        <v>250</v>
      </c>
      <c r="G232" s="37"/>
      <c r="H232" s="37"/>
      <c r="I232" s="189"/>
      <c r="J232" s="37"/>
      <c r="K232" s="37"/>
      <c r="L232" s="40"/>
      <c r="M232" s="190"/>
      <c r="N232" s="191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126</v>
      </c>
      <c r="AU232" s="18" t="s">
        <v>79</v>
      </c>
    </row>
    <row r="233" spans="1:65" s="13" customFormat="1" ht="11.25">
      <c r="B233" s="194"/>
      <c r="C233" s="195"/>
      <c r="D233" s="187" t="s">
        <v>128</v>
      </c>
      <c r="E233" s="196" t="s">
        <v>19</v>
      </c>
      <c r="F233" s="197" t="s">
        <v>177</v>
      </c>
      <c r="G233" s="195"/>
      <c r="H233" s="196" t="s">
        <v>19</v>
      </c>
      <c r="I233" s="198"/>
      <c r="J233" s="195"/>
      <c r="K233" s="195"/>
      <c r="L233" s="199"/>
      <c r="M233" s="200"/>
      <c r="N233" s="201"/>
      <c r="O233" s="201"/>
      <c r="P233" s="201"/>
      <c r="Q233" s="201"/>
      <c r="R233" s="201"/>
      <c r="S233" s="201"/>
      <c r="T233" s="202"/>
      <c r="AT233" s="203" t="s">
        <v>128</v>
      </c>
      <c r="AU233" s="203" t="s">
        <v>79</v>
      </c>
      <c r="AV233" s="13" t="s">
        <v>14</v>
      </c>
      <c r="AW233" s="13" t="s">
        <v>33</v>
      </c>
      <c r="AX233" s="13" t="s">
        <v>71</v>
      </c>
      <c r="AY233" s="203" t="s">
        <v>114</v>
      </c>
    </row>
    <row r="234" spans="1:65" s="14" customFormat="1" ht="11.25">
      <c r="B234" s="204"/>
      <c r="C234" s="205"/>
      <c r="D234" s="187" t="s">
        <v>128</v>
      </c>
      <c r="E234" s="206" t="s">
        <v>19</v>
      </c>
      <c r="F234" s="207" t="s">
        <v>251</v>
      </c>
      <c r="G234" s="205"/>
      <c r="H234" s="208">
        <v>1.45</v>
      </c>
      <c r="I234" s="209"/>
      <c r="J234" s="205"/>
      <c r="K234" s="205"/>
      <c r="L234" s="210"/>
      <c r="M234" s="211"/>
      <c r="N234" s="212"/>
      <c r="O234" s="212"/>
      <c r="P234" s="212"/>
      <c r="Q234" s="212"/>
      <c r="R234" s="212"/>
      <c r="S234" s="212"/>
      <c r="T234" s="213"/>
      <c r="AT234" s="214" t="s">
        <v>128</v>
      </c>
      <c r="AU234" s="214" t="s">
        <v>79</v>
      </c>
      <c r="AV234" s="14" t="s">
        <v>79</v>
      </c>
      <c r="AW234" s="14" t="s">
        <v>33</v>
      </c>
      <c r="AX234" s="14" t="s">
        <v>71</v>
      </c>
      <c r="AY234" s="214" t="s">
        <v>114</v>
      </c>
    </row>
    <row r="235" spans="1:65" s="14" customFormat="1" ht="11.25">
      <c r="B235" s="204"/>
      <c r="C235" s="205"/>
      <c r="D235" s="187" t="s">
        <v>128</v>
      </c>
      <c r="E235" s="206" t="s">
        <v>19</v>
      </c>
      <c r="F235" s="207" t="s">
        <v>252</v>
      </c>
      <c r="G235" s="205"/>
      <c r="H235" s="208">
        <v>13.5</v>
      </c>
      <c r="I235" s="209"/>
      <c r="J235" s="205"/>
      <c r="K235" s="205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128</v>
      </c>
      <c r="AU235" s="214" t="s">
        <v>79</v>
      </c>
      <c r="AV235" s="14" t="s">
        <v>79</v>
      </c>
      <c r="AW235" s="14" t="s">
        <v>33</v>
      </c>
      <c r="AX235" s="14" t="s">
        <v>71</v>
      </c>
      <c r="AY235" s="214" t="s">
        <v>114</v>
      </c>
    </row>
    <row r="236" spans="1:65" s="14" customFormat="1" ht="11.25">
      <c r="B236" s="204"/>
      <c r="C236" s="205"/>
      <c r="D236" s="187" t="s">
        <v>128</v>
      </c>
      <c r="E236" s="206" t="s">
        <v>19</v>
      </c>
      <c r="F236" s="207" t="s">
        <v>253</v>
      </c>
      <c r="G236" s="205"/>
      <c r="H236" s="208">
        <v>21</v>
      </c>
      <c r="I236" s="209"/>
      <c r="J236" s="205"/>
      <c r="K236" s="205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128</v>
      </c>
      <c r="AU236" s="214" t="s">
        <v>79</v>
      </c>
      <c r="AV236" s="14" t="s">
        <v>79</v>
      </c>
      <c r="AW236" s="14" t="s">
        <v>33</v>
      </c>
      <c r="AX236" s="14" t="s">
        <v>71</v>
      </c>
      <c r="AY236" s="214" t="s">
        <v>114</v>
      </c>
    </row>
    <row r="237" spans="1:65" s="14" customFormat="1" ht="11.25">
      <c r="B237" s="204"/>
      <c r="C237" s="205"/>
      <c r="D237" s="187" t="s">
        <v>128</v>
      </c>
      <c r="E237" s="206" t="s">
        <v>19</v>
      </c>
      <c r="F237" s="207" t="s">
        <v>254</v>
      </c>
      <c r="G237" s="205"/>
      <c r="H237" s="208">
        <v>7.2</v>
      </c>
      <c r="I237" s="209"/>
      <c r="J237" s="205"/>
      <c r="K237" s="205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128</v>
      </c>
      <c r="AU237" s="214" t="s">
        <v>79</v>
      </c>
      <c r="AV237" s="14" t="s">
        <v>79</v>
      </c>
      <c r="AW237" s="14" t="s">
        <v>33</v>
      </c>
      <c r="AX237" s="14" t="s">
        <v>71</v>
      </c>
      <c r="AY237" s="214" t="s">
        <v>114</v>
      </c>
    </row>
    <row r="238" spans="1:65" s="14" customFormat="1" ht="11.25">
      <c r="B238" s="204"/>
      <c r="C238" s="205"/>
      <c r="D238" s="187" t="s">
        <v>128</v>
      </c>
      <c r="E238" s="206" t="s">
        <v>19</v>
      </c>
      <c r="F238" s="207" t="s">
        <v>255</v>
      </c>
      <c r="G238" s="205"/>
      <c r="H238" s="208">
        <v>3.6</v>
      </c>
      <c r="I238" s="209"/>
      <c r="J238" s="205"/>
      <c r="K238" s="205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128</v>
      </c>
      <c r="AU238" s="214" t="s">
        <v>79</v>
      </c>
      <c r="AV238" s="14" t="s">
        <v>79</v>
      </c>
      <c r="AW238" s="14" t="s">
        <v>33</v>
      </c>
      <c r="AX238" s="14" t="s">
        <v>71</v>
      </c>
      <c r="AY238" s="214" t="s">
        <v>114</v>
      </c>
    </row>
    <row r="239" spans="1:65" s="14" customFormat="1" ht="11.25">
      <c r="B239" s="204"/>
      <c r="C239" s="205"/>
      <c r="D239" s="187" t="s">
        <v>128</v>
      </c>
      <c r="E239" s="206" t="s">
        <v>19</v>
      </c>
      <c r="F239" s="207" t="s">
        <v>256</v>
      </c>
      <c r="G239" s="205"/>
      <c r="H239" s="208">
        <v>1.4</v>
      </c>
      <c r="I239" s="209"/>
      <c r="J239" s="205"/>
      <c r="K239" s="205"/>
      <c r="L239" s="210"/>
      <c r="M239" s="211"/>
      <c r="N239" s="212"/>
      <c r="O239" s="212"/>
      <c r="P239" s="212"/>
      <c r="Q239" s="212"/>
      <c r="R239" s="212"/>
      <c r="S239" s="212"/>
      <c r="T239" s="213"/>
      <c r="AT239" s="214" t="s">
        <v>128</v>
      </c>
      <c r="AU239" s="214" t="s">
        <v>79</v>
      </c>
      <c r="AV239" s="14" t="s">
        <v>79</v>
      </c>
      <c r="AW239" s="14" t="s">
        <v>33</v>
      </c>
      <c r="AX239" s="14" t="s">
        <v>71</v>
      </c>
      <c r="AY239" s="214" t="s">
        <v>114</v>
      </c>
    </row>
    <row r="240" spans="1:65" s="14" customFormat="1" ht="11.25">
      <c r="B240" s="204"/>
      <c r="C240" s="205"/>
      <c r="D240" s="187" t="s">
        <v>128</v>
      </c>
      <c r="E240" s="206" t="s">
        <v>19</v>
      </c>
      <c r="F240" s="207" t="s">
        <v>257</v>
      </c>
      <c r="G240" s="205"/>
      <c r="H240" s="208">
        <v>2.7</v>
      </c>
      <c r="I240" s="209"/>
      <c r="J240" s="205"/>
      <c r="K240" s="205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128</v>
      </c>
      <c r="AU240" s="214" t="s">
        <v>79</v>
      </c>
      <c r="AV240" s="14" t="s">
        <v>79</v>
      </c>
      <c r="AW240" s="14" t="s">
        <v>33</v>
      </c>
      <c r="AX240" s="14" t="s">
        <v>71</v>
      </c>
      <c r="AY240" s="214" t="s">
        <v>114</v>
      </c>
    </row>
    <row r="241" spans="1:65" s="14" customFormat="1" ht="11.25">
      <c r="B241" s="204"/>
      <c r="C241" s="205"/>
      <c r="D241" s="187" t="s">
        <v>128</v>
      </c>
      <c r="E241" s="206" t="s">
        <v>19</v>
      </c>
      <c r="F241" s="207" t="s">
        <v>258</v>
      </c>
      <c r="G241" s="205"/>
      <c r="H241" s="208">
        <v>1.2</v>
      </c>
      <c r="I241" s="209"/>
      <c r="J241" s="205"/>
      <c r="K241" s="205"/>
      <c r="L241" s="210"/>
      <c r="M241" s="211"/>
      <c r="N241" s="212"/>
      <c r="O241" s="212"/>
      <c r="P241" s="212"/>
      <c r="Q241" s="212"/>
      <c r="R241" s="212"/>
      <c r="S241" s="212"/>
      <c r="T241" s="213"/>
      <c r="AT241" s="214" t="s">
        <v>128</v>
      </c>
      <c r="AU241" s="214" t="s">
        <v>79</v>
      </c>
      <c r="AV241" s="14" t="s">
        <v>79</v>
      </c>
      <c r="AW241" s="14" t="s">
        <v>33</v>
      </c>
      <c r="AX241" s="14" t="s">
        <v>71</v>
      </c>
      <c r="AY241" s="214" t="s">
        <v>114</v>
      </c>
    </row>
    <row r="242" spans="1:65" s="15" customFormat="1" ht="11.25">
      <c r="B242" s="215"/>
      <c r="C242" s="216"/>
      <c r="D242" s="187" t="s">
        <v>128</v>
      </c>
      <c r="E242" s="217" t="s">
        <v>19</v>
      </c>
      <c r="F242" s="218" t="s">
        <v>135</v>
      </c>
      <c r="G242" s="216"/>
      <c r="H242" s="219">
        <v>52.050000000000011</v>
      </c>
      <c r="I242" s="220"/>
      <c r="J242" s="216"/>
      <c r="K242" s="216"/>
      <c r="L242" s="221"/>
      <c r="M242" s="222"/>
      <c r="N242" s="223"/>
      <c r="O242" s="223"/>
      <c r="P242" s="223"/>
      <c r="Q242" s="223"/>
      <c r="R242" s="223"/>
      <c r="S242" s="223"/>
      <c r="T242" s="224"/>
      <c r="AT242" s="225" t="s">
        <v>128</v>
      </c>
      <c r="AU242" s="225" t="s">
        <v>79</v>
      </c>
      <c r="AV242" s="15" t="s">
        <v>122</v>
      </c>
      <c r="AW242" s="15" t="s">
        <v>33</v>
      </c>
      <c r="AX242" s="15" t="s">
        <v>14</v>
      </c>
      <c r="AY242" s="225" t="s">
        <v>114</v>
      </c>
    </row>
    <row r="243" spans="1:65" s="2" customFormat="1" ht="44.25" customHeight="1">
      <c r="A243" s="35"/>
      <c r="B243" s="36"/>
      <c r="C243" s="174" t="s">
        <v>259</v>
      </c>
      <c r="D243" s="174" t="s">
        <v>117</v>
      </c>
      <c r="E243" s="175" t="s">
        <v>260</v>
      </c>
      <c r="F243" s="176" t="s">
        <v>261</v>
      </c>
      <c r="G243" s="177" t="s">
        <v>120</v>
      </c>
      <c r="H243" s="178">
        <v>41.09</v>
      </c>
      <c r="I243" s="179"/>
      <c r="J243" s="180">
        <f>ROUND(I243*H243,2)</f>
        <v>0</v>
      </c>
      <c r="K243" s="176" t="s">
        <v>121</v>
      </c>
      <c r="L243" s="40"/>
      <c r="M243" s="181" t="s">
        <v>19</v>
      </c>
      <c r="N243" s="182" t="s">
        <v>43</v>
      </c>
      <c r="O243" s="65"/>
      <c r="P243" s="183">
        <f>O243*H243</f>
        <v>0</v>
      </c>
      <c r="Q243" s="183">
        <v>8.5199999999999998E-3</v>
      </c>
      <c r="R243" s="183">
        <f>Q243*H243</f>
        <v>0.35008680000000003</v>
      </c>
      <c r="S243" s="183">
        <v>0</v>
      </c>
      <c r="T243" s="184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85" t="s">
        <v>122</v>
      </c>
      <c r="AT243" s="185" t="s">
        <v>117</v>
      </c>
      <c r="AU243" s="185" t="s">
        <v>79</v>
      </c>
      <c r="AY243" s="18" t="s">
        <v>114</v>
      </c>
      <c r="BE243" s="186">
        <f>IF(N243="základní",J243,0)</f>
        <v>0</v>
      </c>
      <c r="BF243" s="186">
        <f>IF(N243="snížená",J243,0)</f>
        <v>0</v>
      </c>
      <c r="BG243" s="186">
        <f>IF(N243="zákl. přenesená",J243,0)</f>
        <v>0</v>
      </c>
      <c r="BH243" s="186">
        <f>IF(N243="sníž. přenesená",J243,0)</f>
        <v>0</v>
      </c>
      <c r="BI243" s="186">
        <f>IF(N243="nulová",J243,0)</f>
        <v>0</v>
      </c>
      <c r="BJ243" s="18" t="s">
        <v>79</v>
      </c>
      <c r="BK243" s="186">
        <f>ROUND(I243*H243,2)</f>
        <v>0</v>
      </c>
      <c r="BL243" s="18" t="s">
        <v>122</v>
      </c>
      <c r="BM243" s="185" t="s">
        <v>262</v>
      </c>
    </row>
    <row r="244" spans="1:65" s="2" customFormat="1" ht="39">
      <c r="A244" s="35"/>
      <c r="B244" s="36"/>
      <c r="C244" s="37"/>
      <c r="D244" s="187" t="s">
        <v>124</v>
      </c>
      <c r="E244" s="37"/>
      <c r="F244" s="188" t="s">
        <v>263</v>
      </c>
      <c r="G244" s="37"/>
      <c r="H244" s="37"/>
      <c r="I244" s="189"/>
      <c r="J244" s="37"/>
      <c r="K244" s="37"/>
      <c r="L244" s="40"/>
      <c r="M244" s="190"/>
      <c r="N244" s="191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124</v>
      </c>
      <c r="AU244" s="18" t="s">
        <v>79</v>
      </c>
    </row>
    <row r="245" spans="1:65" s="2" customFormat="1" ht="11.25">
      <c r="A245" s="35"/>
      <c r="B245" s="36"/>
      <c r="C245" s="37"/>
      <c r="D245" s="192" t="s">
        <v>126</v>
      </c>
      <c r="E245" s="37"/>
      <c r="F245" s="193" t="s">
        <v>264</v>
      </c>
      <c r="G245" s="37"/>
      <c r="H245" s="37"/>
      <c r="I245" s="189"/>
      <c r="J245" s="37"/>
      <c r="K245" s="37"/>
      <c r="L245" s="40"/>
      <c r="M245" s="190"/>
      <c r="N245" s="191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126</v>
      </c>
      <c r="AU245" s="18" t="s">
        <v>79</v>
      </c>
    </row>
    <row r="246" spans="1:65" s="13" customFormat="1" ht="11.25">
      <c r="B246" s="194"/>
      <c r="C246" s="195"/>
      <c r="D246" s="187" t="s">
        <v>128</v>
      </c>
      <c r="E246" s="196" t="s">
        <v>19</v>
      </c>
      <c r="F246" s="197" t="s">
        <v>164</v>
      </c>
      <c r="G246" s="195"/>
      <c r="H246" s="196" t="s">
        <v>19</v>
      </c>
      <c r="I246" s="198"/>
      <c r="J246" s="195"/>
      <c r="K246" s="195"/>
      <c r="L246" s="199"/>
      <c r="M246" s="200"/>
      <c r="N246" s="201"/>
      <c r="O246" s="201"/>
      <c r="P246" s="201"/>
      <c r="Q246" s="201"/>
      <c r="R246" s="201"/>
      <c r="S246" s="201"/>
      <c r="T246" s="202"/>
      <c r="AT246" s="203" t="s">
        <v>128</v>
      </c>
      <c r="AU246" s="203" t="s">
        <v>79</v>
      </c>
      <c r="AV246" s="13" t="s">
        <v>14</v>
      </c>
      <c r="AW246" s="13" t="s">
        <v>33</v>
      </c>
      <c r="AX246" s="13" t="s">
        <v>71</v>
      </c>
      <c r="AY246" s="203" t="s">
        <v>114</v>
      </c>
    </row>
    <row r="247" spans="1:65" s="14" customFormat="1" ht="11.25">
      <c r="B247" s="204"/>
      <c r="C247" s="205"/>
      <c r="D247" s="187" t="s">
        <v>128</v>
      </c>
      <c r="E247" s="206" t="s">
        <v>19</v>
      </c>
      <c r="F247" s="207" t="s">
        <v>165</v>
      </c>
      <c r="G247" s="205"/>
      <c r="H247" s="208">
        <v>19.95</v>
      </c>
      <c r="I247" s="209"/>
      <c r="J247" s="205"/>
      <c r="K247" s="205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128</v>
      </c>
      <c r="AU247" s="214" t="s">
        <v>79</v>
      </c>
      <c r="AV247" s="14" t="s">
        <v>79</v>
      </c>
      <c r="AW247" s="14" t="s">
        <v>33</v>
      </c>
      <c r="AX247" s="14" t="s">
        <v>71</v>
      </c>
      <c r="AY247" s="214" t="s">
        <v>114</v>
      </c>
    </row>
    <row r="248" spans="1:65" s="14" customFormat="1" ht="11.25">
      <c r="B248" s="204"/>
      <c r="C248" s="205"/>
      <c r="D248" s="187" t="s">
        <v>128</v>
      </c>
      <c r="E248" s="206" t="s">
        <v>19</v>
      </c>
      <c r="F248" s="207" t="s">
        <v>166</v>
      </c>
      <c r="G248" s="205"/>
      <c r="H248" s="208">
        <v>21.14</v>
      </c>
      <c r="I248" s="209"/>
      <c r="J248" s="205"/>
      <c r="K248" s="205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128</v>
      </c>
      <c r="AU248" s="214" t="s">
        <v>79</v>
      </c>
      <c r="AV248" s="14" t="s">
        <v>79</v>
      </c>
      <c r="AW248" s="14" t="s">
        <v>33</v>
      </c>
      <c r="AX248" s="14" t="s">
        <v>71</v>
      </c>
      <c r="AY248" s="214" t="s">
        <v>114</v>
      </c>
    </row>
    <row r="249" spans="1:65" s="15" customFormat="1" ht="11.25">
      <c r="B249" s="215"/>
      <c r="C249" s="216"/>
      <c r="D249" s="187" t="s">
        <v>128</v>
      </c>
      <c r="E249" s="217" t="s">
        <v>19</v>
      </c>
      <c r="F249" s="218" t="s">
        <v>135</v>
      </c>
      <c r="G249" s="216"/>
      <c r="H249" s="219">
        <v>41.09</v>
      </c>
      <c r="I249" s="220"/>
      <c r="J249" s="216"/>
      <c r="K249" s="216"/>
      <c r="L249" s="221"/>
      <c r="M249" s="222"/>
      <c r="N249" s="223"/>
      <c r="O249" s="223"/>
      <c r="P249" s="223"/>
      <c r="Q249" s="223"/>
      <c r="R249" s="223"/>
      <c r="S249" s="223"/>
      <c r="T249" s="224"/>
      <c r="AT249" s="225" t="s">
        <v>128</v>
      </c>
      <c r="AU249" s="225" t="s">
        <v>79</v>
      </c>
      <c r="AV249" s="15" t="s">
        <v>122</v>
      </c>
      <c r="AW249" s="15" t="s">
        <v>33</v>
      </c>
      <c r="AX249" s="15" t="s">
        <v>14</v>
      </c>
      <c r="AY249" s="225" t="s">
        <v>114</v>
      </c>
    </row>
    <row r="250" spans="1:65" s="2" customFormat="1" ht="24.2" customHeight="1">
      <c r="A250" s="35"/>
      <c r="B250" s="36"/>
      <c r="C250" s="226" t="s">
        <v>265</v>
      </c>
      <c r="D250" s="226" t="s">
        <v>146</v>
      </c>
      <c r="E250" s="227" t="s">
        <v>266</v>
      </c>
      <c r="F250" s="228" t="s">
        <v>267</v>
      </c>
      <c r="G250" s="229" t="s">
        <v>120</v>
      </c>
      <c r="H250" s="230">
        <v>43.145000000000003</v>
      </c>
      <c r="I250" s="231"/>
      <c r="J250" s="232">
        <f>ROUND(I250*H250,2)</f>
        <v>0</v>
      </c>
      <c r="K250" s="228" t="s">
        <v>121</v>
      </c>
      <c r="L250" s="233"/>
      <c r="M250" s="234" t="s">
        <v>19</v>
      </c>
      <c r="N250" s="235" t="s">
        <v>43</v>
      </c>
      <c r="O250" s="65"/>
      <c r="P250" s="183">
        <f>O250*H250</f>
        <v>0</v>
      </c>
      <c r="Q250" s="183">
        <v>3.0000000000000001E-3</v>
      </c>
      <c r="R250" s="183">
        <f>Q250*H250</f>
        <v>0.12943500000000002</v>
      </c>
      <c r="S250" s="183">
        <v>0</v>
      </c>
      <c r="T250" s="18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5" t="s">
        <v>149</v>
      </c>
      <c r="AT250" s="185" t="s">
        <v>146</v>
      </c>
      <c r="AU250" s="185" t="s">
        <v>79</v>
      </c>
      <c r="AY250" s="18" t="s">
        <v>114</v>
      </c>
      <c r="BE250" s="186">
        <f>IF(N250="základní",J250,0)</f>
        <v>0</v>
      </c>
      <c r="BF250" s="186">
        <f>IF(N250="snížená",J250,0)</f>
        <v>0</v>
      </c>
      <c r="BG250" s="186">
        <f>IF(N250="zákl. přenesená",J250,0)</f>
        <v>0</v>
      </c>
      <c r="BH250" s="186">
        <f>IF(N250="sníž. přenesená",J250,0)</f>
        <v>0</v>
      </c>
      <c r="BI250" s="186">
        <f>IF(N250="nulová",J250,0)</f>
        <v>0</v>
      </c>
      <c r="BJ250" s="18" t="s">
        <v>79</v>
      </c>
      <c r="BK250" s="186">
        <f>ROUND(I250*H250,2)</f>
        <v>0</v>
      </c>
      <c r="BL250" s="18" t="s">
        <v>122</v>
      </c>
      <c r="BM250" s="185" t="s">
        <v>268</v>
      </c>
    </row>
    <row r="251" spans="1:65" s="2" customFormat="1" ht="19.5">
      <c r="A251" s="35"/>
      <c r="B251" s="36"/>
      <c r="C251" s="37"/>
      <c r="D251" s="187" t="s">
        <v>124</v>
      </c>
      <c r="E251" s="37"/>
      <c r="F251" s="188" t="s">
        <v>267</v>
      </c>
      <c r="G251" s="37"/>
      <c r="H251" s="37"/>
      <c r="I251" s="189"/>
      <c r="J251" s="37"/>
      <c r="K251" s="37"/>
      <c r="L251" s="40"/>
      <c r="M251" s="190"/>
      <c r="N251" s="191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124</v>
      </c>
      <c r="AU251" s="18" t="s">
        <v>79</v>
      </c>
    </row>
    <row r="252" spans="1:65" s="2" customFormat="1" ht="11.25">
      <c r="A252" s="35"/>
      <c r="B252" s="36"/>
      <c r="C252" s="37"/>
      <c r="D252" s="192" t="s">
        <v>126</v>
      </c>
      <c r="E252" s="37"/>
      <c r="F252" s="193" t="s">
        <v>269</v>
      </c>
      <c r="G252" s="37"/>
      <c r="H252" s="37"/>
      <c r="I252" s="189"/>
      <c r="J252" s="37"/>
      <c r="K252" s="37"/>
      <c r="L252" s="40"/>
      <c r="M252" s="190"/>
      <c r="N252" s="191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126</v>
      </c>
      <c r="AU252" s="18" t="s">
        <v>79</v>
      </c>
    </row>
    <row r="253" spans="1:65" s="14" customFormat="1" ht="11.25">
      <c r="B253" s="204"/>
      <c r="C253" s="205"/>
      <c r="D253" s="187" t="s">
        <v>128</v>
      </c>
      <c r="E253" s="205"/>
      <c r="F253" s="207" t="s">
        <v>270</v>
      </c>
      <c r="G253" s="205"/>
      <c r="H253" s="208">
        <v>43.145000000000003</v>
      </c>
      <c r="I253" s="209"/>
      <c r="J253" s="205"/>
      <c r="K253" s="205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128</v>
      </c>
      <c r="AU253" s="214" t="s">
        <v>79</v>
      </c>
      <c r="AV253" s="14" t="s">
        <v>79</v>
      </c>
      <c r="AW253" s="14" t="s">
        <v>4</v>
      </c>
      <c r="AX253" s="14" t="s">
        <v>14</v>
      </c>
      <c r="AY253" s="214" t="s">
        <v>114</v>
      </c>
    </row>
    <row r="254" spans="1:65" s="2" customFormat="1" ht="44.25" customHeight="1">
      <c r="A254" s="35"/>
      <c r="B254" s="36"/>
      <c r="C254" s="174" t="s">
        <v>271</v>
      </c>
      <c r="D254" s="174" t="s">
        <v>117</v>
      </c>
      <c r="E254" s="175" t="s">
        <v>272</v>
      </c>
      <c r="F254" s="176" t="s">
        <v>273</v>
      </c>
      <c r="G254" s="177" t="s">
        <v>120</v>
      </c>
      <c r="H254" s="178">
        <v>278.13</v>
      </c>
      <c r="I254" s="179"/>
      <c r="J254" s="180">
        <f>ROUND(I254*H254,2)</f>
        <v>0</v>
      </c>
      <c r="K254" s="176" t="s">
        <v>121</v>
      </c>
      <c r="L254" s="40"/>
      <c r="M254" s="181" t="s">
        <v>19</v>
      </c>
      <c r="N254" s="182" t="s">
        <v>43</v>
      </c>
      <c r="O254" s="65"/>
      <c r="P254" s="183">
        <f>O254*H254</f>
        <v>0</v>
      </c>
      <c r="Q254" s="183">
        <v>8.6E-3</v>
      </c>
      <c r="R254" s="183">
        <f>Q254*H254</f>
        <v>2.391918</v>
      </c>
      <c r="S254" s="183">
        <v>0</v>
      </c>
      <c r="T254" s="18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85" t="s">
        <v>122</v>
      </c>
      <c r="AT254" s="185" t="s">
        <v>117</v>
      </c>
      <c r="AU254" s="185" t="s">
        <v>79</v>
      </c>
      <c r="AY254" s="18" t="s">
        <v>114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18" t="s">
        <v>79</v>
      </c>
      <c r="BK254" s="186">
        <f>ROUND(I254*H254,2)</f>
        <v>0</v>
      </c>
      <c r="BL254" s="18" t="s">
        <v>122</v>
      </c>
      <c r="BM254" s="185" t="s">
        <v>274</v>
      </c>
    </row>
    <row r="255" spans="1:65" s="2" customFormat="1" ht="39">
      <c r="A255" s="35"/>
      <c r="B255" s="36"/>
      <c r="C255" s="37"/>
      <c r="D255" s="187" t="s">
        <v>124</v>
      </c>
      <c r="E255" s="37"/>
      <c r="F255" s="188" t="s">
        <v>275</v>
      </c>
      <c r="G255" s="37"/>
      <c r="H255" s="37"/>
      <c r="I255" s="189"/>
      <c r="J255" s="37"/>
      <c r="K255" s="37"/>
      <c r="L255" s="40"/>
      <c r="M255" s="190"/>
      <c r="N255" s="191"/>
      <c r="O255" s="65"/>
      <c r="P255" s="65"/>
      <c r="Q255" s="65"/>
      <c r="R255" s="65"/>
      <c r="S255" s="65"/>
      <c r="T255" s="66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124</v>
      </c>
      <c r="AU255" s="18" t="s">
        <v>79</v>
      </c>
    </row>
    <row r="256" spans="1:65" s="2" customFormat="1" ht="11.25">
      <c r="A256" s="35"/>
      <c r="B256" s="36"/>
      <c r="C256" s="37"/>
      <c r="D256" s="192" t="s">
        <v>126</v>
      </c>
      <c r="E256" s="37"/>
      <c r="F256" s="193" t="s">
        <v>276</v>
      </c>
      <c r="G256" s="37"/>
      <c r="H256" s="37"/>
      <c r="I256" s="189"/>
      <c r="J256" s="37"/>
      <c r="K256" s="37"/>
      <c r="L256" s="40"/>
      <c r="M256" s="190"/>
      <c r="N256" s="191"/>
      <c r="O256" s="65"/>
      <c r="P256" s="65"/>
      <c r="Q256" s="65"/>
      <c r="R256" s="65"/>
      <c r="S256" s="65"/>
      <c r="T256" s="66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126</v>
      </c>
      <c r="AU256" s="18" t="s">
        <v>79</v>
      </c>
    </row>
    <row r="257" spans="2:51" s="13" customFormat="1" ht="11.25">
      <c r="B257" s="194"/>
      <c r="C257" s="195"/>
      <c r="D257" s="187" t="s">
        <v>128</v>
      </c>
      <c r="E257" s="196" t="s">
        <v>19</v>
      </c>
      <c r="F257" s="197" t="s">
        <v>167</v>
      </c>
      <c r="G257" s="195"/>
      <c r="H257" s="196" t="s">
        <v>19</v>
      </c>
      <c r="I257" s="198"/>
      <c r="J257" s="195"/>
      <c r="K257" s="195"/>
      <c r="L257" s="199"/>
      <c r="M257" s="200"/>
      <c r="N257" s="201"/>
      <c r="O257" s="201"/>
      <c r="P257" s="201"/>
      <c r="Q257" s="201"/>
      <c r="R257" s="201"/>
      <c r="S257" s="201"/>
      <c r="T257" s="202"/>
      <c r="AT257" s="203" t="s">
        <v>128</v>
      </c>
      <c r="AU257" s="203" t="s">
        <v>79</v>
      </c>
      <c r="AV257" s="13" t="s">
        <v>14</v>
      </c>
      <c r="AW257" s="13" t="s">
        <v>33</v>
      </c>
      <c r="AX257" s="13" t="s">
        <v>71</v>
      </c>
      <c r="AY257" s="203" t="s">
        <v>114</v>
      </c>
    </row>
    <row r="258" spans="2:51" s="13" customFormat="1" ht="11.25">
      <c r="B258" s="194"/>
      <c r="C258" s="195"/>
      <c r="D258" s="187" t="s">
        <v>128</v>
      </c>
      <c r="E258" s="196" t="s">
        <v>19</v>
      </c>
      <c r="F258" s="197" t="s">
        <v>168</v>
      </c>
      <c r="G258" s="195"/>
      <c r="H258" s="196" t="s">
        <v>19</v>
      </c>
      <c r="I258" s="198"/>
      <c r="J258" s="195"/>
      <c r="K258" s="195"/>
      <c r="L258" s="199"/>
      <c r="M258" s="200"/>
      <c r="N258" s="201"/>
      <c r="O258" s="201"/>
      <c r="P258" s="201"/>
      <c r="Q258" s="201"/>
      <c r="R258" s="201"/>
      <c r="S258" s="201"/>
      <c r="T258" s="202"/>
      <c r="AT258" s="203" t="s">
        <v>128</v>
      </c>
      <c r="AU258" s="203" t="s">
        <v>79</v>
      </c>
      <c r="AV258" s="13" t="s">
        <v>14</v>
      </c>
      <c r="AW258" s="13" t="s">
        <v>33</v>
      </c>
      <c r="AX258" s="13" t="s">
        <v>71</v>
      </c>
      <c r="AY258" s="203" t="s">
        <v>114</v>
      </c>
    </row>
    <row r="259" spans="2:51" s="14" customFormat="1" ht="11.25">
      <c r="B259" s="204"/>
      <c r="C259" s="205"/>
      <c r="D259" s="187" t="s">
        <v>128</v>
      </c>
      <c r="E259" s="206" t="s">
        <v>19</v>
      </c>
      <c r="F259" s="207" t="s">
        <v>169</v>
      </c>
      <c r="G259" s="205"/>
      <c r="H259" s="208">
        <v>171</v>
      </c>
      <c r="I259" s="209"/>
      <c r="J259" s="205"/>
      <c r="K259" s="205"/>
      <c r="L259" s="210"/>
      <c r="M259" s="211"/>
      <c r="N259" s="212"/>
      <c r="O259" s="212"/>
      <c r="P259" s="212"/>
      <c r="Q259" s="212"/>
      <c r="R259" s="212"/>
      <c r="S259" s="212"/>
      <c r="T259" s="213"/>
      <c r="AT259" s="214" t="s">
        <v>128</v>
      </c>
      <c r="AU259" s="214" t="s">
        <v>79</v>
      </c>
      <c r="AV259" s="14" t="s">
        <v>79</v>
      </c>
      <c r="AW259" s="14" t="s">
        <v>33</v>
      </c>
      <c r="AX259" s="14" t="s">
        <v>71</v>
      </c>
      <c r="AY259" s="214" t="s">
        <v>114</v>
      </c>
    </row>
    <row r="260" spans="2:51" s="14" customFormat="1" ht="11.25">
      <c r="B260" s="204"/>
      <c r="C260" s="205"/>
      <c r="D260" s="187" t="s">
        <v>128</v>
      </c>
      <c r="E260" s="206" t="s">
        <v>19</v>
      </c>
      <c r="F260" s="207" t="s">
        <v>170</v>
      </c>
      <c r="G260" s="205"/>
      <c r="H260" s="208">
        <v>181.2</v>
      </c>
      <c r="I260" s="209"/>
      <c r="J260" s="205"/>
      <c r="K260" s="205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128</v>
      </c>
      <c r="AU260" s="214" t="s">
        <v>79</v>
      </c>
      <c r="AV260" s="14" t="s">
        <v>79</v>
      </c>
      <c r="AW260" s="14" t="s">
        <v>33</v>
      </c>
      <c r="AX260" s="14" t="s">
        <v>71</v>
      </c>
      <c r="AY260" s="214" t="s">
        <v>114</v>
      </c>
    </row>
    <row r="261" spans="2:51" s="13" customFormat="1" ht="11.25">
      <c r="B261" s="194"/>
      <c r="C261" s="195"/>
      <c r="D261" s="187" t="s">
        <v>128</v>
      </c>
      <c r="E261" s="196" t="s">
        <v>19</v>
      </c>
      <c r="F261" s="197" t="s">
        <v>171</v>
      </c>
      <c r="G261" s="195"/>
      <c r="H261" s="196" t="s">
        <v>19</v>
      </c>
      <c r="I261" s="198"/>
      <c r="J261" s="195"/>
      <c r="K261" s="195"/>
      <c r="L261" s="199"/>
      <c r="M261" s="200"/>
      <c r="N261" s="201"/>
      <c r="O261" s="201"/>
      <c r="P261" s="201"/>
      <c r="Q261" s="201"/>
      <c r="R261" s="201"/>
      <c r="S261" s="201"/>
      <c r="T261" s="202"/>
      <c r="AT261" s="203" t="s">
        <v>128</v>
      </c>
      <c r="AU261" s="203" t="s">
        <v>79</v>
      </c>
      <c r="AV261" s="13" t="s">
        <v>14</v>
      </c>
      <c r="AW261" s="13" t="s">
        <v>33</v>
      </c>
      <c r="AX261" s="13" t="s">
        <v>71</v>
      </c>
      <c r="AY261" s="203" t="s">
        <v>114</v>
      </c>
    </row>
    <row r="262" spans="2:51" s="14" customFormat="1" ht="11.25">
      <c r="B262" s="204"/>
      <c r="C262" s="205"/>
      <c r="D262" s="187" t="s">
        <v>128</v>
      </c>
      <c r="E262" s="206" t="s">
        <v>19</v>
      </c>
      <c r="F262" s="207" t="s">
        <v>172</v>
      </c>
      <c r="G262" s="205"/>
      <c r="H262" s="208">
        <v>46.5</v>
      </c>
      <c r="I262" s="209"/>
      <c r="J262" s="205"/>
      <c r="K262" s="205"/>
      <c r="L262" s="210"/>
      <c r="M262" s="211"/>
      <c r="N262" s="212"/>
      <c r="O262" s="212"/>
      <c r="P262" s="212"/>
      <c r="Q262" s="212"/>
      <c r="R262" s="212"/>
      <c r="S262" s="212"/>
      <c r="T262" s="213"/>
      <c r="AT262" s="214" t="s">
        <v>128</v>
      </c>
      <c r="AU262" s="214" t="s">
        <v>79</v>
      </c>
      <c r="AV262" s="14" t="s">
        <v>79</v>
      </c>
      <c r="AW262" s="14" t="s">
        <v>33</v>
      </c>
      <c r="AX262" s="14" t="s">
        <v>71</v>
      </c>
      <c r="AY262" s="214" t="s">
        <v>114</v>
      </c>
    </row>
    <row r="263" spans="2:51" s="13" customFormat="1" ht="11.25">
      <c r="B263" s="194"/>
      <c r="C263" s="195"/>
      <c r="D263" s="187" t="s">
        <v>128</v>
      </c>
      <c r="E263" s="196" t="s">
        <v>19</v>
      </c>
      <c r="F263" s="197" t="s">
        <v>173</v>
      </c>
      <c r="G263" s="195"/>
      <c r="H263" s="196" t="s">
        <v>19</v>
      </c>
      <c r="I263" s="198"/>
      <c r="J263" s="195"/>
      <c r="K263" s="195"/>
      <c r="L263" s="199"/>
      <c r="M263" s="200"/>
      <c r="N263" s="201"/>
      <c r="O263" s="201"/>
      <c r="P263" s="201"/>
      <c r="Q263" s="201"/>
      <c r="R263" s="201"/>
      <c r="S263" s="201"/>
      <c r="T263" s="202"/>
      <c r="AT263" s="203" t="s">
        <v>128</v>
      </c>
      <c r="AU263" s="203" t="s">
        <v>79</v>
      </c>
      <c r="AV263" s="13" t="s">
        <v>14</v>
      </c>
      <c r="AW263" s="13" t="s">
        <v>33</v>
      </c>
      <c r="AX263" s="13" t="s">
        <v>71</v>
      </c>
      <c r="AY263" s="203" t="s">
        <v>114</v>
      </c>
    </row>
    <row r="264" spans="2:51" s="14" customFormat="1" ht="11.25">
      <c r="B264" s="204"/>
      <c r="C264" s="205"/>
      <c r="D264" s="187" t="s">
        <v>128</v>
      </c>
      <c r="E264" s="206" t="s">
        <v>19</v>
      </c>
      <c r="F264" s="207" t="s">
        <v>174</v>
      </c>
      <c r="G264" s="205"/>
      <c r="H264" s="208">
        <v>-24.6</v>
      </c>
      <c r="I264" s="209"/>
      <c r="J264" s="205"/>
      <c r="K264" s="205"/>
      <c r="L264" s="210"/>
      <c r="M264" s="211"/>
      <c r="N264" s="212"/>
      <c r="O264" s="212"/>
      <c r="P264" s="212"/>
      <c r="Q264" s="212"/>
      <c r="R264" s="212"/>
      <c r="S264" s="212"/>
      <c r="T264" s="213"/>
      <c r="AT264" s="214" t="s">
        <v>128</v>
      </c>
      <c r="AU264" s="214" t="s">
        <v>79</v>
      </c>
      <c r="AV264" s="14" t="s">
        <v>79</v>
      </c>
      <c r="AW264" s="14" t="s">
        <v>33</v>
      </c>
      <c r="AX264" s="14" t="s">
        <v>71</v>
      </c>
      <c r="AY264" s="214" t="s">
        <v>114</v>
      </c>
    </row>
    <row r="265" spans="2:51" s="14" customFormat="1" ht="11.25">
      <c r="B265" s="204"/>
      <c r="C265" s="205"/>
      <c r="D265" s="187" t="s">
        <v>128</v>
      </c>
      <c r="E265" s="206" t="s">
        <v>19</v>
      </c>
      <c r="F265" s="207" t="s">
        <v>175</v>
      </c>
      <c r="G265" s="205"/>
      <c r="H265" s="208">
        <v>-10.199999999999999</v>
      </c>
      <c r="I265" s="209"/>
      <c r="J265" s="205"/>
      <c r="K265" s="205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128</v>
      </c>
      <c r="AU265" s="214" t="s">
        <v>79</v>
      </c>
      <c r="AV265" s="14" t="s">
        <v>79</v>
      </c>
      <c r="AW265" s="14" t="s">
        <v>33</v>
      </c>
      <c r="AX265" s="14" t="s">
        <v>71</v>
      </c>
      <c r="AY265" s="214" t="s">
        <v>114</v>
      </c>
    </row>
    <row r="266" spans="2:51" s="14" customFormat="1" ht="11.25">
      <c r="B266" s="204"/>
      <c r="C266" s="205"/>
      <c r="D266" s="187" t="s">
        <v>128</v>
      </c>
      <c r="E266" s="206" t="s">
        <v>19</v>
      </c>
      <c r="F266" s="207" t="s">
        <v>176</v>
      </c>
      <c r="G266" s="205"/>
      <c r="H266" s="208">
        <v>-20.5</v>
      </c>
      <c r="I266" s="209"/>
      <c r="J266" s="205"/>
      <c r="K266" s="205"/>
      <c r="L266" s="210"/>
      <c r="M266" s="211"/>
      <c r="N266" s="212"/>
      <c r="O266" s="212"/>
      <c r="P266" s="212"/>
      <c r="Q266" s="212"/>
      <c r="R266" s="212"/>
      <c r="S266" s="212"/>
      <c r="T266" s="213"/>
      <c r="AT266" s="214" t="s">
        <v>128</v>
      </c>
      <c r="AU266" s="214" t="s">
        <v>79</v>
      </c>
      <c r="AV266" s="14" t="s">
        <v>79</v>
      </c>
      <c r="AW266" s="14" t="s">
        <v>33</v>
      </c>
      <c r="AX266" s="14" t="s">
        <v>71</v>
      </c>
      <c r="AY266" s="214" t="s">
        <v>114</v>
      </c>
    </row>
    <row r="267" spans="2:51" s="13" customFormat="1" ht="11.25">
      <c r="B267" s="194"/>
      <c r="C267" s="195"/>
      <c r="D267" s="187" t="s">
        <v>128</v>
      </c>
      <c r="E267" s="196" t="s">
        <v>19</v>
      </c>
      <c r="F267" s="197" t="s">
        <v>177</v>
      </c>
      <c r="G267" s="195"/>
      <c r="H267" s="196" t="s">
        <v>19</v>
      </c>
      <c r="I267" s="198"/>
      <c r="J267" s="195"/>
      <c r="K267" s="195"/>
      <c r="L267" s="199"/>
      <c r="M267" s="200"/>
      <c r="N267" s="201"/>
      <c r="O267" s="201"/>
      <c r="P267" s="201"/>
      <c r="Q267" s="201"/>
      <c r="R267" s="201"/>
      <c r="S267" s="201"/>
      <c r="T267" s="202"/>
      <c r="AT267" s="203" t="s">
        <v>128</v>
      </c>
      <c r="AU267" s="203" t="s">
        <v>79</v>
      </c>
      <c r="AV267" s="13" t="s">
        <v>14</v>
      </c>
      <c r="AW267" s="13" t="s">
        <v>33</v>
      </c>
      <c r="AX267" s="13" t="s">
        <v>71</v>
      </c>
      <c r="AY267" s="203" t="s">
        <v>114</v>
      </c>
    </row>
    <row r="268" spans="2:51" s="14" customFormat="1" ht="11.25">
      <c r="B268" s="204"/>
      <c r="C268" s="205"/>
      <c r="D268" s="187" t="s">
        <v>128</v>
      </c>
      <c r="E268" s="206" t="s">
        <v>19</v>
      </c>
      <c r="F268" s="207" t="s">
        <v>178</v>
      </c>
      <c r="G268" s="205"/>
      <c r="H268" s="208">
        <v>-1.3049999999999999</v>
      </c>
      <c r="I268" s="209"/>
      <c r="J268" s="205"/>
      <c r="K268" s="205"/>
      <c r="L268" s="210"/>
      <c r="M268" s="211"/>
      <c r="N268" s="212"/>
      <c r="O268" s="212"/>
      <c r="P268" s="212"/>
      <c r="Q268" s="212"/>
      <c r="R268" s="212"/>
      <c r="S268" s="212"/>
      <c r="T268" s="213"/>
      <c r="AT268" s="214" t="s">
        <v>128</v>
      </c>
      <c r="AU268" s="214" t="s">
        <v>79</v>
      </c>
      <c r="AV268" s="14" t="s">
        <v>79</v>
      </c>
      <c r="AW268" s="14" t="s">
        <v>33</v>
      </c>
      <c r="AX268" s="14" t="s">
        <v>71</v>
      </c>
      <c r="AY268" s="214" t="s">
        <v>114</v>
      </c>
    </row>
    <row r="269" spans="2:51" s="14" customFormat="1" ht="11.25">
      <c r="B269" s="204"/>
      <c r="C269" s="205"/>
      <c r="D269" s="187" t="s">
        <v>128</v>
      </c>
      <c r="E269" s="206" t="s">
        <v>19</v>
      </c>
      <c r="F269" s="207" t="s">
        <v>179</v>
      </c>
      <c r="G269" s="205"/>
      <c r="H269" s="208">
        <v>-19.574999999999999</v>
      </c>
      <c r="I269" s="209"/>
      <c r="J269" s="205"/>
      <c r="K269" s="205"/>
      <c r="L269" s="210"/>
      <c r="M269" s="211"/>
      <c r="N269" s="212"/>
      <c r="O269" s="212"/>
      <c r="P269" s="212"/>
      <c r="Q269" s="212"/>
      <c r="R269" s="212"/>
      <c r="S269" s="212"/>
      <c r="T269" s="213"/>
      <c r="AT269" s="214" t="s">
        <v>128</v>
      </c>
      <c r="AU269" s="214" t="s">
        <v>79</v>
      </c>
      <c r="AV269" s="14" t="s">
        <v>79</v>
      </c>
      <c r="AW269" s="14" t="s">
        <v>33</v>
      </c>
      <c r="AX269" s="14" t="s">
        <v>71</v>
      </c>
      <c r="AY269" s="214" t="s">
        <v>114</v>
      </c>
    </row>
    <row r="270" spans="2:51" s="14" customFormat="1" ht="11.25">
      <c r="B270" s="204"/>
      <c r="C270" s="205"/>
      <c r="D270" s="187" t="s">
        <v>128</v>
      </c>
      <c r="E270" s="206" t="s">
        <v>19</v>
      </c>
      <c r="F270" s="207" t="s">
        <v>180</v>
      </c>
      <c r="G270" s="205"/>
      <c r="H270" s="208">
        <v>-30.45</v>
      </c>
      <c r="I270" s="209"/>
      <c r="J270" s="205"/>
      <c r="K270" s="205"/>
      <c r="L270" s="210"/>
      <c r="M270" s="211"/>
      <c r="N270" s="212"/>
      <c r="O270" s="212"/>
      <c r="P270" s="212"/>
      <c r="Q270" s="212"/>
      <c r="R270" s="212"/>
      <c r="S270" s="212"/>
      <c r="T270" s="213"/>
      <c r="AT270" s="214" t="s">
        <v>128</v>
      </c>
      <c r="AU270" s="214" t="s">
        <v>79</v>
      </c>
      <c r="AV270" s="14" t="s">
        <v>79</v>
      </c>
      <c r="AW270" s="14" t="s">
        <v>33</v>
      </c>
      <c r="AX270" s="14" t="s">
        <v>71</v>
      </c>
      <c r="AY270" s="214" t="s">
        <v>114</v>
      </c>
    </row>
    <row r="271" spans="2:51" s="14" customFormat="1" ht="11.25">
      <c r="B271" s="204"/>
      <c r="C271" s="205"/>
      <c r="D271" s="187" t="s">
        <v>128</v>
      </c>
      <c r="E271" s="206" t="s">
        <v>19</v>
      </c>
      <c r="F271" s="207" t="s">
        <v>181</v>
      </c>
      <c r="G271" s="205"/>
      <c r="H271" s="208">
        <v>-6.48</v>
      </c>
      <c r="I271" s="209"/>
      <c r="J271" s="205"/>
      <c r="K271" s="205"/>
      <c r="L271" s="210"/>
      <c r="M271" s="211"/>
      <c r="N271" s="212"/>
      <c r="O271" s="212"/>
      <c r="P271" s="212"/>
      <c r="Q271" s="212"/>
      <c r="R271" s="212"/>
      <c r="S271" s="212"/>
      <c r="T271" s="213"/>
      <c r="AT271" s="214" t="s">
        <v>128</v>
      </c>
      <c r="AU271" s="214" t="s">
        <v>79</v>
      </c>
      <c r="AV271" s="14" t="s">
        <v>79</v>
      </c>
      <c r="AW271" s="14" t="s">
        <v>33</v>
      </c>
      <c r="AX271" s="14" t="s">
        <v>71</v>
      </c>
      <c r="AY271" s="214" t="s">
        <v>114</v>
      </c>
    </row>
    <row r="272" spans="2:51" s="14" customFormat="1" ht="11.25">
      <c r="B272" s="204"/>
      <c r="C272" s="205"/>
      <c r="D272" s="187" t="s">
        <v>128</v>
      </c>
      <c r="E272" s="206" t="s">
        <v>19</v>
      </c>
      <c r="F272" s="207" t="s">
        <v>182</v>
      </c>
      <c r="G272" s="205"/>
      <c r="H272" s="208">
        <v>-5.22</v>
      </c>
      <c r="I272" s="209"/>
      <c r="J272" s="205"/>
      <c r="K272" s="205"/>
      <c r="L272" s="210"/>
      <c r="M272" s="211"/>
      <c r="N272" s="212"/>
      <c r="O272" s="212"/>
      <c r="P272" s="212"/>
      <c r="Q272" s="212"/>
      <c r="R272" s="212"/>
      <c r="S272" s="212"/>
      <c r="T272" s="213"/>
      <c r="AT272" s="214" t="s">
        <v>128</v>
      </c>
      <c r="AU272" s="214" t="s">
        <v>79</v>
      </c>
      <c r="AV272" s="14" t="s">
        <v>79</v>
      </c>
      <c r="AW272" s="14" t="s">
        <v>33</v>
      </c>
      <c r="AX272" s="14" t="s">
        <v>71</v>
      </c>
      <c r="AY272" s="214" t="s">
        <v>114</v>
      </c>
    </row>
    <row r="273" spans="1:65" s="14" customFormat="1" ht="11.25">
      <c r="B273" s="204"/>
      <c r="C273" s="205"/>
      <c r="D273" s="187" t="s">
        <v>128</v>
      </c>
      <c r="E273" s="206" t="s">
        <v>19</v>
      </c>
      <c r="F273" s="207" t="s">
        <v>183</v>
      </c>
      <c r="G273" s="205"/>
      <c r="H273" s="208">
        <v>-2.2400000000000002</v>
      </c>
      <c r="I273" s="209"/>
      <c r="J273" s="205"/>
      <c r="K273" s="205"/>
      <c r="L273" s="210"/>
      <c r="M273" s="211"/>
      <c r="N273" s="212"/>
      <c r="O273" s="212"/>
      <c r="P273" s="212"/>
      <c r="Q273" s="212"/>
      <c r="R273" s="212"/>
      <c r="S273" s="212"/>
      <c r="T273" s="213"/>
      <c r="AT273" s="214" t="s">
        <v>128</v>
      </c>
      <c r="AU273" s="214" t="s">
        <v>79</v>
      </c>
      <c r="AV273" s="14" t="s">
        <v>79</v>
      </c>
      <c r="AW273" s="14" t="s">
        <v>33</v>
      </c>
      <c r="AX273" s="14" t="s">
        <v>71</v>
      </c>
      <c r="AY273" s="214" t="s">
        <v>114</v>
      </c>
    </row>
    <row r="274" spans="1:65" s="15" customFormat="1" ht="11.25">
      <c r="B274" s="215"/>
      <c r="C274" s="216"/>
      <c r="D274" s="187" t="s">
        <v>128</v>
      </c>
      <c r="E274" s="217" t="s">
        <v>19</v>
      </c>
      <c r="F274" s="218" t="s">
        <v>135</v>
      </c>
      <c r="G274" s="216"/>
      <c r="H274" s="219">
        <v>278.12999999999994</v>
      </c>
      <c r="I274" s="220"/>
      <c r="J274" s="216"/>
      <c r="K274" s="216"/>
      <c r="L274" s="221"/>
      <c r="M274" s="222"/>
      <c r="N274" s="223"/>
      <c r="O274" s="223"/>
      <c r="P274" s="223"/>
      <c r="Q274" s="223"/>
      <c r="R274" s="223"/>
      <c r="S274" s="223"/>
      <c r="T274" s="224"/>
      <c r="AT274" s="225" t="s">
        <v>128</v>
      </c>
      <c r="AU274" s="225" t="s">
        <v>79</v>
      </c>
      <c r="AV274" s="15" t="s">
        <v>122</v>
      </c>
      <c r="AW274" s="15" t="s">
        <v>33</v>
      </c>
      <c r="AX274" s="15" t="s">
        <v>14</v>
      </c>
      <c r="AY274" s="225" t="s">
        <v>114</v>
      </c>
    </row>
    <row r="275" spans="1:65" s="2" customFormat="1" ht="16.5" customHeight="1">
      <c r="A275" s="35"/>
      <c r="B275" s="36"/>
      <c r="C275" s="226" t="s">
        <v>8</v>
      </c>
      <c r="D275" s="226" t="s">
        <v>146</v>
      </c>
      <c r="E275" s="227" t="s">
        <v>277</v>
      </c>
      <c r="F275" s="228" t="s">
        <v>278</v>
      </c>
      <c r="G275" s="229" t="s">
        <v>120</v>
      </c>
      <c r="H275" s="230">
        <v>292.03699999999998</v>
      </c>
      <c r="I275" s="231"/>
      <c r="J275" s="232">
        <f>ROUND(I275*H275,2)</f>
        <v>0</v>
      </c>
      <c r="K275" s="228" t="s">
        <v>121</v>
      </c>
      <c r="L275" s="233"/>
      <c r="M275" s="234" t="s">
        <v>19</v>
      </c>
      <c r="N275" s="235" t="s">
        <v>43</v>
      </c>
      <c r="O275" s="65"/>
      <c r="P275" s="183">
        <f>O275*H275</f>
        <v>0</v>
      </c>
      <c r="Q275" s="183">
        <v>2.7200000000000002E-3</v>
      </c>
      <c r="R275" s="183">
        <f>Q275*H275</f>
        <v>0.79434064000000004</v>
      </c>
      <c r="S275" s="183">
        <v>0</v>
      </c>
      <c r="T275" s="184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85" t="s">
        <v>149</v>
      </c>
      <c r="AT275" s="185" t="s">
        <v>146</v>
      </c>
      <c r="AU275" s="185" t="s">
        <v>79</v>
      </c>
      <c r="AY275" s="18" t="s">
        <v>114</v>
      </c>
      <c r="BE275" s="186">
        <f>IF(N275="základní",J275,0)</f>
        <v>0</v>
      </c>
      <c r="BF275" s="186">
        <f>IF(N275="snížená",J275,0)</f>
        <v>0</v>
      </c>
      <c r="BG275" s="186">
        <f>IF(N275="zákl. přenesená",J275,0)</f>
        <v>0</v>
      </c>
      <c r="BH275" s="186">
        <f>IF(N275="sníž. přenesená",J275,0)</f>
        <v>0</v>
      </c>
      <c r="BI275" s="186">
        <f>IF(N275="nulová",J275,0)</f>
        <v>0</v>
      </c>
      <c r="BJ275" s="18" t="s">
        <v>79</v>
      </c>
      <c r="BK275" s="186">
        <f>ROUND(I275*H275,2)</f>
        <v>0</v>
      </c>
      <c r="BL275" s="18" t="s">
        <v>122</v>
      </c>
      <c r="BM275" s="185" t="s">
        <v>279</v>
      </c>
    </row>
    <row r="276" spans="1:65" s="2" customFormat="1" ht="11.25">
      <c r="A276" s="35"/>
      <c r="B276" s="36"/>
      <c r="C276" s="37"/>
      <c r="D276" s="187" t="s">
        <v>124</v>
      </c>
      <c r="E276" s="37"/>
      <c r="F276" s="188" t="s">
        <v>278</v>
      </c>
      <c r="G276" s="37"/>
      <c r="H276" s="37"/>
      <c r="I276" s="189"/>
      <c r="J276" s="37"/>
      <c r="K276" s="37"/>
      <c r="L276" s="40"/>
      <c r="M276" s="190"/>
      <c r="N276" s="191"/>
      <c r="O276" s="65"/>
      <c r="P276" s="65"/>
      <c r="Q276" s="65"/>
      <c r="R276" s="65"/>
      <c r="S276" s="65"/>
      <c r="T276" s="66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124</v>
      </c>
      <c r="AU276" s="18" t="s">
        <v>79</v>
      </c>
    </row>
    <row r="277" spans="1:65" s="2" customFormat="1" ht="11.25">
      <c r="A277" s="35"/>
      <c r="B277" s="36"/>
      <c r="C277" s="37"/>
      <c r="D277" s="192" t="s">
        <v>126</v>
      </c>
      <c r="E277" s="37"/>
      <c r="F277" s="193" t="s">
        <v>280</v>
      </c>
      <c r="G277" s="37"/>
      <c r="H277" s="37"/>
      <c r="I277" s="189"/>
      <c r="J277" s="37"/>
      <c r="K277" s="37"/>
      <c r="L277" s="40"/>
      <c r="M277" s="190"/>
      <c r="N277" s="191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126</v>
      </c>
      <c r="AU277" s="18" t="s">
        <v>79</v>
      </c>
    </row>
    <row r="278" spans="1:65" s="14" customFormat="1" ht="11.25">
      <c r="B278" s="204"/>
      <c r="C278" s="205"/>
      <c r="D278" s="187" t="s">
        <v>128</v>
      </c>
      <c r="E278" s="205"/>
      <c r="F278" s="207" t="s">
        <v>281</v>
      </c>
      <c r="G278" s="205"/>
      <c r="H278" s="208">
        <v>292.03699999999998</v>
      </c>
      <c r="I278" s="209"/>
      <c r="J278" s="205"/>
      <c r="K278" s="205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128</v>
      </c>
      <c r="AU278" s="214" t="s">
        <v>79</v>
      </c>
      <c r="AV278" s="14" t="s">
        <v>79</v>
      </c>
      <c r="AW278" s="14" t="s">
        <v>4</v>
      </c>
      <c r="AX278" s="14" t="s">
        <v>14</v>
      </c>
      <c r="AY278" s="214" t="s">
        <v>114</v>
      </c>
    </row>
    <row r="279" spans="1:65" s="2" customFormat="1" ht="37.9" customHeight="1">
      <c r="A279" s="35"/>
      <c r="B279" s="36"/>
      <c r="C279" s="174" t="s">
        <v>282</v>
      </c>
      <c r="D279" s="174" t="s">
        <v>117</v>
      </c>
      <c r="E279" s="175" t="s">
        <v>283</v>
      </c>
      <c r="F279" s="176" t="s">
        <v>284</v>
      </c>
      <c r="G279" s="177" t="s">
        <v>217</v>
      </c>
      <c r="H279" s="178">
        <v>219.92</v>
      </c>
      <c r="I279" s="179"/>
      <c r="J279" s="180">
        <f>ROUND(I279*H279,2)</f>
        <v>0</v>
      </c>
      <c r="K279" s="176" t="s">
        <v>121</v>
      </c>
      <c r="L279" s="40"/>
      <c r="M279" s="181" t="s">
        <v>19</v>
      </c>
      <c r="N279" s="182" t="s">
        <v>43</v>
      </c>
      <c r="O279" s="65"/>
      <c r="P279" s="183">
        <f>O279*H279</f>
        <v>0</v>
      </c>
      <c r="Q279" s="183">
        <v>3.3899999999999998E-3</v>
      </c>
      <c r="R279" s="183">
        <f>Q279*H279</f>
        <v>0.74552879999999988</v>
      </c>
      <c r="S279" s="183">
        <v>0</v>
      </c>
      <c r="T279" s="184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185" t="s">
        <v>122</v>
      </c>
      <c r="AT279" s="185" t="s">
        <v>117</v>
      </c>
      <c r="AU279" s="185" t="s">
        <v>79</v>
      </c>
      <c r="AY279" s="18" t="s">
        <v>114</v>
      </c>
      <c r="BE279" s="186">
        <f>IF(N279="základní",J279,0)</f>
        <v>0</v>
      </c>
      <c r="BF279" s="186">
        <f>IF(N279="snížená",J279,0)</f>
        <v>0</v>
      </c>
      <c r="BG279" s="186">
        <f>IF(N279="zákl. přenesená",J279,0)</f>
        <v>0</v>
      </c>
      <c r="BH279" s="186">
        <f>IF(N279="sníž. přenesená",J279,0)</f>
        <v>0</v>
      </c>
      <c r="BI279" s="186">
        <f>IF(N279="nulová",J279,0)</f>
        <v>0</v>
      </c>
      <c r="BJ279" s="18" t="s">
        <v>79</v>
      </c>
      <c r="BK279" s="186">
        <f>ROUND(I279*H279,2)</f>
        <v>0</v>
      </c>
      <c r="BL279" s="18" t="s">
        <v>122</v>
      </c>
      <c r="BM279" s="185" t="s">
        <v>285</v>
      </c>
    </row>
    <row r="280" spans="1:65" s="2" customFormat="1" ht="39">
      <c r="A280" s="35"/>
      <c r="B280" s="36"/>
      <c r="C280" s="37"/>
      <c r="D280" s="187" t="s">
        <v>124</v>
      </c>
      <c r="E280" s="37"/>
      <c r="F280" s="188" t="s">
        <v>286</v>
      </c>
      <c r="G280" s="37"/>
      <c r="H280" s="37"/>
      <c r="I280" s="189"/>
      <c r="J280" s="37"/>
      <c r="K280" s="37"/>
      <c r="L280" s="40"/>
      <c r="M280" s="190"/>
      <c r="N280" s="191"/>
      <c r="O280" s="65"/>
      <c r="P280" s="65"/>
      <c r="Q280" s="65"/>
      <c r="R280" s="65"/>
      <c r="S280" s="65"/>
      <c r="T280" s="66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124</v>
      </c>
      <c r="AU280" s="18" t="s">
        <v>79</v>
      </c>
    </row>
    <row r="281" spans="1:65" s="2" customFormat="1" ht="11.25">
      <c r="A281" s="35"/>
      <c r="B281" s="36"/>
      <c r="C281" s="37"/>
      <c r="D281" s="192" t="s">
        <v>126</v>
      </c>
      <c r="E281" s="37"/>
      <c r="F281" s="193" t="s">
        <v>287</v>
      </c>
      <c r="G281" s="37"/>
      <c r="H281" s="37"/>
      <c r="I281" s="189"/>
      <c r="J281" s="37"/>
      <c r="K281" s="37"/>
      <c r="L281" s="40"/>
      <c r="M281" s="190"/>
      <c r="N281" s="191"/>
      <c r="O281" s="65"/>
      <c r="P281" s="65"/>
      <c r="Q281" s="65"/>
      <c r="R281" s="65"/>
      <c r="S281" s="65"/>
      <c r="T281" s="66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8" t="s">
        <v>126</v>
      </c>
      <c r="AU281" s="18" t="s">
        <v>79</v>
      </c>
    </row>
    <row r="282" spans="1:65" s="13" customFormat="1" ht="11.25">
      <c r="B282" s="194"/>
      <c r="C282" s="195"/>
      <c r="D282" s="187" t="s">
        <v>128</v>
      </c>
      <c r="E282" s="196" t="s">
        <v>19</v>
      </c>
      <c r="F282" s="197" t="s">
        <v>177</v>
      </c>
      <c r="G282" s="195"/>
      <c r="H282" s="196" t="s">
        <v>19</v>
      </c>
      <c r="I282" s="198"/>
      <c r="J282" s="195"/>
      <c r="K282" s="195"/>
      <c r="L282" s="199"/>
      <c r="M282" s="200"/>
      <c r="N282" s="201"/>
      <c r="O282" s="201"/>
      <c r="P282" s="201"/>
      <c r="Q282" s="201"/>
      <c r="R282" s="201"/>
      <c r="S282" s="201"/>
      <c r="T282" s="202"/>
      <c r="AT282" s="203" t="s">
        <v>128</v>
      </c>
      <c r="AU282" s="203" t="s">
        <v>79</v>
      </c>
      <c r="AV282" s="13" t="s">
        <v>14</v>
      </c>
      <c r="AW282" s="13" t="s">
        <v>33</v>
      </c>
      <c r="AX282" s="13" t="s">
        <v>71</v>
      </c>
      <c r="AY282" s="203" t="s">
        <v>114</v>
      </c>
    </row>
    <row r="283" spans="1:65" s="14" customFormat="1" ht="11.25">
      <c r="B283" s="204"/>
      <c r="C283" s="205"/>
      <c r="D283" s="187" t="s">
        <v>128</v>
      </c>
      <c r="E283" s="206" t="s">
        <v>19</v>
      </c>
      <c r="F283" s="207" t="s">
        <v>221</v>
      </c>
      <c r="G283" s="205"/>
      <c r="H283" s="208">
        <v>4.7</v>
      </c>
      <c r="I283" s="209"/>
      <c r="J283" s="205"/>
      <c r="K283" s="205"/>
      <c r="L283" s="210"/>
      <c r="M283" s="211"/>
      <c r="N283" s="212"/>
      <c r="O283" s="212"/>
      <c r="P283" s="212"/>
      <c r="Q283" s="212"/>
      <c r="R283" s="212"/>
      <c r="S283" s="212"/>
      <c r="T283" s="213"/>
      <c r="AT283" s="214" t="s">
        <v>128</v>
      </c>
      <c r="AU283" s="214" t="s">
        <v>79</v>
      </c>
      <c r="AV283" s="14" t="s">
        <v>79</v>
      </c>
      <c r="AW283" s="14" t="s">
        <v>33</v>
      </c>
      <c r="AX283" s="14" t="s">
        <v>71</v>
      </c>
      <c r="AY283" s="214" t="s">
        <v>114</v>
      </c>
    </row>
    <row r="284" spans="1:65" s="14" customFormat="1" ht="11.25">
      <c r="B284" s="204"/>
      <c r="C284" s="205"/>
      <c r="D284" s="187" t="s">
        <v>128</v>
      </c>
      <c r="E284" s="206" t="s">
        <v>19</v>
      </c>
      <c r="F284" s="207" t="s">
        <v>222</v>
      </c>
      <c r="G284" s="205"/>
      <c r="H284" s="208">
        <v>53.1</v>
      </c>
      <c r="I284" s="209"/>
      <c r="J284" s="205"/>
      <c r="K284" s="205"/>
      <c r="L284" s="210"/>
      <c r="M284" s="211"/>
      <c r="N284" s="212"/>
      <c r="O284" s="212"/>
      <c r="P284" s="212"/>
      <c r="Q284" s="212"/>
      <c r="R284" s="212"/>
      <c r="S284" s="212"/>
      <c r="T284" s="213"/>
      <c r="AT284" s="214" t="s">
        <v>128</v>
      </c>
      <c r="AU284" s="214" t="s">
        <v>79</v>
      </c>
      <c r="AV284" s="14" t="s">
        <v>79</v>
      </c>
      <c r="AW284" s="14" t="s">
        <v>33</v>
      </c>
      <c r="AX284" s="14" t="s">
        <v>71</v>
      </c>
      <c r="AY284" s="214" t="s">
        <v>114</v>
      </c>
    </row>
    <row r="285" spans="1:65" s="14" customFormat="1" ht="11.25">
      <c r="B285" s="204"/>
      <c r="C285" s="205"/>
      <c r="D285" s="187" t="s">
        <v>128</v>
      </c>
      <c r="E285" s="206" t="s">
        <v>19</v>
      </c>
      <c r="F285" s="207" t="s">
        <v>223</v>
      </c>
      <c r="G285" s="205"/>
      <c r="H285" s="208">
        <v>71</v>
      </c>
      <c r="I285" s="209"/>
      <c r="J285" s="205"/>
      <c r="K285" s="205"/>
      <c r="L285" s="210"/>
      <c r="M285" s="211"/>
      <c r="N285" s="212"/>
      <c r="O285" s="212"/>
      <c r="P285" s="212"/>
      <c r="Q285" s="212"/>
      <c r="R285" s="212"/>
      <c r="S285" s="212"/>
      <c r="T285" s="213"/>
      <c r="AT285" s="214" t="s">
        <v>128</v>
      </c>
      <c r="AU285" s="214" t="s">
        <v>79</v>
      </c>
      <c r="AV285" s="14" t="s">
        <v>79</v>
      </c>
      <c r="AW285" s="14" t="s">
        <v>33</v>
      </c>
      <c r="AX285" s="14" t="s">
        <v>71</v>
      </c>
      <c r="AY285" s="214" t="s">
        <v>114</v>
      </c>
    </row>
    <row r="286" spans="1:65" s="14" customFormat="1" ht="11.25">
      <c r="B286" s="204"/>
      <c r="C286" s="205"/>
      <c r="D286" s="187" t="s">
        <v>128</v>
      </c>
      <c r="E286" s="206" t="s">
        <v>19</v>
      </c>
      <c r="F286" s="207" t="s">
        <v>224</v>
      </c>
      <c r="G286" s="205"/>
      <c r="H286" s="208">
        <v>28.8</v>
      </c>
      <c r="I286" s="209"/>
      <c r="J286" s="205"/>
      <c r="K286" s="205"/>
      <c r="L286" s="210"/>
      <c r="M286" s="211"/>
      <c r="N286" s="212"/>
      <c r="O286" s="212"/>
      <c r="P286" s="212"/>
      <c r="Q286" s="212"/>
      <c r="R286" s="212"/>
      <c r="S286" s="212"/>
      <c r="T286" s="213"/>
      <c r="AT286" s="214" t="s">
        <v>128</v>
      </c>
      <c r="AU286" s="214" t="s">
        <v>79</v>
      </c>
      <c r="AV286" s="14" t="s">
        <v>79</v>
      </c>
      <c r="AW286" s="14" t="s">
        <v>33</v>
      </c>
      <c r="AX286" s="14" t="s">
        <v>71</v>
      </c>
      <c r="AY286" s="214" t="s">
        <v>114</v>
      </c>
    </row>
    <row r="287" spans="1:65" s="14" customFormat="1" ht="11.25">
      <c r="B287" s="204"/>
      <c r="C287" s="205"/>
      <c r="D287" s="187" t="s">
        <v>128</v>
      </c>
      <c r="E287" s="206" t="s">
        <v>19</v>
      </c>
      <c r="F287" s="207" t="s">
        <v>225</v>
      </c>
      <c r="G287" s="205"/>
      <c r="H287" s="208">
        <v>18.8</v>
      </c>
      <c r="I287" s="209"/>
      <c r="J287" s="205"/>
      <c r="K287" s="205"/>
      <c r="L287" s="210"/>
      <c r="M287" s="211"/>
      <c r="N287" s="212"/>
      <c r="O287" s="212"/>
      <c r="P287" s="212"/>
      <c r="Q287" s="212"/>
      <c r="R287" s="212"/>
      <c r="S287" s="212"/>
      <c r="T287" s="213"/>
      <c r="AT287" s="214" t="s">
        <v>128</v>
      </c>
      <c r="AU287" s="214" t="s">
        <v>79</v>
      </c>
      <c r="AV287" s="14" t="s">
        <v>79</v>
      </c>
      <c r="AW287" s="14" t="s">
        <v>33</v>
      </c>
      <c r="AX287" s="14" t="s">
        <v>71</v>
      </c>
      <c r="AY287" s="214" t="s">
        <v>114</v>
      </c>
    </row>
    <row r="288" spans="1:65" s="14" customFormat="1" ht="11.25">
      <c r="B288" s="204"/>
      <c r="C288" s="205"/>
      <c r="D288" s="187" t="s">
        <v>128</v>
      </c>
      <c r="E288" s="206" t="s">
        <v>19</v>
      </c>
      <c r="F288" s="207" t="s">
        <v>226</v>
      </c>
      <c r="G288" s="205"/>
      <c r="H288" s="208">
        <v>6</v>
      </c>
      <c r="I288" s="209"/>
      <c r="J288" s="205"/>
      <c r="K288" s="205"/>
      <c r="L288" s="210"/>
      <c r="M288" s="211"/>
      <c r="N288" s="212"/>
      <c r="O288" s="212"/>
      <c r="P288" s="212"/>
      <c r="Q288" s="212"/>
      <c r="R288" s="212"/>
      <c r="S288" s="212"/>
      <c r="T288" s="213"/>
      <c r="AT288" s="214" t="s">
        <v>128</v>
      </c>
      <c r="AU288" s="214" t="s">
        <v>79</v>
      </c>
      <c r="AV288" s="14" t="s">
        <v>79</v>
      </c>
      <c r="AW288" s="14" t="s">
        <v>33</v>
      </c>
      <c r="AX288" s="14" t="s">
        <v>71</v>
      </c>
      <c r="AY288" s="214" t="s">
        <v>114</v>
      </c>
    </row>
    <row r="289" spans="1:65" s="14" customFormat="1" ht="11.25">
      <c r="B289" s="204"/>
      <c r="C289" s="205"/>
      <c r="D289" s="187" t="s">
        <v>128</v>
      </c>
      <c r="E289" s="206" t="s">
        <v>19</v>
      </c>
      <c r="F289" s="207" t="s">
        <v>227</v>
      </c>
      <c r="G289" s="205"/>
      <c r="H289" s="208">
        <v>10.9</v>
      </c>
      <c r="I289" s="209"/>
      <c r="J289" s="205"/>
      <c r="K289" s="205"/>
      <c r="L289" s="210"/>
      <c r="M289" s="211"/>
      <c r="N289" s="212"/>
      <c r="O289" s="212"/>
      <c r="P289" s="212"/>
      <c r="Q289" s="212"/>
      <c r="R289" s="212"/>
      <c r="S289" s="212"/>
      <c r="T289" s="213"/>
      <c r="AT289" s="214" t="s">
        <v>128</v>
      </c>
      <c r="AU289" s="214" t="s">
        <v>79</v>
      </c>
      <c r="AV289" s="14" t="s">
        <v>79</v>
      </c>
      <c r="AW289" s="14" t="s">
        <v>33</v>
      </c>
      <c r="AX289" s="14" t="s">
        <v>71</v>
      </c>
      <c r="AY289" s="214" t="s">
        <v>114</v>
      </c>
    </row>
    <row r="290" spans="1:65" s="14" customFormat="1" ht="11.25">
      <c r="B290" s="204"/>
      <c r="C290" s="205"/>
      <c r="D290" s="187" t="s">
        <v>128</v>
      </c>
      <c r="E290" s="206" t="s">
        <v>19</v>
      </c>
      <c r="F290" s="207" t="s">
        <v>228</v>
      </c>
      <c r="G290" s="205"/>
      <c r="H290" s="208">
        <v>7.9</v>
      </c>
      <c r="I290" s="209"/>
      <c r="J290" s="205"/>
      <c r="K290" s="205"/>
      <c r="L290" s="210"/>
      <c r="M290" s="211"/>
      <c r="N290" s="212"/>
      <c r="O290" s="212"/>
      <c r="P290" s="212"/>
      <c r="Q290" s="212"/>
      <c r="R290" s="212"/>
      <c r="S290" s="212"/>
      <c r="T290" s="213"/>
      <c r="AT290" s="214" t="s">
        <v>128</v>
      </c>
      <c r="AU290" s="214" t="s">
        <v>79</v>
      </c>
      <c r="AV290" s="14" t="s">
        <v>79</v>
      </c>
      <c r="AW290" s="14" t="s">
        <v>33</v>
      </c>
      <c r="AX290" s="14" t="s">
        <v>71</v>
      </c>
      <c r="AY290" s="214" t="s">
        <v>114</v>
      </c>
    </row>
    <row r="291" spans="1:65" s="13" customFormat="1" ht="11.25">
      <c r="B291" s="194"/>
      <c r="C291" s="195"/>
      <c r="D291" s="187" t="s">
        <v>128</v>
      </c>
      <c r="E291" s="196" t="s">
        <v>19</v>
      </c>
      <c r="F291" s="197" t="s">
        <v>196</v>
      </c>
      <c r="G291" s="195"/>
      <c r="H291" s="196" t="s">
        <v>19</v>
      </c>
      <c r="I291" s="198"/>
      <c r="J291" s="195"/>
      <c r="K291" s="195"/>
      <c r="L291" s="199"/>
      <c r="M291" s="200"/>
      <c r="N291" s="201"/>
      <c r="O291" s="201"/>
      <c r="P291" s="201"/>
      <c r="Q291" s="201"/>
      <c r="R291" s="201"/>
      <c r="S291" s="201"/>
      <c r="T291" s="202"/>
      <c r="AT291" s="203" t="s">
        <v>128</v>
      </c>
      <c r="AU291" s="203" t="s">
        <v>79</v>
      </c>
      <c r="AV291" s="13" t="s">
        <v>14</v>
      </c>
      <c r="AW291" s="13" t="s">
        <v>33</v>
      </c>
      <c r="AX291" s="13" t="s">
        <v>71</v>
      </c>
      <c r="AY291" s="203" t="s">
        <v>114</v>
      </c>
    </row>
    <row r="292" spans="1:65" s="14" customFormat="1" ht="11.25">
      <c r="B292" s="204"/>
      <c r="C292" s="205"/>
      <c r="D292" s="187" t="s">
        <v>128</v>
      </c>
      <c r="E292" s="206" t="s">
        <v>19</v>
      </c>
      <c r="F292" s="207" t="s">
        <v>229</v>
      </c>
      <c r="G292" s="205"/>
      <c r="H292" s="208">
        <v>5.75</v>
      </c>
      <c r="I292" s="209"/>
      <c r="J292" s="205"/>
      <c r="K292" s="205"/>
      <c r="L292" s="210"/>
      <c r="M292" s="211"/>
      <c r="N292" s="212"/>
      <c r="O292" s="212"/>
      <c r="P292" s="212"/>
      <c r="Q292" s="212"/>
      <c r="R292" s="212"/>
      <c r="S292" s="212"/>
      <c r="T292" s="213"/>
      <c r="AT292" s="214" t="s">
        <v>128</v>
      </c>
      <c r="AU292" s="214" t="s">
        <v>79</v>
      </c>
      <c r="AV292" s="14" t="s">
        <v>79</v>
      </c>
      <c r="AW292" s="14" t="s">
        <v>33</v>
      </c>
      <c r="AX292" s="14" t="s">
        <v>71</v>
      </c>
      <c r="AY292" s="214" t="s">
        <v>114</v>
      </c>
    </row>
    <row r="293" spans="1:65" s="14" customFormat="1" ht="11.25">
      <c r="B293" s="204"/>
      <c r="C293" s="205"/>
      <c r="D293" s="187" t="s">
        <v>128</v>
      </c>
      <c r="E293" s="206" t="s">
        <v>19</v>
      </c>
      <c r="F293" s="207" t="s">
        <v>230</v>
      </c>
      <c r="G293" s="205"/>
      <c r="H293" s="208">
        <v>7.27</v>
      </c>
      <c r="I293" s="209"/>
      <c r="J293" s="205"/>
      <c r="K293" s="205"/>
      <c r="L293" s="210"/>
      <c r="M293" s="211"/>
      <c r="N293" s="212"/>
      <c r="O293" s="212"/>
      <c r="P293" s="212"/>
      <c r="Q293" s="212"/>
      <c r="R293" s="212"/>
      <c r="S293" s="212"/>
      <c r="T293" s="213"/>
      <c r="AT293" s="214" t="s">
        <v>128</v>
      </c>
      <c r="AU293" s="214" t="s">
        <v>79</v>
      </c>
      <c r="AV293" s="14" t="s">
        <v>79</v>
      </c>
      <c r="AW293" s="14" t="s">
        <v>33</v>
      </c>
      <c r="AX293" s="14" t="s">
        <v>71</v>
      </c>
      <c r="AY293" s="214" t="s">
        <v>114</v>
      </c>
    </row>
    <row r="294" spans="1:65" s="14" customFormat="1" ht="11.25">
      <c r="B294" s="204"/>
      <c r="C294" s="205"/>
      <c r="D294" s="187" t="s">
        <v>128</v>
      </c>
      <c r="E294" s="206" t="s">
        <v>19</v>
      </c>
      <c r="F294" s="207" t="s">
        <v>231</v>
      </c>
      <c r="G294" s="205"/>
      <c r="H294" s="208">
        <v>5.7</v>
      </c>
      <c r="I294" s="209"/>
      <c r="J294" s="205"/>
      <c r="K294" s="205"/>
      <c r="L294" s="210"/>
      <c r="M294" s="211"/>
      <c r="N294" s="212"/>
      <c r="O294" s="212"/>
      <c r="P294" s="212"/>
      <c r="Q294" s="212"/>
      <c r="R294" s="212"/>
      <c r="S294" s="212"/>
      <c r="T294" s="213"/>
      <c r="AT294" s="214" t="s">
        <v>128</v>
      </c>
      <c r="AU294" s="214" t="s">
        <v>79</v>
      </c>
      <c r="AV294" s="14" t="s">
        <v>79</v>
      </c>
      <c r="AW294" s="14" t="s">
        <v>33</v>
      </c>
      <c r="AX294" s="14" t="s">
        <v>71</v>
      </c>
      <c r="AY294" s="214" t="s">
        <v>114</v>
      </c>
    </row>
    <row r="295" spans="1:65" s="15" customFormat="1" ht="11.25">
      <c r="B295" s="215"/>
      <c r="C295" s="216"/>
      <c r="D295" s="187" t="s">
        <v>128</v>
      </c>
      <c r="E295" s="217" t="s">
        <v>19</v>
      </c>
      <c r="F295" s="218" t="s">
        <v>135</v>
      </c>
      <c r="G295" s="216"/>
      <c r="H295" s="219">
        <v>219.92000000000004</v>
      </c>
      <c r="I295" s="220"/>
      <c r="J295" s="216"/>
      <c r="K295" s="216"/>
      <c r="L295" s="221"/>
      <c r="M295" s="222"/>
      <c r="N295" s="223"/>
      <c r="O295" s="223"/>
      <c r="P295" s="223"/>
      <c r="Q295" s="223"/>
      <c r="R295" s="223"/>
      <c r="S295" s="223"/>
      <c r="T295" s="224"/>
      <c r="AT295" s="225" t="s">
        <v>128</v>
      </c>
      <c r="AU295" s="225" t="s">
        <v>79</v>
      </c>
      <c r="AV295" s="15" t="s">
        <v>122</v>
      </c>
      <c r="AW295" s="15" t="s">
        <v>33</v>
      </c>
      <c r="AX295" s="15" t="s">
        <v>14</v>
      </c>
      <c r="AY295" s="225" t="s">
        <v>114</v>
      </c>
    </row>
    <row r="296" spans="1:65" s="2" customFormat="1" ht="16.5" customHeight="1">
      <c r="A296" s="35"/>
      <c r="B296" s="36"/>
      <c r="C296" s="226" t="s">
        <v>288</v>
      </c>
      <c r="D296" s="226" t="s">
        <v>146</v>
      </c>
      <c r="E296" s="227" t="s">
        <v>289</v>
      </c>
      <c r="F296" s="228" t="s">
        <v>290</v>
      </c>
      <c r="G296" s="229" t="s">
        <v>120</v>
      </c>
      <c r="H296" s="230">
        <v>58.756</v>
      </c>
      <c r="I296" s="231"/>
      <c r="J296" s="232">
        <f>ROUND(I296*H296,2)</f>
        <v>0</v>
      </c>
      <c r="K296" s="228" t="s">
        <v>121</v>
      </c>
      <c r="L296" s="233"/>
      <c r="M296" s="234" t="s">
        <v>19</v>
      </c>
      <c r="N296" s="235" t="s">
        <v>43</v>
      </c>
      <c r="O296" s="65"/>
      <c r="P296" s="183">
        <f>O296*H296</f>
        <v>0</v>
      </c>
      <c r="Q296" s="183">
        <v>4.4999999999999999E-4</v>
      </c>
      <c r="R296" s="183">
        <f>Q296*H296</f>
        <v>2.6440200000000001E-2</v>
      </c>
      <c r="S296" s="183">
        <v>0</v>
      </c>
      <c r="T296" s="184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85" t="s">
        <v>149</v>
      </c>
      <c r="AT296" s="185" t="s">
        <v>146</v>
      </c>
      <c r="AU296" s="185" t="s">
        <v>79</v>
      </c>
      <c r="AY296" s="18" t="s">
        <v>114</v>
      </c>
      <c r="BE296" s="186">
        <f>IF(N296="základní",J296,0)</f>
        <v>0</v>
      </c>
      <c r="BF296" s="186">
        <f>IF(N296="snížená",J296,0)</f>
        <v>0</v>
      </c>
      <c r="BG296" s="186">
        <f>IF(N296="zákl. přenesená",J296,0)</f>
        <v>0</v>
      </c>
      <c r="BH296" s="186">
        <f>IF(N296="sníž. přenesená",J296,0)</f>
        <v>0</v>
      </c>
      <c r="BI296" s="186">
        <f>IF(N296="nulová",J296,0)</f>
        <v>0</v>
      </c>
      <c r="BJ296" s="18" t="s">
        <v>79</v>
      </c>
      <c r="BK296" s="186">
        <f>ROUND(I296*H296,2)</f>
        <v>0</v>
      </c>
      <c r="BL296" s="18" t="s">
        <v>122</v>
      </c>
      <c r="BM296" s="185" t="s">
        <v>291</v>
      </c>
    </row>
    <row r="297" spans="1:65" s="2" customFormat="1" ht="11.25">
      <c r="A297" s="35"/>
      <c r="B297" s="36"/>
      <c r="C297" s="37"/>
      <c r="D297" s="187" t="s">
        <v>124</v>
      </c>
      <c r="E297" s="37"/>
      <c r="F297" s="188" t="s">
        <v>290</v>
      </c>
      <c r="G297" s="37"/>
      <c r="H297" s="37"/>
      <c r="I297" s="189"/>
      <c r="J297" s="37"/>
      <c r="K297" s="37"/>
      <c r="L297" s="40"/>
      <c r="M297" s="190"/>
      <c r="N297" s="191"/>
      <c r="O297" s="65"/>
      <c r="P297" s="65"/>
      <c r="Q297" s="65"/>
      <c r="R297" s="65"/>
      <c r="S297" s="65"/>
      <c r="T297" s="66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8" t="s">
        <v>124</v>
      </c>
      <c r="AU297" s="18" t="s">
        <v>79</v>
      </c>
    </row>
    <row r="298" spans="1:65" s="2" customFormat="1" ht="11.25">
      <c r="A298" s="35"/>
      <c r="B298" s="36"/>
      <c r="C298" s="37"/>
      <c r="D298" s="192" t="s">
        <v>126</v>
      </c>
      <c r="E298" s="37"/>
      <c r="F298" s="193" t="s">
        <v>292</v>
      </c>
      <c r="G298" s="37"/>
      <c r="H298" s="37"/>
      <c r="I298" s="189"/>
      <c r="J298" s="37"/>
      <c r="K298" s="37"/>
      <c r="L298" s="40"/>
      <c r="M298" s="190"/>
      <c r="N298" s="191"/>
      <c r="O298" s="65"/>
      <c r="P298" s="65"/>
      <c r="Q298" s="65"/>
      <c r="R298" s="65"/>
      <c r="S298" s="65"/>
      <c r="T298" s="66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126</v>
      </c>
      <c r="AU298" s="18" t="s">
        <v>79</v>
      </c>
    </row>
    <row r="299" spans="1:65" s="13" customFormat="1" ht="11.25">
      <c r="B299" s="194"/>
      <c r="C299" s="195"/>
      <c r="D299" s="187" t="s">
        <v>128</v>
      </c>
      <c r="E299" s="196" t="s">
        <v>19</v>
      </c>
      <c r="F299" s="197" t="s">
        <v>177</v>
      </c>
      <c r="G299" s="195"/>
      <c r="H299" s="196" t="s">
        <v>19</v>
      </c>
      <c r="I299" s="198"/>
      <c r="J299" s="195"/>
      <c r="K299" s="195"/>
      <c r="L299" s="199"/>
      <c r="M299" s="200"/>
      <c r="N299" s="201"/>
      <c r="O299" s="201"/>
      <c r="P299" s="201"/>
      <c r="Q299" s="201"/>
      <c r="R299" s="201"/>
      <c r="S299" s="201"/>
      <c r="T299" s="202"/>
      <c r="AT299" s="203" t="s">
        <v>128</v>
      </c>
      <c r="AU299" s="203" t="s">
        <v>79</v>
      </c>
      <c r="AV299" s="13" t="s">
        <v>14</v>
      </c>
      <c r="AW299" s="13" t="s">
        <v>33</v>
      </c>
      <c r="AX299" s="13" t="s">
        <v>71</v>
      </c>
      <c r="AY299" s="203" t="s">
        <v>114</v>
      </c>
    </row>
    <row r="300" spans="1:65" s="14" customFormat="1" ht="11.25">
      <c r="B300" s="204"/>
      <c r="C300" s="205"/>
      <c r="D300" s="187" t="s">
        <v>128</v>
      </c>
      <c r="E300" s="206" t="s">
        <v>19</v>
      </c>
      <c r="F300" s="207" t="s">
        <v>188</v>
      </c>
      <c r="G300" s="205"/>
      <c r="H300" s="208">
        <v>1.1379999999999999</v>
      </c>
      <c r="I300" s="209"/>
      <c r="J300" s="205"/>
      <c r="K300" s="205"/>
      <c r="L300" s="210"/>
      <c r="M300" s="211"/>
      <c r="N300" s="212"/>
      <c r="O300" s="212"/>
      <c r="P300" s="212"/>
      <c r="Q300" s="212"/>
      <c r="R300" s="212"/>
      <c r="S300" s="212"/>
      <c r="T300" s="213"/>
      <c r="AT300" s="214" t="s">
        <v>128</v>
      </c>
      <c r="AU300" s="214" t="s">
        <v>79</v>
      </c>
      <c r="AV300" s="14" t="s">
        <v>79</v>
      </c>
      <c r="AW300" s="14" t="s">
        <v>33</v>
      </c>
      <c r="AX300" s="14" t="s">
        <v>71</v>
      </c>
      <c r="AY300" s="214" t="s">
        <v>114</v>
      </c>
    </row>
    <row r="301" spans="1:65" s="14" customFormat="1" ht="11.25">
      <c r="B301" s="204"/>
      <c r="C301" s="205"/>
      <c r="D301" s="187" t="s">
        <v>128</v>
      </c>
      <c r="E301" s="206" t="s">
        <v>19</v>
      </c>
      <c r="F301" s="207" t="s">
        <v>189</v>
      </c>
      <c r="G301" s="205"/>
      <c r="H301" s="208">
        <v>13.86</v>
      </c>
      <c r="I301" s="209"/>
      <c r="J301" s="205"/>
      <c r="K301" s="205"/>
      <c r="L301" s="210"/>
      <c r="M301" s="211"/>
      <c r="N301" s="212"/>
      <c r="O301" s="212"/>
      <c r="P301" s="212"/>
      <c r="Q301" s="212"/>
      <c r="R301" s="212"/>
      <c r="S301" s="212"/>
      <c r="T301" s="213"/>
      <c r="AT301" s="214" t="s">
        <v>128</v>
      </c>
      <c r="AU301" s="214" t="s">
        <v>79</v>
      </c>
      <c r="AV301" s="14" t="s">
        <v>79</v>
      </c>
      <c r="AW301" s="14" t="s">
        <v>33</v>
      </c>
      <c r="AX301" s="14" t="s">
        <v>71</v>
      </c>
      <c r="AY301" s="214" t="s">
        <v>114</v>
      </c>
    </row>
    <row r="302" spans="1:65" s="14" customFormat="1" ht="11.25">
      <c r="B302" s="204"/>
      <c r="C302" s="205"/>
      <c r="D302" s="187" t="s">
        <v>128</v>
      </c>
      <c r="E302" s="206" t="s">
        <v>19</v>
      </c>
      <c r="F302" s="207" t="s">
        <v>190</v>
      </c>
      <c r="G302" s="205"/>
      <c r="H302" s="208">
        <v>17.5</v>
      </c>
      <c r="I302" s="209"/>
      <c r="J302" s="205"/>
      <c r="K302" s="205"/>
      <c r="L302" s="210"/>
      <c r="M302" s="211"/>
      <c r="N302" s="212"/>
      <c r="O302" s="212"/>
      <c r="P302" s="212"/>
      <c r="Q302" s="212"/>
      <c r="R302" s="212"/>
      <c r="S302" s="212"/>
      <c r="T302" s="213"/>
      <c r="AT302" s="214" t="s">
        <v>128</v>
      </c>
      <c r="AU302" s="214" t="s">
        <v>79</v>
      </c>
      <c r="AV302" s="14" t="s">
        <v>79</v>
      </c>
      <c r="AW302" s="14" t="s">
        <v>33</v>
      </c>
      <c r="AX302" s="14" t="s">
        <v>71</v>
      </c>
      <c r="AY302" s="214" t="s">
        <v>114</v>
      </c>
    </row>
    <row r="303" spans="1:65" s="14" customFormat="1" ht="11.25">
      <c r="B303" s="204"/>
      <c r="C303" s="205"/>
      <c r="D303" s="187" t="s">
        <v>128</v>
      </c>
      <c r="E303" s="206" t="s">
        <v>19</v>
      </c>
      <c r="F303" s="207" t="s">
        <v>191</v>
      </c>
      <c r="G303" s="205"/>
      <c r="H303" s="208">
        <v>7.56</v>
      </c>
      <c r="I303" s="209"/>
      <c r="J303" s="205"/>
      <c r="K303" s="205"/>
      <c r="L303" s="210"/>
      <c r="M303" s="211"/>
      <c r="N303" s="212"/>
      <c r="O303" s="212"/>
      <c r="P303" s="212"/>
      <c r="Q303" s="212"/>
      <c r="R303" s="212"/>
      <c r="S303" s="212"/>
      <c r="T303" s="213"/>
      <c r="AT303" s="214" t="s">
        <v>128</v>
      </c>
      <c r="AU303" s="214" t="s">
        <v>79</v>
      </c>
      <c r="AV303" s="14" t="s">
        <v>79</v>
      </c>
      <c r="AW303" s="14" t="s">
        <v>33</v>
      </c>
      <c r="AX303" s="14" t="s">
        <v>71</v>
      </c>
      <c r="AY303" s="214" t="s">
        <v>114</v>
      </c>
    </row>
    <row r="304" spans="1:65" s="14" customFormat="1" ht="11.25">
      <c r="B304" s="204"/>
      <c r="C304" s="205"/>
      <c r="D304" s="187" t="s">
        <v>128</v>
      </c>
      <c r="E304" s="206" t="s">
        <v>19</v>
      </c>
      <c r="F304" s="207" t="s">
        <v>192</v>
      </c>
      <c r="G304" s="205"/>
      <c r="H304" s="208">
        <v>5.32</v>
      </c>
      <c r="I304" s="209"/>
      <c r="J304" s="205"/>
      <c r="K304" s="205"/>
      <c r="L304" s="210"/>
      <c r="M304" s="211"/>
      <c r="N304" s="212"/>
      <c r="O304" s="212"/>
      <c r="P304" s="212"/>
      <c r="Q304" s="212"/>
      <c r="R304" s="212"/>
      <c r="S304" s="212"/>
      <c r="T304" s="213"/>
      <c r="AT304" s="214" t="s">
        <v>128</v>
      </c>
      <c r="AU304" s="214" t="s">
        <v>79</v>
      </c>
      <c r="AV304" s="14" t="s">
        <v>79</v>
      </c>
      <c r="AW304" s="14" t="s">
        <v>33</v>
      </c>
      <c r="AX304" s="14" t="s">
        <v>71</v>
      </c>
      <c r="AY304" s="214" t="s">
        <v>114</v>
      </c>
    </row>
    <row r="305" spans="1:65" s="14" customFormat="1" ht="11.25">
      <c r="B305" s="204"/>
      <c r="C305" s="205"/>
      <c r="D305" s="187" t="s">
        <v>128</v>
      </c>
      <c r="E305" s="206" t="s">
        <v>19</v>
      </c>
      <c r="F305" s="207" t="s">
        <v>193</v>
      </c>
      <c r="G305" s="205"/>
      <c r="H305" s="208">
        <v>1.61</v>
      </c>
      <c r="I305" s="209"/>
      <c r="J305" s="205"/>
      <c r="K305" s="205"/>
      <c r="L305" s="210"/>
      <c r="M305" s="211"/>
      <c r="N305" s="212"/>
      <c r="O305" s="212"/>
      <c r="P305" s="212"/>
      <c r="Q305" s="212"/>
      <c r="R305" s="212"/>
      <c r="S305" s="212"/>
      <c r="T305" s="213"/>
      <c r="AT305" s="214" t="s">
        <v>128</v>
      </c>
      <c r="AU305" s="214" t="s">
        <v>79</v>
      </c>
      <c r="AV305" s="14" t="s">
        <v>79</v>
      </c>
      <c r="AW305" s="14" t="s">
        <v>33</v>
      </c>
      <c r="AX305" s="14" t="s">
        <v>71</v>
      </c>
      <c r="AY305" s="214" t="s">
        <v>114</v>
      </c>
    </row>
    <row r="306" spans="1:65" s="14" customFormat="1" ht="11.25">
      <c r="B306" s="204"/>
      <c r="C306" s="205"/>
      <c r="D306" s="187" t="s">
        <v>128</v>
      </c>
      <c r="E306" s="206" t="s">
        <v>19</v>
      </c>
      <c r="F306" s="207" t="s">
        <v>194</v>
      </c>
      <c r="G306" s="205"/>
      <c r="H306" s="208">
        <v>2.87</v>
      </c>
      <c r="I306" s="209"/>
      <c r="J306" s="205"/>
      <c r="K306" s="205"/>
      <c r="L306" s="210"/>
      <c r="M306" s="211"/>
      <c r="N306" s="212"/>
      <c r="O306" s="212"/>
      <c r="P306" s="212"/>
      <c r="Q306" s="212"/>
      <c r="R306" s="212"/>
      <c r="S306" s="212"/>
      <c r="T306" s="213"/>
      <c r="AT306" s="214" t="s">
        <v>128</v>
      </c>
      <c r="AU306" s="214" t="s">
        <v>79</v>
      </c>
      <c r="AV306" s="14" t="s">
        <v>79</v>
      </c>
      <c r="AW306" s="14" t="s">
        <v>33</v>
      </c>
      <c r="AX306" s="14" t="s">
        <v>71</v>
      </c>
      <c r="AY306" s="214" t="s">
        <v>114</v>
      </c>
    </row>
    <row r="307" spans="1:65" s="14" customFormat="1" ht="11.25">
      <c r="B307" s="204"/>
      <c r="C307" s="205"/>
      <c r="D307" s="187" t="s">
        <v>128</v>
      </c>
      <c r="E307" s="206" t="s">
        <v>19</v>
      </c>
      <c r="F307" s="207" t="s">
        <v>195</v>
      </c>
      <c r="G307" s="205"/>
      <c r="H307" s="208">
        <v>2.3450000000000002</v>
      </c>
      <c r="I307" s="209"/>
      <c r="J307" s="205"/>
      <c r="K307" s="205"/>
      <c r="L307" s="210"/>
      <c r="M307" s="211"/>
      <c r="N307" s="212"/>
      <c r="O307" s="212"/>
      <c r="P307" s="212"/>
      <c r="Q307" s="212"/>
      <c r="R307" s="212"/>
      <c r="S307" s="212"/>
      <c r="T307" s="213"/>
      <c r="AT307" s="214" t="s">
        <v>128</v>
      </c>
      <c r="AU307" s="214" t="s">
        <v>79</v>
      </c>
      <c r="AV307" s="14" t="s">
        <v>79</v>
      </c>
      <c r="AW307" s="14" t="s">
        <v>33</v>
      </c>
      <c r="AX307" s="14" t="s">
        <v>71</v>
      </c>
      <c r="AY307" s="214" t="s">
        <v>114</v>
      </c>
    </row>
    <row r="308" spans="1:65" s="13" customFormat="1" ht="11.25">
      <c r="B308" s="194"/>
      <c r="C308" s="195"/>
      <c r="D308" s="187" t="s">
        <v>128</v>
      </c>
      <c r="E308" s="196" t="s">
        <v>19</v>
      </c>
      <c r="F308" s="197" t="s">
        <v>196</v>
      </c>
      <c r="G308" s="195"/>
      <c r="H308" s="196" t="s">
        <v>19</v>
      </c>
      <c r="I308" s="198"/>
      <c r="J308" s="195"/>
      <c r="K308" s="195"/>
      <c r="L308" s="199"/>
      <c r="M308" s="200"/>
      <c r="N308" s="201"/>
      <c r="O308" s="201"/>
      <c r="P308" s="201"/>
      <c r="Q308" s="201"/>
      <c r="R308" s="201"/>
      <c r="S308" s="201"/>
      <c r="T308" s="202"/>
      <c r="AT308" s="203" t="s">
        <v>128</v>
      </c>
      <c r="AU308" s="203" t="s">
        <v>79</v>
      </c>
      <c r="AV308" s="13" t="s">
        <v>14</v>
      </c>
      <c r="AW308" s="13" t="s">
        <v>33</v>
      </c>
      <c r="AX308" s="13" t="s">
        <v>71</v>
      </c>
      <c r="AY308" s="203" t="s">
        <v>114</v>
      </c>
    </row>
    <row r="309" spans="1:65" s="14" customFormat="1" ht="11.25">
      <c r="B309" s="204"/>
      <c r="C309" s="205"/>
      <c r="D309" s="187" t="s">
        <v>128</v>
      </c>
      <c r="E309" s="206" t="s">
        <v>19</v>
      </c>
      <c r="F309" s="207" t="s">
        <v>197</v>
      </c>
      <c r="G309" s="205"/>
      <c r="H309" s="208">
        <v>2.0129999999999999</v>
      </c>
      <c r="I309" s="209"/>
      <c r="J309" s="205"/>
      <c r="K309" s="205"/>
      <c r="L309" s="210"/>
      <c r="M309" s="211"/>
      <c r="N309" s="212"/>
      <c r="O309" s="212"/>
      <c r="P309" s="212"/>
      <c r="Q309" s="212"/>
      <c r="R309" s="212"/>
      <c r="S309" s="212"/>
      <c r="T309" s="213"/>
      <c r="AT309" s="214" t="s">
        <v>128</v>
      </c>
      <c r="AU309" s="214" t="s">
        <v>79</v>
      </c>
      <c r="AV309" s="14" t="s">
        <v>79</v>
      </c>
      <c r="AW309" s="14" t="s">
        <v>33</v>
      </c>
      <c r="AX309" s="14" t="s">
        <v>71</v>
      </c>
      <c r="AY309" s="214" t="s">
        <v>114</v>
      </c>
    </row>
    <row r="310" spans="1:65" s="14" customFormat="1" ht="11.25">
      <c r="B310" s="204"/>
      <c r="C310" s="205"/>
      <c r="D310" s="187" t="s">
        <v>128</v>
      </c>
      <c r="E310" s="206" t="s">
        <v>19</v>
      </c>
      <c r="F310" s="207" t="s">
        <v>198</v>
      </c>
      <c r="G310" s="205"/>
      <c r="H310" s="208">
        <v>2.5449999999999999</v>
      </c>
      <c r="I310" s="209"/>
      <c r="J310" s="205"/>
      <c r="K310" s="205"/>
      <c r="L310" s="210"/>
      <c r="M310" s="211"/>
      <c r="N310" s="212"/>
      <c r="O310" s="212"/>
      <c r="P310" s="212"/>
      <c r="Q310" s="212"/>
      <c r="R310" s="212"/>
      <c r="S310" s="212"/>
      <c r="T310" s="213"/>
      <c r="AT310" s="214" t="s">
        <v>128</v>
      </c>
      <c r="AU310" s="214" t="s">
        <v>79</v>
      </c>
      <c r="AV310" s="14" t="s">
        <v>79</v>
      </c>
      <c r="AW310" s="14" t="s">
        <v>33</v>
      </c>
      <c r="AX310" s="14" t="s">
        <v>71</v>
      </c>
      <c r="AY310" s="214" t="s">
        <v>114</v>
      </c>
    </row>
    <row r="311" spans="1:65" s="14" customFormat="1" ht="11.25">
      <c r="B311" s="204"/>
      <c r="C311" s="205"/>
      <c r="D311" s="187" t="s">
        <v>128</v>
      </c>
      <c r="E311" s="206" t="s">
        <v>19</v>
      </c>
      <c r="F311" s="207" t="s">
        <v>199</v>
      </c>
      <c r="G311" s="205"/>
      <c r="H311" s="208">
        <v>1.9950000000000001</v>
      </c>
      <c r="I311" s="209"/>
      <c r="J311" s="205"/>
      <c r="K311" s="205"/>
      <c r="L311" s="210"/>
      <c r="M311" s="211"/>
      <c r="N311" s="212"/>
      <c r="O311" s="212"/>
      <c r="P311" s="212"/>
      <c r="Q311" s="212"/>
      <c r="R311" s="212"/>
      <c r="S311" s="212"/>
      <c r="T311" s="213"/>
      <c r="AT311" s="214" t="s">
        <v>128</v>
      </c>
      <c r="AU311" s="214" t="s">
        <v>79</v>
      </c>
      <c r="AV311" s="14" t="s">
        <v>79</v>
      </c>
      <c r="AW311" s="14" t="s">
        <v>33</v>
      </c>
      <c r="AX311" s="14" t="s">
        <v>71</v>
      </c>
      <c r="AY311" s="214" t="s">
        <v>114</v>
      </c>
    </row>
    <row r="312" spans="1:65" s="15" customFormat="1" ht="11.25">
      <c r="B312" s="215"/>
      <c r="C312" s="216"/>
      <c r="D312" s="187" t="s">
        <v>128</v>
      </c>
      <c r="E312" s="217" t="s">
        <v>19</v>
      </c>
      <c r="F312" s="218" t="s">
        <v>135</v>
      </c>
      <c r="G312" s="216"/>
      <c r="H312" s="219">
        <v>58.755999999999993</v>
      </c>
      <c r="I312" s="220"/>
      <c r="J312" s="216"/>
      <c r="K312" s="216"/>
      <c r="L312" s="221"/>
      <c r="M312" s="222"/>
      <c r="N312" s="223"/>
      <c r="O312" s="223"/>
      <c r="P312" s="223"/>
      <c r="Q312" s="223"/>
      <c r="R312" s="223"/>
      <c r="S312" s="223"/>
      <c r="T312" s="224"/>
      <c r="AT312" s="225" t="s">
        <v>128</v>
      </c>
      <c r="AU312" s="225" t="s">
        <v>79</v>
      </c>
      <c r="AV312" s="15" t="s">
        <v>122</v>
      </c>
      <c r="AW312" s="15" t="s">
        <v>33</v>
      </c>
      <c r="AX312" s="15" t="s">
        <v>14</v>
      </c>
      <c r="AY312" s="225" t="s">
        <v>114</v>
      </c>
    </row>
    <row r="313" spans="1:65" s="2" customFormat="1" ht="24.2" customHeight="1">
      <c r="A313" s="35"/>
      <c r="B313" s="36"/>
      <c r="C313" s="226" t="s">
        <v>293</v>
      </c>
      <c r="D313" s="226" t="s">
        <v>146</v>
      </c>
      <c r="E313" s="227" t="s">
        <v>294</v>
      </c>
      <c r="F313" s="228" t="s">
        <v>295</v>
      </c>
      <c r="G313" s="229" t="s">
        <v>120</v>
      </c>
      <c r="H313" s="230">
        <v>18.218</v>
      </c>
      <c r="I313" s="231"/>
      <c r="J313" s="232">
        <f>ROUND(I313*H313,2)</f>
        <v>0</v>
      </c>
      <c r="K313" s="228" t="s">
        <v>121</v>
      </c>
      <c r="L313" s="233"/>
      <c r="M313" s="234" t="s">
        <v>19</v>
      </c>
      <c r="N313" s="235" t="s">
        <v>43</v>
      </c>
      <c r="O313" s="65"/>
      <c r="P313" s="183">
        <f>O313*H313</f>
        <v>0</v>
      </c>
      <c r="Q313" s="183">
        <v>8.9999999999999998E-4</v>
      </c>
      <c r="R313" s="183">
        <f>Q313*H313</f>
        <v>1.63962E-2</v>
      </c>
      <c r="S313" s="183">
        <v>0</v>
      </c>
      <c r="T313" s="184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85" t="s">
        <v>149</v>
      </c>
      <c r="AT313" s="185" t="s">
        <v>146</v>
      </c>
      <c r="AU313" s="185" t="s">
        <v>79</v>
      </c>
      <c r="AY313" s="18" t="s">
        <v>114</v>
      </c>
      <c r="BE313" s="186">
        <f>IF(N313="základní",J313,0)</f>
        <v>0</v>
      </c>
      <c r="BF313" s="186">
        <f>IF(N313="snížená",J313,0)</f>
        <v>0</v>
      </c>
      <c r="BG313" s="186">
        <f>IF(N313="zákl. přenesená",J313,0)</f>
        <v>0</v>
      </c>
      <c r="BH313" s="186">
        <f>IF(N313="sníž. přenesená",J313,0)</f>
        <v>0</v>
      </c>
      <c r="BI313" s="186">
        <f>IF(N313="nulová",J313,0)</f>
        <v>0</v>
      </c>
      <c r="BJ313" s="18" t="s">
        <v>79</v>
      </c>
      <c r="BK313" s="186">
        <f>ROUND(I313*H313,2)</f>
        <v>0</v>
      </c>
      <c r="BL313" s="18" t="s">
        <v>122</v>
      </c>
      <c r="BM313" s="185" t="s">
        <v>296</v>
      </c>
    </row>
    <row r="314" spans="1:65" s="2" customFormat="1" ht="19.5">
      <c r="A314" s="35"/>
      <c r="B314" s="36"/>
      <c r="C314" s="37"/>
      <c r="D314" s="187" t="s">
        <v>124</v>
      </c>
      <c r="E314" s="37"/>
      <c r="F314" s="188" t="s">
        <v>295</v>
      </c>
      <c r="G314" s="37"/>
      <c r="H314" s="37"/>
      <c r="I314" s="189"/>
      <c r="J314" s="37"/>
      <c r="K314" s="37"/>
      <c r="L314" s="40"/>
      <c r="M314" s="190"/>
      <c r="N314" s="191"/>
      <c r="O314" s="65"/>
      <c r="P314" s="65"/>
      <c r="Q314" s="65"/>
      <c r="R314" s="65"/>
      <c r="S314" s="65"/>
      <c r="T314" s="66"/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8" t="s">
        <v>124</v>
      </c>
      <c r="AU314" s="18" t="s">
        <v>79</v>
      </c>
    </row>
    <row r="315" spans="1:65" s="2" customFormat="1" ht="11.25">
      <c r="A315" s="35"/>
      <c r="B315" s="36"/>
      <c r="C315" s="37"/>
      <c r="D315" s="192" t="s">
        <v>126</v>
      </c>
      <c r="E315" s="37"/>
      <c r="F315" s="193" t="s">
        <v>297</v>
      </c>
      <c r="G315" s="37"/>
      <c r="H315" s="37"/>
      <c r="I315" s="189"/>
      <c r="J315" s="37"/>
      <c r="K315" s="37"/>
      <c r="L315" s="40"/>
      <c r="M315" s="190"/>
      <c r="N315" s="191"/>
      <c r="O315" s="65"/>
      <c r="P315" s="65"/>
      <c r="Q315" s="65"/>
      <c r="R315" s="65"/>
      <c r="S315" s="65"/>
      <c r="T315" s="66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126</v>
      </c>
      <c r="AU315" s="18" t="s">
        <v>79</v>
      </c>
    </row>
    <row r="316" spans="1:65" s="13" customFormat="1" ht="11.25">
      <c r="B316" s="194"/>
      <c r="C316" s="195"/>
      <c r="D316" s="187" t="s">
        <v>128</v>
      </c>
      <c r="E316" s="196" t="s">
        <v>19</v>
      </c>
      <c r="F316" s="197" t="s">
        <v>177</v>
      </c>
      <c r="G316" s="195"/>
      <c r="H316" s="196" t="s">
        <v>19</v>
      </c>
      <c r="I316" s="198"/>
      <c r="J316" s="195"/>
      <c r="K316" s="195"/>
      <c r="L316" s="199"/>
      <c r="M316" s="200"/>
      <c r="N316" s="201"/>
      <c r="O316" s="201"/>
      <c r="P316" s="201"/>
      <c r="Q316" s="201"/>
      <c r="R316" s="201"/>
      <c r="S316" s="201"/>
      <c r="T316" s="202"/>
      <c r="AT316" s="203" t="s">
        <v>128</v>
      </c>
      <c r="AU316" s="203" t="s">
        <v>79</v>
      </c>
      <c r="AV316" s="13" t="s">
        <v>14</v>
      </c>
      <c r="AW316" s="13" t="s">
        <v>33</v>
      </c>
      <c r="AX316" s="13" t="s">
        <v>71</v>
      </c>
      <c r="AY316" s="203" t="s">
        <v>114</v>
      </c>
    </row>
    <row r="317" spans="1:65" s="14" customFormat="1" ht="11.25">
      <c r="B317" s="204"/>
      <c r="C317" s="205"/>
      <c r="D317" s="187" t="s">
        <v>128</v>
      </c>
      <c r="E317" s="206" t="s">
        <v>19</v>
      </c>
      <c r="F317" s="207" t="s">
        <v>298</v>
      </c>
      <c r="G317" s="205"/>
      <c r="H317" s="208">
        <v>0.50800000000000001</v>
      </c>
      <c r="I317" s="209"/>
      <c r="J317" s="205"/>
      <c r="K317" s="205"/>
      <c r="L317" s="210"/>
      <c r="M317" s="211"/>
      <c r="N317" s="212"/>
      <c r="O317" s="212"/>
      <c r="P317" s="212"/>
      <c r="Q317" s="212"/>
      <c r="R317" s="212"/>
      <c r="S317" s="212"/>
      <c r="T317" s="213"/>
      <c r="AT317" s="214" t="s">
        <v>128</v>
      </c>
      <c r="AU317" s="214" t="s">
        <v>79</v>
      </c>
      <c r="AV317" s="14" t="s">
        <v>79</v>
      </c>
      <c r="AW317" s="14" t="s">
        <v>33</v>
      </c>
      <c r="AX317" s="14" t="s">
        <v>71</v>
      </c>
      <c r="AY317" s="214" t="s">
        <v>114</v>
      </c>
    </row>
    <row r="318" spans="1:65" s="14" customFormat="1" ht="11.25">
      <c r="B318" s="204"/>
      <c r="C318" s="205"/>
      <c r="D318" s="187" t="s">
        <v>128</v>
      </c>
      <c r="E318" s="206" t="s">
        <v>19</v>
      </c>
      <c r="F318" s="207" t="s">
        <v>299</v>
      </c>
      <c r="G318" s="205"/>
      <c r="H318" s="208">
        <v>4.7249999999999996</v>
      </c>
      <c r="I318" s="209"/>
      <c r="J318" s="205"/>
      <c r="K318" s="205"/>
      <c r="L318" s="210"/>
      <c r="M318" s="211"/>
      <c r="N318" s="212"/>
      <c r="O318" s="212"/>
      <c r="P318" s="212"/>
      <c r="Q318" s="212"/>
      <c r="R318" s="212"/>
      <c r="S318" s="212"/>
      <c r="T318" s="213"/>
      <c r="AT318" s="214" t="s">
        <v>128</v>
      </c>
      <c r="AU318" s="214" t="s">
        <v>79</v>
      </c>
      <c r="AV318" s="14" t="s">
        <v>79</v>
      </c>
      <c r="AW318" s="14" t="s">
        <v>33</v>
      </c>
      <c r="AX318" s="14" t="s">
        <v>71</v>
      </c>
      <c r="AY318" s="214" t="s">
        <v>114</v>
      </c>
    </row>
    <row r="319" spans="1:65" s="14" customFormat="1" ht="11.25">
      <c r="B319" s="204"/>
      <c r="C319" s="205"/>
      <c r="D319" s="187" t="s">
        <v>128</v>
      </c>
      <c r="E319" s="206" t="s">
        <v>19</v>
      </c>
      <c r="F319" s="207" t="s">
        <v>300</v>
      </c>
      <c r="G319" s="205"/>
      <c r="H319" s="208">
        <v>7.35</v>
      </c>
      <c r="I319" s="209"/>
      <c r="J319" s="205"/>
      <c r="K319" s="205"/>
      <c r="L319" s="210"/>
      <c r="M319" s="211"/>
      <c r="N319" s="212"/>
      <c r="O319" s="212"/>
      <c r="P319" s="212"/>
      <c r="Q319" s="212"/>
      <c r="R319" s="212"/>
      <c r="S319" s="212"/>
      <c r="T319" s="213"/>
      <c r="AT319" s="214" t="s">
        <v>128</v>
      </c>
      <c r="AU319" s="214" t="s">
        <v>79</v>
      </c>
      <c r="AV319" s="14" t="s">
        <v>79</v>
      </c>
      <c r="AW319" s="14" t="s">
        <v>33</v>
      </c>
      <c r="AX319" s="14" t="s">
        <v>71</v>
      </c>
      <c r="AY319" s="214" t="s">
        <v>114</v>
      </c>
    </row>
    <row r="320" spans="1:65" s="14" customFormat="1" ht="11.25">
      <c r="B320" s="204"/>
      <c r="C320" s="205"/>
      <c r="D320" s="187" t="s">
        <v>128</v>
      </c>
      <c r="E320" s="206" t="s">
        <v>19</v>
      </c>
      <c r="F320" s="207" t="s">
        <v>301</v>
      </c>
      <c r="G320" s="205"/>
      <c r="H320" s="208">
        <v>2.52</v>
      </c>
      <c r="I320" s="209"/>
      <c r="J320" s="205"/>
      <c r="K320" s="205"/>
      <c r="L320" s="210"/>
      <c r="M320" s="211"/>
      <c r="N320" s="212"/>
      <c r="O320" s="212"/>
      <c r="P320" s="212"/>
      <c r="Q320" s="212"/>
      <c r="R320" s="212"/>
      <c r="S320" s="212"/>
      <c r="T320" s="213"/>
      <c r="AT320" s="214" t="s">
        <v>128</v>
      </c>
      <c r="AU320" s="214" t="s">
        <v>79</v>
      </c>
      <c r="AV320" s="14" t="s">
        <v>79</v>
      </c>
      <c r="AW320" s="14" t="s">
        <v>33</v>
      </c>
      <c r="AX320" s="14" t="s">
        <v>71</v>
      </c>
      <c r="AY320" s="214" t="s">
        <v>114</v>
      </c>
    </row>
    <row r="321" spans="1:65" s="14" customFormat="1" ht="11.25">
      <c r="B321" s="204"/>
      <c r="C321" s="205"/>
      <c r="D321" s="187" t="s">
        <v>128</v>
      </c>
      <c r="E321" s="206" t="s">
        <v>19</v>
      </c>
      <c r="F321" s="207" t="s">
        <v>302</v>
      </c>
      <c r="G321" s="205"/>
      <c r="H321" s="208">
        <v>1.26</v>
      </c>
      <c r="I321" s="209"/>
      <c r="J321" s="205"/>
      <c r="K321" s="205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128</v>
      </c>
      <c r="AU321" s="214" t="s">
        <v>79</v>
      </c>
      <c r="AV321" s="14" t="s">
        <v>79</v>
      </c>
      <c r="AW321" s="14" t="s">
        <v>33</v>
      </c>
      <c r="AX321" s="14" t="s">
        <v>71</v>
      </c>
      <c r="AY321" s="214" t="s">
        <v>114</v>
      </c>
    </row>
    <row r="322" spans="1:65" s="14" customFormat="1" ht="11.25">
      <c r="B322" s="204"/>
      <c r="C322" s="205"/>
      <c r="D322" s="187" t="s">
        <v>128</v>
      </c>
      <c r="E322" s="206" t="s">
        <v>19</v>
      </c>
      <c r="F322" s="207" t="s">
        <v>303</v>
      </c>
      <c r="G322" s="205"/>
      <c r="H322" s="208">
        <v>0.49</v>
      </c>
      <c r="I322" s="209"/>
      <c r="J322" s="205"/>
      <c r="K322" s="205"/>
      <c r="L322" s="210"/>
      <c r="M322" s="211"/>
      <c r="N322" s="212"/>
      <c r="O322" s="212"/>
      <c r="P322" s="212"/>
      <c r="Q322" s="212"/>
      <c r="R322" s="212"/>
      <c r="S322" s="212"/>
      <c r="T322" s="213"/>
      <c r="AT322" s="214" t="s">
        <v>128</v>
      </c>
      <c r="AU322" s="214" t="s">
        <v>79</v>
      </c>
      <c r="AV322" s="14" t="s">
        <v>79</v>
      </c>
      <c r="AW322" s="14" t="s">
        <v>33</v>
      </c>
      <c r="AX322" s="14" t="s">
        <v>71</v>
      </c>
      <c r="AY322" s="214" t="s">
        <v>114</v>
      </c>
    </row>
    <row r="323" spans="1:65" s="14" customFormat="1" ht="11.25">
      <c r="B323" s="204"/>
      <c r="C323" s="205"/>
      <c r="D323" s="187" t="s">
        <v>128</v>
      </c>
      <c r="E323" s="206" t="s">
        <v>19</v>
      </c>
      <c r="F323" s="207" t="s">
        <v>304</v>
      </c>
      <c r="G323" s="205"/>
      <c r="H323" s="208">
        <v>0.94499999999999995</v>
      </c>
      <c r="I323" s="209"/>
      <c r="J323" s="205"/>
      <c r="K323" s="205"/>
      <c r="L323" s="210"/>
      <c r="M323" s="211"/>
      <c r="N323" s="212"/>
      <c r="O323" s="212"/>
      <c r="P323" s="212"/>
      <c r="Q323" s="212"/>
      <c r="R323" s="212"/>
      <c r="S323" s="212"/>
      <c r="T323" s="213"/>
      <c r="AT323" s="214" t="s">
        <v>128</v>
      </c>
      <c r="AU323" s="214" t="s">
        <v>79</v>
      </c>
      <c r="AV323" s="14" t="s">
        <v>79</v>
      </c>
      <c r="AW323" s="14" t="s">
        <v>33</v>
      </c>
      <c r="AX323" s="14" t="s">
        <v>71</v>
      </c>
      <c r="AY323" s="214" t="s">
        <v>114</v>
      </c>
    </row>
    <row r="324" spans="1:65" s="14" customFormat="1" ht="11.25">
      <c r="B324" s="204"/>
      <c r="C324" s="205"/>
      <c r="D324" s="187" t="s">
        <v>128</v>
      </c>
      <c r="E324" s="206" t="s">
        <v>19</v>
      </c>
      <c r="F324" s="207" t="s">
        <v>305</v>
      </c>
      <c r="G324" s="205"/>
      <c r="H324" s="208">
        <v>0.42</v>
      </c>
      <c r="I324" s="209"/>
      <c r="J324" s="205"/>
      <c r="K324" s="205"/>
      <c r="L324" s="210"/>
      <c r="M324" s="211"/>
      <c r="N324" s="212"/>
      <c r="O324" s="212"/>
      <c r="P324" s="212"/>
      <c r="Q324" s="212"/>
      <c r="R324" s="212"/>
      <c r="S324" s="212"/>
      <c r="T324" s="213"/>
      <c r="AT324" s="214" t="s">
        <v>128</v>
      </c>
      <c r="AU324" s="214" t="s">
        <v>79</v>
      </c>
      <c r="AV324" s="14" t="s">
        <v>79</v>
      </c>
      <c r="AW324" s="14" t="s">
        <v>33</v>
      </c>
      <c r="AX324" s="14" t="s">
        <v>71</v>
      </c>
      <c r="AY324" s="214" t="s">
        <v>114</v>
      </c>
    </row>
    <row r="325" spans="1:65" s="15" customFormat="1" ht="11.25">
      <c r="B325" s="215"/>
      <c r="C325" s="216"/>
      <c r="D325" s="187" t="s">
        <v>128</v>
      </c>
      <c r="E325" s="217" t="s">
        <v>19</v>
      </c>
      <c r="F325" s="218" t="s">
        <v>135</v>
      </c>
      <c r="G325" s="216"/>
      <c r="H325" s="219">
        <v>18.218</v>
      </c>
      <c r="I325" s="220"/>
      <c r="J325" s="216"/>
      <c r="K325" s="216"/>
      <c r="L325" s="221"/>
      <c r="M325" s="222"/>
      <c r="N325" s="223"/>
      <c r="O325" s="223"/>
      <c r="P325" s="223"/>
      <c r="Q325" s="223"/>
      <c r="R325" s="223"/>
      <c r="S325" s="223"/>
      <c r="T325" s="224"/>
      <c r="AT325" s="225" t="s">
        <v>128</v>
      </c>
      <c r="AU325" s="225" t="s">
        <v>79</v>
      </c>
      <c r="AV325" s="15" t="s">
        <v>122</v>
      </c>
      <c r="AW325" s="15" t="s">
        <v>33</v>
      </c>
      <c r="AX325" s="15" t="s">
        <v>14</v>
      </c>
      <c r="AY325" s="225" t="s">
        <v>114</v>
      </c>
    </row>
    <row r="326" spans="1:65" s="2" customFormat="1" ht="37.9" customHeight="1">
      <c r="A326" s="35"/>
      <c r="B326" s="36"/>
      <c r="C326" s="174" t="s">
        <v>306</v>
      </c>
      <c r="D326" s="174" t="s">
        <v>117</v>
      </c>
      <c r="E326" s="175" t="s">
        <v>283</v>
      </c>
      <c r="F326" s="176" t="s">
        <v>284</v>
      </c>
      <c r="G326" s="177" t="s">
        <v>217</v>
      </c>
      <c r="H326" s="178">
        <v>7.8</v>
      </c>
      <c r="I326" s="179"/>
      <c r="J326" s="180">
        <f>ROUND(I326*H326,2)</f>
        <v>0</v>
      </c>
      <c r="K326" s="176" t="s">
        <v>121</v>
      </c>
      <c r="L326" s="40"/>
      <c r="M326" s="181" t="s">
        <v>19</v>
      </c>
      <c r="N326" s="182" t="s">
        <v>43</v>
      </c>
      <c r="O326" s="65"/>
      <c r="P326" s="183">
        <f>O326*H326</f>
        <v>0</v>
      </c>
      <c r="Q326" s="183">
        <v>3.3899999999999998E-3</v>
      </c>
      <c r="R326" s="183">
        <f>Q326*H326</f>
        <v>2.6441999999999997E-2</v>
      </c>
      <c r="S326" s="183">
        <v>0</v>
      </c>
      <c r="T326" s="184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85" t="s">
        <v>122</v>
      </c>
      <c r="AT326" s="185" t="s">
        <v>117</v>
      </c>
      <c r="AU326" s="185" t="s">
        <v>79</v>
      </c>
      <c r="AY326" s="18" t="s">
        <v>114</v>
      </c>
      <c r="BE326" s="186">
        <f>IF(N326="základní",J326,0)</f>
        <v>0</v>
      </c>
      <c r="BF326" s="186">
        <f>IF(N326="snížená",J326,0)</f>
        <v>0</v>
      </c>
      <c r="BG326" s="186">
        <f>IF(N326="zákl. přenesená",J326,0)</f>
        <v>0</v>
      </c>
      <c r="BH326" s="186">
        <f>IF(N326="sníž. přenesená",J326,0)</f>
        <v>0</v>
      </c>
      <c r="BI326" s="186">
        <f>IF(N326="nulová",J326,0)</f>
        <v>0</v>
      </c>
      <c r="BJ326" s="18" t="s">
        <v>79</v>
      </c>
      <c r="BK326" s="186">
        <f>ROUND(I326*H326,2)</f>
        <v>0</v>
      </c>
      <c r="BL326" s="18" t="s">
        <v>122</v>
      </c>
      <c r="BM326" s="185" t="s">
        <v>307</v>
      </c>
    </row>
    <row r="327" spans="1:65" s="2" customFormat="1" ht="39">
      <c r="A327" s="35"/>
      <c r="B327" s="36"/>
      <c r="C327" s="37"/>
      <c r="D327" s="187" t="s">
        <v>124</v>
      </c>
      <c r="E327" s="37"/>
      <c r="F327" s="188" t="s">
        <v>286</v>
      </c>
      <c r="G327" s="37"/>
      <c r="H327" s="37"/>
      <c r="I327" s="189"/>
      <c r="J327" s="37"/>
      <c r="K327" s="37"/>
      <c r="L327" s="40"/>
      <c r="M327" s="190"/>
      <c r="N327" s="191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124</v>
      </c>
      <c r="AU327" s="18" t="s">
        <v>79</v>
      </c>
    </row>
    <row r="328" spans="1:65" s="2" customFormat="1" ht="11.25">
      <c r="A328" s="35"/>
      <c r="B328" s="36"/>
      <c r="C328" s="37"/>
      <c r="D328" s="192" t="s">
        <v>126</v>
      </c>
      <c r="E328" s="37"/>
      <c r="F328" s="193" t="s">
        <v>287</v>
      </c>
      <c r="G328" s="37"/>
      <c r="H328" s="37"/>
      <c r="I328" s="189"/>
      <c r="J328" s="37"/>
      <c r="K328" s="37"/>
      <c r="L328" s="40"/>
      <c r="M328" s="190"/>
      <c r="N328" s="191"/>
      <c r="O328" s="65"/>
      <c r="P328" s="65"/>
      <c r="Q328" s="65"/>
      <c r="R328" s="65"/>
      <c r="S328" s="65"/>
      <c r="T328" s="66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126</v>
      </c>
      <c r="AU328" s="18" t="s">
        <v>79</v>
      </c>
    </row>
    <row r="329" spans="1:65" s="13" customFormat="1" ht="11.25">
      <c r="B329" s="194"/>
      <c r="C329" s="195"/>
      <c r="D329" s="187" t="s">
        <v>128</v>
      </c>
      <c r="E329" s="196" t="s">
        <v>19</v>
      </c>
      <c r="F329" s="197" t="s">
        <v>177</v>
      </c>
      <c r="G329" s="195"/>
      <c r="H329" s="196" t="s">
        <v>19</v>
      </c>
      <c r="I329" s="198"/>
      <c r="J329" s="195"/>
      <c r="K329" s="195"/>
      <c r="L329" s="199"/>
      <c r="M329" s="200"/>
      <c r="N329" s="201"/>
      <c r="O329" s="201"/>
      <c r="P329" s="201"/>
      <c r="Q329" s="201"/>
      <c r="R329" s="201"/>
      <c r="S329" s="201"/>
      <c r="T329" s="202"/>
      <c r="AT329" s="203" t="s">
        <v>128</v>
      </c>
      <c r="AU329" s="203" t="s">
        <v>79</v>
      </c>
      <c r="AV329" s="13" t="s">
        <v>14</v>
      </c>
      <c r="AW329" s="13" t="s">
        <v>33</v>
      </c>
      <c r="AX329" s="13" t="s">
        <v>71</v>
      </c>
      <c r="AY329" s="203" t="s">
        <v>114</v>
      </c>
    </row>
    <row r="330" spans="1:65" s="14" customFormat="1" ht="11.25">
      <c r="B330" s="204"/>
      <c r="C330" s="205"/>
      <c r="D330" s="187" t="s">
        <v>128</v>
      </c>
      <c r="E330" s="206" t="s">
        <v>19</v>
      </c>
      <c r="F330" s="207" t="s">
        <v>308</v>
      </c>
      <c r="G330" s="205"/>
      <c r="H330" s="208">
        <v>3</v>
      </c>
      <c r="I330" s="209"/>
      <c r="J330" s="205"/>
      <c r="K330" s="205"/>
      <c r="L330" s="210"/>
      <c r="M330" s="211"/>
      <c r="N330" s="212"/>
      <c r="O330" s="212"/>
      <c r="P330" s="212"/>
      <c r="Q330" s="212"/>
      <c r="R330" s="212"/>
      <c r="S330" s="212"/>
      <c r="T330" s="213"/>
      <c r="AT330" s="214" t="s">
        <v>128</v>
      </c>
      <c r="AU330" s="214" t="s">
        <v>79</v>
      </c>
      <c r="AV330" s="14" t="s">
        <v>79</v>
      </c>
      <c r="AW330" s="14" t="s">
        <v>33</v>
      </c>
      <c r="AX330" s="14" t="s">
        <v>71</v>
      </c>
      <c r="AY330" s="214" t="s">
        <v>114</v>
      </c>
    </row>
    <row r="331" spans="1:65" s="14" customFormat="1" ht="11.25">
      <c r="B331" s="204"/>
      <c r="C331" s="205"/>
      <c r="D331" s="187" t="s">
        <v>128</v>
      </c>
      <c r="E331" s="206" t="s">
        <v>19</v>
      </c>
      <c r="F331" s="207" t="s">
        <v>309</v>
      </c>
      <c r="G331" s="205"/>
      <c r="H331" s="208">
        <v>4.8</v>
      </c>
      <c r="I331" s="209"/>
      <c r="J331" s="205"/>
      <c r="K331" s="205"/>
      <c r="L331" s="210"/>
      <c r="M331" s="211"/>
      <c r="N331" s="212"/>
      <c r="O331" s="212"/>
      <c r="P331" s="212"/>
      <c r="Q331" s="212"/>
      <c r="R331" s="212"/>
      <c r="S331" s="212"/>
      <c r="T331" s="213"/>
      <c r="AT331" s="214" t="s">
        <v>128</v>
      </c>
      <c r="AU331" s="214" t="s">
        <v>79</v>
      </c>
      <c r="AV331" s="14" t="s">
        <v>79</v>
      </c>
      <c r="AW331" s="14" t="s">
        <v>33</v>
      </c>
      <c r="AX331" s="14" t="s">
        <v>71</v>
      </c>
      <c r="AY331" s="214" t="s">
        <v>114</v>
      </c>
    </row>
    <row r="332" spans="1:65" s="15" customFormat="1" ht="11.25">
      <c r="B332" s="215"/>
      <c r="C332" s="216"/>
      <c r="D332" s="187" t="s">
        <v>128</v>
      </c>
      <c r="E332" s="217" t="s">
        <v>19</v>
      </c>
      <c r="F332" s="218" t="s">
        <v>135</v>
      </c>
      <c r="G332" s="216"/>
      <c r="H332" s="219">
        <v>7.8</v>
      </c>
      <c r="I332" s="220"/>
      <c r="J332" s="216"/>
      <c r="K332" s="216"/>
      <c r="L332" s="221"/>
      <c r="M332" s="222"/>
      <c r="N332" s="223"/>
      <c r="O332" s="223"/>
      <c r="P332" s="223"/>
      <c r="Q332" s="223"/>
      <c r="R332" s="223"/>
      <c r="S332" s="223"/>
      <c r="T332" s="224"/>
      <c r="AT332" s="225" t="s">
        <v>128</v>
      </c>
      <c r="AU332" s="225" t="s">
        <v>79</v>
      </c>
      <c r="AV332" s="15" t="s">
        <v>122</v>
      </c>
      <c r="AW332" s="15" t="s">
        <v>33</v>
      </c>
      <c r="AX332" s="15" t="s">
        <v>14</v>
      </c>
      <c r="AY332" s="225" t="s">
        <v>114</v>
      </c>
    </row>
    <row r="333" spans="1:65" s="2" customFormat="1" ht="24.2" customHeight="1">
      <c r="A333" s="35"/>
      <c r="B333" s="36"/>
      <c r="C333" s="226" t="s">
        <v>310</v>
      </c>
      <c r="D333" s="226" t="s">
        <v>146</v>
      </c>
      <c r="E333" s="227" t="s">
        <v>294</v>
      </c>
      <c r="F333" s="228" t="s">
        <v>295</v>
      </c>
      <c r="G333" s="229" t="s">
        <v>120</v>
      </c>
      <c r="H333" s="230">
        <v>2.34</v>
      </c>
      <c r="I333" s="231"/>
      <c r="J333" s="232">
        <f>ROUND(I333*H333,2)</f>
        <v>0</v>
      </c>
      <c r="K333" s="228" t="s">
        <v>121</v>
      </c>
      <c r="L333" s="233"/>
      <c r="M333" s="234" t="s">
        <v>19</v>
      </c>
      <c r="N333" s="235" t="s">
        <v>43</v>
      </c>
      <c r="O333" s="65"/>
      <c r="P333" s="183">
        <f>O333*H333</f>
        <v>0</v>
      </c>
      <c r="Q333" s="183">
        <v>8.9999999999999998E-4</v>
      </c>
      <c r="R333" s="183">
        <f>Q333*H333</f>
        <v>2.1059999999999998E-3</v>
      </c>
      <c r="S333" s="183">
        <v>0</v>
      </c>
      <c r="T333" s="184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85" t="s">
        <v>149</v>
      </c>
      <c r="AT333" s="185" t="s">
        <v>146</v>
      </c>
      <c r="AU333" s="185" t="s">
        <v>79</v>
      </c>
      <c r="AY333" s="18" t="s">
        <v>114</v>
      </c>
      <c r="BE333" s="186">
        <f>IF(N333="základní",J333,0)</f>
        <v>0</v>
      </c>
      <c r="BF333" s="186">
        <f>IF(N333="snížená",J333,0)</f>
        <v>0</v>
      </c>
      <c r="BG333" s="186">
        <f>IF(N333="zákl. přenesená",J333,0)</f>
        <v>0</v>
      </c>
      <c r="BH333" s="186">
        <f>IF(N333="sníž. přenesená",J333,0)</f>
        <v>0</v>
      </c>
      <c r="BI333" s="186">
        <f>IF(N333="nulová",J333,0)</f>
        <v>0</v>
      </c>
      <c r="BJ333" s="18" t="s">
        <v>79</v>
      </c>
      <c r="BK333" s="186">
        <f>ROUND(I333*H333,2)</f>
        <v>0</v>
      </c>
      <c r="BL333" s="18" t="s">
        <v>122</v>
      </c>
      <c r="BM333" s="185" t="s">
        <v>311</v>
      </c>
    </row>
    <row r="334" spans="1:65" s="2" customFormat="1" ht="19.5">
      <c r="A334" s="35"/>
      <c r="B334" s="36"/>
      <c r="C334" s="37"/>
      <c r="D334" s="187" t="s">
        <v>124</v>
      </c>
      <c r="E334" s="37"/>
      <c r="F334" s="188" t="s">
        <v>295</v>
      </c>
      <c r="G334" s="37"/>
      <c r="H334" s="37"/>
      <c r="I334" s="189"/>
      <c r="J334" s="37"/>
      <c r="K334" s="37"/>
      <c r="L334" s="40"/>
      <c r="M334" s="190"/>
      <c r="N334" s="191"/>
      <c r="O334" s="65"/>
      <c r="P334" s="65"/>
      <c r="Q334" s="65"/>
      <c r="R334" s="65"/>
      <c r="S334" s="65"/>
      <c r="T334" s="66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124</v>
      </c>
      <c r="AU334" s="18" t="s">
        <v>79</v>
      </c>
    </row>
    <row r="335" spans="1:65" s="2" customFormat="1" ht="11.25">
      <c r="A335" s="35"/>
      <c r="B335" s="36"/>
      <c r="C335" s="37"/>
      <c r="D335" s="192" t="s">
        <v>126</v>
      </c>
      <c r="E335" s="37"/>
      <c r="F335" s="193" t="s">
        <v>297</v>
      </c>
      <c r="G335" s="37"/>
      <c r="H335" s="37"/>
      <c r="I335" s="189"/>
      <c r="J335" s="37"/>
      <c r="K335" s="37"/>
      <c r="L335" s="40"/>
      <c r="M335" s="190"/>
      <c r="N335" s="191"/>
      <c r="O335" s="65"/>
      <c r="P335" s="65"/>
      <c r="Q335" s="65"/>
      <c r="R335" s="65"/>
      <c r="S335" s="65"/>
      <c r="T335" s="66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126</v>
      </c>
      <c r="AU335" s="18" t="s">
        <v>79</v>
      </c>
    </row>
    <row r="336" spans="1:65" s="13" customFormat="1" ht="11.25">
      <c r="B336" s="194"/>
      <c r="C336" s="195"/>
      <c r="D336" s="187" t="s">
        <v>128</v>
      </c>
      <c r="E336" s="196" t="s">
        <v>19</v>
      </c>
      <c r="F336" s="197" t="s">
        <v>177</v>
      </c>
      <c r="G336" s="195"/>
      <c r="H336" s="196" t="s">
        <v>19</v>
      </c>
      <c r="I336" s="198"/>
      <c r="J336" s="195"/>
      <c r="K336" s="195"/>
      <c r="L336" s="199"/>
      <c r="M336" s="200"/>
      <c r="N336" s="201"/>
      <c r="O336" s="201"/>
      <c r="P336" s="201"/>
      <c r="Q336" s="201"/>
      <c r="R336" s="201"/>
      <c r="S336" s="201"/>
      <c r="T336" s="202"/>
      <c r="AT336" s="203" t="s">
        <v>128</v>
      </c>
      <c r="AU336" s="203" t="s">
        <v>79</v>
      </c>
      <c r="AV336" s="13" t="s">
        <v>14</v>
      </c>
      <c r="AW336" s="13" t="s">
        <v>33</v>
      </c>
      <c r="AX336" s="13" t="s">
        <v>71</v>
      </c>
      <c r="AY336" s="203" t="s">
        <v>114</v>
      </c>
    </row>
    <row r="337" spans="1:65" s="14" customFormat="1" ht="11.25">
      <c r="B337" s="204"/>
      <c r="C337" s="205"/>
      <c r="D337" s="187" t="s">
        <v>128</v>
      </c>
      <c r="E337" s="206" t="s">
        <v>19</v>
      </c>
      <c r="F337" s="207" t="s">
        <v>200</v>
      </c>
      <c r="G337" s="205"/>
      <c r="H337" s="208">
        <v>0.9</v>
      </c>
      <c r="I337" s="209"/>
      <c r="J337" s="205"/>
      <c r="K337" s="205"/>
      <c r="L337" s="210"/>
      <c r="M337" s="211"/>
      <c r="N337" s="212"/>
      <c r="O337" s="212"/>
      <c r="P337" s="212"/>
      <c r="Q337" s="212"/>
      <c r="R337" s="212"/>
      <c r="S337" s="212"/>
      <c r="T337" s="213"/>
      <c r="AT337" s="214" t="s">
        <v>128</v>
      </c>
      <c r="AU337" s="214" t="s">
        <v>79</v>
      </c>
      <c r="AV337" s="14" t="s">
        <v>79</v>
      </c>
      <c r="AW337" s="14" t="s">
        <v>33</v>
      </c>
      <c r="AX337" s="14" t="s">
        <v>71</v>
      </c>
      <c r="AY337" s="214" t="s">
        <v>114</v>
      </c>
    </row>
    <row r="338" spans="1:65" s="14" customFormat="1" ht="11.25">
      <c r="B338" s="204"/>
      <c r="C338" s="205"/>
      <c r="D338" s="187" t="s">
        <v>128</v>
      </c>
      <c r="E338" s="206" t="s">
        <v>19</v>
      </c>
      <c r="F338" s="207" t="s">
        <v>201</v>
      </c>
      <c r="G338" s="205"/>
      <c r="H338" s="208">
        <v>1.44</v>
      </c>
      <c r="I338" s="209"/>
      <c r="J338" s="205"/>
      <c r="K338" s="205"/>
      <c r="L338" s="210"/>
      <c r="M338" s="211"/>
      <c r="N338" s="212"/>
      <c r="O338" s="212"/>
      <c r="P338" s="212"/>
      <c r="Q338" s="212"/>
      <c r="R338" s="212"/>
      <c r="S338" s="212"/>
      <c r="T338" s="213"/>
      <c r="AT338" s="214" t="s">
        <v>128</v>
      </c>
      <c r="AU338" s="214" t="s">
        <v>79</v>
      </c>
      <c r="AV338" s="14" t="s">
        <v>79</v>
      </c>
      <c r="AW338" s="14" t="s">
        <v>33</v>
      </c>
      <c r="AX338" s="14" t="s">
        <v>71</v>
      </c>
      <c r="AY338" s="214" t="s">
        <v>114</v>
      </c>
    </row>
    <row r="339" spans="1:65" s="15" customFormat="1" ht="11.25">
      <c r="B339" s="215"/>
      <c r="C339" s="216"/>
      <c r="D339" s="187" t="s">
        <v>128</v>
      </c>
      <c r="E339" s="217" t="s">
        <v>19</v>
      </c>
      <c r="F339" s="218" t="s">
        <v>135</v>
      </c>
      <c r="G339" s="216"/>
      <c r="H339" s="219">
        <v>2.34</v>
      </c>
      <c r="I339" s="220"/>
      <c r="J339" s="216"/>
      <c r="K339" s="216"/>
      <c r="L339" s="221"/>
      <c r="M339" s="222"/>
      <c r="N339" s="223"/>
      <c r="O339" s="223"/>
      <c r="P339" s="223"/>
      <c r="Q339" s="223"/>
      <c r="R339" s="223"/>
      <c r="S339" s="223"/>
      <c r="T339" s="224"/>
      <c r="AT339" s="225" t="s">
        <v>128</v>
      </c>
      <c r="AU339" s="225" t="s">
        <v>79</v>
      </c>
      <c r="AV339" s="15" t="s">
        <v>122</v>
      </c>
      <c r="AW339" s="15" t="s">
        <v>33</v>
      </c>
      <c r="AX339" s="15" t="s">
        <v>14</v>
      </c>
      <c r="AY339" s="225" t="s">
        <v>114</v>
      </c>
    </row>
    <row r="340" spans="1:65" s="2" customFormat="1" ht="44.25" customHeight="1">
      <c r="A340" s="35"/>
      <c r="B340" s="36"/>
      <c r="C340" s="174" t="s">
        <v>7</v>
      </c>
      <c r="D340" s="174" t="s">
        <v>117</v>
      </c>
      <c r="E340" s="175" t="s">
        <v>312</v>
      </c>
      <c r="F340" s="176" t="s">
        <v>313</v>
      </c>
      <c r="G340" s="177" t="s">
        <v>120</v>
      </c>
      <c r="H340" s="178">
        <v>55.3</v>
      </c>
      <c r="I340" s="179"/>
      <c r="J340" s="180">
        <f>ROUND(I340*H340,2)</f>
        <v>0</v>
      </c>
      <c r="K340" s="176" t="s">
        <v>121</v>
      </c>
      <c r="L340" s="40"/>
      <c r="M340" s="181" t="s">
        <v>19</v>
      </c>
      <c r="N340" s="182" t="s">
        <v>43</v>
      </c>
      <c r="O340" s="65"/>
      <c r="P340" s="183">
        <f>O340*H340</f>
        <v>0</v>
      </c>
      <c r="Q340" s="183">
        <v>1.1599999999999999E-2</v>
      </c>
      <c r="R340" s="183">
        <f>Q340*H340</f>
        <v>0.64147999999999994</v>
      </c>
      <c r="S340" s="183">
        <v>0</v>
      </c>
      <c r="T340" s="184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85" t="s">
        <v>122</v>
      </c>
      <c r="AT340" s="185" t="s">
        <v>117</v>
      </c>
      <c r="AU340" s="185" t="s">
        <v>79</v>
      </c>
      <c r="AY340" s="18" t="s">
        <v>114</v>
      </c>
      <c r="BE340" s="186">
        <f>IF(N340="základní",J340,0)</f>
        <v>0</v>
      </c>
      <c r="BF340" s="186">
        <f>IF(N340="snížená",J340,0)</f>
        <v>0</v>
      </c>
      <c r="BG340" s="186">
        <f>IF(N340="zákl. přenesená",J340,0)</f>
        <v>0</v>
      </c>
      <c r="BH340" s="186">
        <f>IF(N340="sníž. přenesená",J340,0)</f>
        <v>0</v>
      </c>
      <c r="BI340" s="186">
        <f>IF(N340="nulová",J340,0)</f>
        <v>0</v>
      </c>
      <c r="BJ340" s="18" t="s">
        <v>79</v>
      </c>
      <c r="BK340" s="186">
        <f>ROUND(I340*H340,2)</f>
        <v>0</v>
      </c>
      <c r="BL340" s="18" t="s">
        <v>122</v>
      </c>
      <c r="BM340" s="185" t="s">
        <v>314</v>
      </c>
    </row>
    <row r="341" spans="1:65" s="2" customFormat="1" ht="48.75">
      <c r="A341" s="35"/>
      <c r="B341" s="36"/>
      <c r="C341" s="37"/>
      <c r="D341" s="187" t="s">
        <v>124</v>
      </c>
      <c r="E341" s="37"/>
      <c r="F341" s="188" t="s">
        <v>315</v>
      </c>
      <c r="G341" s="37"/>
      <c r="H341" s="37"/>
      <c r="I341" s="189"/>
      <c r="J341" s="37"/>
      <c r="K341" s="37"/>
      <c r="L341" s="40"/>
      <c r="M341" s="190"/>
      <c r="N341" s="191"/>
      <c r="O341" s="65"/>
      <c r="P341" s="65"/>
      <c r="Q341" s="65"/>
      <c r="R341" s="65"/>
      <c r="S341" s="65"/>
      <c r="T341" s="66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124</v>
      </c>
      <c r="AU341" s="18" t="s">
        <v>79</v>
      </c>
    </row>
    <row r="342" spans="1:65" s="2" customFormat="1" ht="11.25">
      <c r="A342" s="35"/>
      <c r="B342" s="36"/>
      <c r="C342" s="37"/>
      <c r="D342" s="192" t="s">
        <v>126</v>
      </c>
      <c r="E342" s="37"/>
      <c r="F342" s="193" t="s">
        <v>316</v>
      </c>
      <c r="G342" s="37"/>
      <c r="H342" s="37"/>
      <c r="I342" s="189"/>
      <c r="J342" s="37"/>
      <c r="K342" s="37"/>
      <c r="L342" s="40"/>
      <c r="M342" s="190"/>
      <c r="N342" s="191"/>
      <c r="O342" s="65"/>
      <c r="P342" s="65"/>
      <c r="Q342" s="65"/>
      <c r="R342" s="65"/>
      <c r="S342" s="65"/>
      <c r="T342" s="66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126</v>
      </c>
      <c r="AU342" s="18" t="s">
        <v>79</v>
      </c>
    </row>
    <row r="343" spans="1:65" s="13" customFormat="1" ht="11.25">
      <c r="B343" s="194"/>
      <c r="C343" s="195"/>
      <c r="D343" s="187" t="s">
        <v>128</v>
      </c>
      <c r="E343" s="196" t="s">
        <v>19</v>
      </c>
      <c r="F343" s="197" t="s">
        <v>173</v>
      </c>
      <c r="G343" s="195"/>
      <c r="H343" s="196" t="s">
        <v>19</v>
      </c>
      <c r="I343" s="198"/>
      <c r="J343" s="195"/>
      <c r="K343" s="195"/>
      <c r="L343" s="199"/>
      <c r="M343" s="200"/>
      <c r="N343" s="201"/>
      <c r="O343" s="201"/>
      <c r="P343" s="201"/>
      <c r="Q343" s="201"/>
      <c r="R343" s="201"/>
      <c r="S343" s="201"/>
      <c r="T343" s="202"/>
      <c r="AT343" s="203" t="s">
        <v>128</v>
      </c>
      <c r="AU343" s="203" t="s">
        <v>79</v>
      </c>
      <c r="AV343" s="13" t="s">
        <v>14</v>
      </c>
      <c r="AW343" s="13" t="s">
        <v>33</v>
      </c>
      <c r="AX343" s="13" t="s">
        <v>71</v>
      </c>
      <c r="AY343" s="203" t="s">
        <v>114</v>
      </c>
    </row>
    <row r="344" spans="1:65" s="14" customFormat="1" ht="11.25">
      <c r="B344" s="204"/>
      <c r="C344" s="205"/>
      <c r="D344" s="187" t="s">
        <v>128</v>
      </c>
      <c r="E344" s="206" t="s">
        <v>19</v>
      </c>
      <c r="F344" s="207" t="s">
        <v>184</v>
      </c>
      <c r="G344" s="205"/>
      <c r="H344" s="208">
        <v>24.6</v>
      </c>
      <c r="I344" s="209"/>
      <c r="J344" s="205"/>
      <c r="K344" s="205"/>
      <c r="L344" s="210"/>
      <c r="M344" s="211"/>
      <c r="N344" s="212"/>
      <c r="O344" s="212"/>
      <c r="P344" s="212"/>
      <c r="Q344" s="212"/>
      <c r="R344" s="212"/>
      <c r="S344" s="212"/>
      <c r="T344" s="213"/>
      <c r="AT344" s="214" t="s">
        <v>128</v>
      </c>
      <c r="AU344" s="214" t="s">
        <v>79</v>
      </c>
      <c r="AV344" s="14" t="s">
        <v>79</v>
      </c>
      <c r="AW344" s="14" t="s">
        <v>33</v>
      </c>
      <c r="AX344" s="14" t="s">
        <v>71</v>
      </c>
      <c r="AY344" s="214" t="s">
        <v>114</v>
      </c>
    </row>
    <row r="345" spans="1:65" s="14" customFormat="1" ht="11.25">
      <c r="B345" s="204"/>
      <c r="C345" s="205"/>
      <c r="D345" s="187" t="s">
        <v>128</v>
      </c>
      <c r="E345" s="206" t="s">
        <v>19</v>
      </c>
      <c r="F345" s="207" t="s">
        <v>185</v>
      </c>
      <c r="G345" s="205"/>
      <c r="H345" s="208">
        <v>10.199999999999999</v>
      </c>
      <c r="I345" s="209"/>
      <c r="J345" s="205"/>
      <c r="K345" s="205"/>
      <c r="L345" s="210"/>
      <c r="M345" s="211"/>
      <c r="N345" s="212"/>
      <c r="O345" s="212"/>
      <c r="P345" s="212"/>
      <c r="Q345" s="212"/>
      <c r="R345" s="212"/>
      <c r="S345" s="212"/>
      <c r="T345" s="213"/>
      <c r="AT345" s="214" t="s">
        <v>128</v>
      </c>
      <c r="AU345" s="214" t="s">
        <v>79</v>
      </c>
      <c r="AV345" s="14" t="s">
        <v>79</v>
      </c>
      <c r="AW345" s="14" t="s">
        <v>33</v>
      </c>
      <c r="AX345" s="14" t="s">
        <v>71</v>
      </c>
      <c r="AY345" s="214" t="s">
        <v>114</v>
      </c>
    </row>
    <row r="346" spans="1:65" s="14" customFormat="1" ht="11.25">
      <c r="B346" s="204"/>
      <c r="C346" s="205"/>
      <c r="D346" s="187" t="s">
        <v>128</v>
      </c>
      <c r="E346" s="206" t="s">
        <v>19</v>
      </c>
      <c r="F346" s="207" t="s">
        <v>186</v>
      </c>
      <c r="G346" s="205"/>
      <c r="H346" s="208">
        <v>20.5</v>
      </c>
      <c r="I346" s="209"/>
      <c r="J346" s="205"/>
      <c r="K346" s="205"/>
      <c r="L346" s="210"/>
      <c r="M346" s="211"/>
      <c r="N346" s="212"/>
      <c r="O346" s="212"/>
      <c r="P346" s="212"/>
      <c r="Q346" s="212"/>
      <c r="R346" s="212"/>
      <c r="S346" s="212"/>
      <c r="T346" s="213"/>
      <c r="AT346" s="214" t="s">
        <v>128</v>
      </c>
      <c r="AU346" s="214" t="s">
        <v>79</v>
      </c>
      <c r="AV346" s="14" t="s">
        <v>79</v>
      </c>
      <c r="AW346" s="14" t="s">
        <v>33</v>
      </c>
      <c r="AX346" s="14" t="s">
        <v>71</v>
      </c>
      <c r="AY346" s="214" t="s">
        <v>114</v>
      </c>
    </row>
    <row r="347" spans="1:65" s="15" customFormat="1" ht="11.25">
      <c r="B347" s="215"/>
      <c r="C347" s="216"/>
      <c r="D347" s="187" t="s">
        <v>128</v>
      </c>
      <c r="E347" s="217" t="s">
        <v>19</v>
      </c>
      <c r="F347" s="218" t="s">
        <v>135</v>
      </c>
      <c r="G347" s="216"/>
      <c r="H347" s="219">
        <v>55.3</v>
      </c>
      <c r="I347" s="220"/>
      <c r="J347" s="216"/>
      <c r="K347" s="216"/>
      <c r="L347" s="221"/>
      <c r="M347" s="222"/>
      <c r="N347" s="223"/>
      <c r="O347" s="223"/>
      <c r="P347" s="223"/>
      <c r="Q347" s="223"/>
      <c r="R347" s="223"/>
      <c r="S347" s="223"/>
      <c r="T347" s="224"/>
      <c r="AT347" s="225" t="s">
        <v>128</v>
      </c>
      <c r="AU347" s="225" t="s">
        <v>79</v>
      </c>
      <c r="AV347" s="15" t="s">
        <v>122</v>
      </c>
      <c r="AW347" s="15" t="s">
        <v>33</v>
      </c>
      <c r="AX347" s="15" t="s">
        <v>14</v>
      </c>
      <c r="AY347" s="225" t="s">
        <v>114</v>
      </c>
    </row>
    <row r="348" spans="1:65" s="2" customFormat="1" ht="24.2" customHeight="1">
      <c r="A348" s="35"/>
      <c r="B348" s="36"/>
      <c r="C348" s="226" t="s">
        <v>317</v>
      </c>
      <c r="D348" s="226" t="s">
        <v>146</v>
      </c>
      <c r="E348" s="227" t="s">
        <v>318</v>
      </c>
      <c r="F348" s="228" t="s">
        <v>319</v>
      </c>
      <c r="G348" s="229" t="s">
        <v>120</v>
      </c>
      <c r="H348" s="230">
        <v>58.064999999999998</v>
      </c>
      <c r="I348" s="231"/>
      <c r="J348" s="232">
        <f>ROUND(I348*H348,2)</f>
        <v>0</v>
      </c>
      <c r="K348" s="228" t="s">
        <v>121</v>
      </c>
      <c r="L348" s="233"/>
      <c r="M348" s="234" t="s">
        <v>19</v>
      </c>
      <c r="N348" s="235" t="s">
        <v>43</v>
      </c>
      <c r="O348" s="65"/>
      <c r="P348" s="183">
        <f>O348*H348</f>
        <v>0</v>
      </c>
      <c r="Q348" s="183">
        <v>1.7999999999999999E-2</v>
      </c>
      <c r="R348" s="183">
        <f>Q348*H348</f>
        <v>1.0451699999999999</v>
      </c>
      <c r="S348" s="183">
        <v>0</v>
      </c>
      <c r="T348" s="184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85" t="s">
        <v>149</v>
      </c>
      <c r="AT348" s="185" t="s">
        <v>146</v>
      </c>
      <c r="AU348" s="185" t="s">
        <v>79</v>
      </c>
      <c r="AY348" s="18" t="s">
        <v>114</v>
      </c>
      <c r="BE348" s="186">
        <f>IF(N348="základní",J348,0)</f>
        <v>0</v>
      </c>
      <c r="BF348" s="186">
        <f>IF(N348="snížená",J348,0)</f>
        <v>0</v>
      </c>
      <c r="BG348" s="186">
        <f>IF(N348="zákl. přenesená",J348,0)</f>
        <v>0</v>
      </c>
      <c r="BH348" s="186">
        <f>IF(N348="sníž. přenesená",J348,0)</f>
        <v>0</v>
      </c>
      <c r="BI348" s="186">
        <f>IF(N348="nulová",J348,0)</f>
        <v>0</v>
      </c>
      <c r="BJ348" s="18" t="s">
        <v>79</v>
      </c>
      <c r="BK348" s="186">
        <f>ROUND(I348*H348,2)</f>
        <v>0</v>
      </c>
      <c r="BL348" s="18" t="s">
        <v>122</v>
      </c>
      <c r="BM348" s="185" t="s">
        <v>320</v>
      </c>
    </row>
    <row r="349" spans="1:65" s="2" customFormat="1" ht="19.5">
      <c r="A349" s="35"/>
      <c r="B349" s="36"/>
      <c r="C349" s="37"/>
      <c r="D349" s="187" t="s">
        <v>124</v>
      </c>
      <c r="E349" s="37"/>
      <c r="F349" s="188" t="s">
        <v>319</v>
      </c>
      <c r="G349" s="37"/>
      <c r="H349" s="37"/>
      <c r="I349" s="189"/>
      <c r="J349" s="37"/>
      <c r="K349" s="37"/>
      <c r="L349" s="40"/>
      <c r="M349" s="190"/>
      <c r="N349" s="191"/>
      <c r="O349" s="65"/>
      <c r="P349" s="65"/>
      <c r="Q349" s="65"/>
      <c r="R349" s="65"/>
      <c r="S349" s="65"/>
      <c r="T349" s="66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124</v>
      </c>
      <c r="AU349" s="18" t="s">
        <v>79</v>
      </c>
    </row>
    <row r="350" spans="1:65" s="2" customFormat="1" ht="11.25">
      <c r="A350" s="35"/>
      <c r="B350" s="36"/>
      <c r="C350" s="37"/>
      <c r="D350" s="192" t="s">
        <v>126</v>
      </c>
      <c r="E350" s="37"/>
      <c r="F350" s="193" t="s">
        <v>321</v>
      </c>
      <c r="G350" s="37"/>
      <c r="H350" s="37"/>
      <c r="I350" s="189"/>
      <c r="J350" s="37"/>
      <c r="K350" s="37"/>
      <c r="L350" s="40"/>
      <c r="M350" s="190"/>
      <c r="N350" s="191"/>
      <c r="O350" s="65"/>
      <c r="P350" s="65"/>
      <c r="Q350" s="65"/>
      <c r="R350" s="65"/>
      <c r="S350" s="65"/>
      <c r="T350" s="66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126</v>
      </c>
      <c r="AU350" s="18" t="s">
        <v>79</v>
      </c>
    </row>
    <row r="351" spans="1:65" s="14" customFormat="1" ht="11.25">
      <c r="B351" s="204"/>
      <c r="C351" s="205"/>
      <c r="D351" s="187" t="s">
        <v>128</v>
      </c>
      <c r="E351" s="205"/>
      <c r="F351" s="207" t="s">
        <v>322</v>
      </c>
      <c r="G351" s="205"/>
      <c r="H351" s="208">
        <v>58.064999999999998</v>
      </c>
      <c r="I351" s="209"/>
      <c r="J351" s="205"/>
      <c r="K351" s="205"/>
      <c r="L351" s="210"/>
      <c r="M351" s="211"/>
      <c r="N351" s="212"/>
      <c r="O351" s="212"/>
      <c r="P351" s="212"/>
      <c r="Q351" s="212"/>
      <c r="R351" s="212"/>
      <c r="S351" s="212"/>
      <c r="T351" s="213"/>
      <c r="AT351" s="214" t="s">
        <v>128</v>
      </c>
      <c r="AU351" s="214" t="s">
        <v>79</v>
      </c>
      <c r="AV351" s="14" t="s">
        <v>79</v>
      </c>
      <c r="AW351" s="14" t="s">
        <v>4</v>
      </c>
      <c r="AX351" s="14" t="s">
        <v>14</v>
      </c>
      <c r="AY351" s="214" t="s">
        <v>114</v>
      </c>
    </row>
    <row r="352" spans="1:65" s="2" customFormat="1" ht="44.25" customHeight="1">
      <c r="A352" s="35"/>
      <c r="B352" s="36"/>
      <c r="C352" s="174" t="s">
        <v>323</v>
      </c>
      <c r="D352" s="174" t="s">
        <v>117</v>
      </c>
      <c r="E352" s="175" t="s">
        <v>312</v>
      </c>
      <c r="F352" s="176" t="s">
        <v>313</v>
      </c>
      <c r="G352" s="177" t="s">
        <v>120</v>
      </c>
      <c r="H352" s="178">
        <v>10.6</v>
      </c>
      <c r="I352" s="179"/>
      <c r="J352" s="180">
        <f>ROUND(I352*H352,2)</f>
        <v>0</v>
      </c>
      <c r="K352" s="176" t="s">
        <v>121</v>
      </c>
      <c r="L352" s="40"/>
      <c r="M352" s="181" t="s">
        <v>19</v>
      </c>
      <c r="N352" s="182" t="s">
        <v>43</v>
      </c>
      <c r="O352" s="65"/>
      <c r="P352" s="183">
        <f>O352*H352</f>
        <v>0</v>
      </c>
      <c r="Q352" s="183">
        <v>1.1599999999999999E-2</v>
      </c>
      <c r="R352" s="183">
        <f>Q352*H352</f>
        <v>0.12295999999999999</v>
      </c>
      <c r="S352" s="183">
        <v>0</v>
      </c>
      <c r="T352" s="184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185" t="s">
        <v>122</v>
      </c>
      <c r="AT352" s="185" t="s">
        <v>117</v>
      </c>
      <c r="AU352" s="185" t="s">
        <v>79</v>
      </c>
      <c r="AY352" s="18" t="s">
        <v>114</v>
      </c>
      <c r="BE352" s="186">
        <f>IF(N352="základní",J352,0)</f>
        <v>0</v>
      </c>
      <c r="BF352" s="186">
        <f>IF(N352="snížená",J352,0)</f>
        <v>0</v>
      </c>
      <c r="BG352" s="186">
        <f>IF(N352="zákl. přenesená",J352,0)</f>
        <v>0</v>
      </c>
      <c r="BH352" s="186">
        <f>IF(N352="sníž. přenesená",J352,0)</f>
        <v>0</v>
      </c>
      <c r="BI352" s="186">
        <f>IF(N352="nulová",J352,0)</f>
        <v>0</v>
      </c>
      <c r="BJ352" s="18" t="s">
        <v>79</v>
      </c>
      <c r="BK352" s="186">
        <f>ROUND(I352*H352,2)</f>
        <v>0</v>
      </c>
      <c r="BL352" s="18" t="s">
        <v>122</v>
      </c>
      <c r="BM352" s="185" t="s">
        <v>324</v>
      </c>
    </row>
    <row r="353" spans="1:65" s="2" customFormat="1" ht="48.75">
      <c r="A353" s="35"/>
      <c r="B353" s="36"/>
      <c r="C353" s="37"/>
      <c r="D353" s="187" t="s">
        <v>124</v>
      </c>
      <c r="E353" s="37"/>
      <c r="F353" s="188" t="s">
        <v>315</v>
      </c>
      <c r="G353" s="37"/>
      <c r="H353" s="37"/>
      <c r="I353" s="189"/>
      <c r="J353" s="37"/>
      <c r="K353" s="37"/>
      <c r="L353" s="40"/>
      <c r="M353" s="190"/>
      <c r="N353" s="191"/>
      <c r="O353" s="65"/>
      <c r="P353" s="65"/>
      <c r="Q353" s="65"/>
      <c r="R353" s="65"/>
      <c r="S353" s="65"/>
      <c r="T353" s="66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8" t="s">
        <v>124</v>
      </c>
      <c r="AU353" s="18" t="s">
        <v>79</v>
      </c>
    </row>
    <row r="354" spans="1:65" s="2" customFormat="1" ht="11.25">
      <c r="A354" s="35"/>
      <c r="B354" s="36"/>
      <c r="C354" s="37"/>
      <c r="D354" s="192" t="s">
        <v>126</v>
      </c>
      <c r="E354" s="37"/>
      <c r="F354" s="193" t="s">
        <v>316</v>
      </c>
      <c r="G354" s="37"/>
      <c r="H354" s="37"/>
      <c r="I354" s="189"/>
      <c r="J354" s="37"/>
      <c r="K354" s="37"/>
      <c r="L354" s="40"/>
      <c r="M354" s="190"/>
      <c r="N354" s="191"/>
      <c r="O354" s="65"/>
      <c r="P354" s="65"/>
      <c r="Q354" s="65"/>
      <c r="R354" s="65"/>
      <c r="S354" s="65"/>
      <c r="T354" s="66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8" t="s">
        <v>126</v>
      </c>
      <c r="AU354" s="18" t="s">
        <v>79</v>
      </c>
    </row>
    <row r="355" spans="1:65" s="13" customFormat="1" ht="11.25">
      <c r="B355" s="194"/>
      <c r="C355" s="195"/>
      <c r="D355" s="187" t="s">
        <v>128</v>
      </c>
      <c r="E355" s="196" t="s">
        <v>19</v>
      </c>
      <c r="F355" s="197" t="s">
        <v>164</v>
      </c>
      <c r="G355" s="195"/>
      <c r="H355" s="196" t="s">
        <v>19</v>
      </c>
      <c r="I355" s="198"/>
      <c r="J355" s="195"/>
      <c r="K355" s="195"/>
      <c r="L355" s="199"/>
      <c r="M355" s="200"/>
      <c r="N355" s="201"/>
      <c r="O355" s="201"/>
      <c r="P355" s="201"/>
      <c r="Q355" s="201"/>
      <c r="R355" s="201"/>
      <c r="S355" s="201"/>
      <c r="T355" s="202"/>
      <c r="AT355" s="203" t="s">
        <v>128</v>
      </c>
      <c r="AU355" s="203" t="s">
        <v>79</v>
      </c>
      <c r="AV355" s="13" t="s">
        <v>14</v>
      </c>
      <c r="AW355" s="13" t="s">
        <v>33</v>
      </c>
      <c r="AX355" s="13" t="s">
        <v>71</v>
      </c>
      <c r="AY355" s="203" t="s">
        <v>114</v>
      </c>
    </row>
    <row r="356" spans="1:65" s="14" customFormat="1" ht="11.25">
      <c r="B356" s="204"/>
      <c r="C356" s="205"/>
      <c r="D356" s="187" t="s">
        <v>128</v>
      </c>
      <c r="E356" s="206" t="s">
        <v>19</v>
      </c>
      <c r="F356" s="207" t="s">
        <v>187</v>
      </c>
      <c r="G356" s="205"/>
      <c r="H356" s="208">
        <v>10.6</v>
      </c>
      <c r="I356" s="209"/>
      <c r="J356" s="205"/>
      <c r="K356" s="205"/>
      <c r="L356" s="210"/>
      <c r="M356" s="211"/>
      <c r="N356" s="212"/>
      <c r="O356" s="212"/>
      <c r="P356" s="212"/>
      <c r="Q356" s="212"/>
      <c r="R356" s="212"/>
      <c r="S356" s="212"/>
      <c r="T356" s="213"/>
      <c r="AT356" s="214" t="s">
        <v>128</v>
      </c>
      <c r="AU356" s="214" t="s">
        <v>79</v>
      </c>
      <c r="AV356" s="14" t="s">
        <v>79</v>
      </c>
      <c r="AW356" s="14" t="s">
        <v>33</v>
      </c>
      <c r="AX356" s="14" t="s">
        <v>14</v>
      </c>
      <c r="AY356" s="214" t="s">
        <v>114</v>
      </c>
    </row>
    <row r="357" spans="1:65" s="2" customFormat="1" ht="24.2" customHeight="1">
      <c r="A357" s="35"/>
      <c r="B357" s="36"/>
      <c r="C357" s="226" t="s">
        <v>325</v>
      </c>
      <c r="D357" s="226" t="s">
        <v>146</v>
      </c>
      <c r="E357" s="227" t="s">
        <v>326</v>
      </c>
      <c r="F357" s="228" t="s">
        <v>327</v>
      </c>
      <c r="G357" s="229" t="s">
        <v>120</v>
      </c>
      <c r="H357" s="230">
        <v>11.13</v>
      </c>
      <c r="I357" s="231"/>
      <c r="J357" s="232">
        <f>ROUND(I357*H357,2)</f>
        <v>0</v>
      </c>
      <c r="K357" s="228" t="s">
        <v>121</v>
      </c>
      <c r="L357" s="233"/>
      <c r="M357" s="234" t="s">
        <v>19</v>
      </c>
      <c r="N357" s="235" t="s">
        <v>43</v>
      </c>
      <c r="O357" s="65"/>
      <c r="P357" s="183">
        <f>O357*H357</f>
        <v>0</v>
      </c>
      <c r="Q357" s="183">
        <v>4.7999999999999996E-3</v>
      </c>
      <c r="R357" s="183">
        <f>Q357*H357</f>
        <v>5.3423999999999999E-2</v>
      </c>
      <c r="S357" s="183">
        <v>0</v>
      </c>
      <c r="T357" s="184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85" t="s">
        <v>149</v>
      </c>
      <c r="AT357" s="185" t="s">
        <v>146</v>
      </c>
      <c r="AU357" s="185" t="s">
        <v>79</v>
      </c>
      <c r="AY357" s="18" t="s">
        <v>114</v>
      </c>
      <c r="BE357" s="186">
        <f>IF(N357="základní",J357,0)</f>
        <v>0</v>
      </c>
      <c r="BF357" s="186">
        <f>IF(N357="snížená",J357,0)</f>
        <v>0</v>
      </c>
      <c r="BG357" s="186">
        <f>IF(N357="zákl. přenesená",J357,0)</f>
        <v>0</v>
      </c>
      <c r="BH357" s="186">
        <f>IF(N357="sníž. přenesená",J357,0)</f>
        <v>0</v>
      </c>
      <c r="BI357" s="186">
        <f>IF(N357="nulová",J357,0)</f>
        <v>0</v>
      </c>
      <c r="BJ357" s="18" t="s">
        <v>79</v>
      </c>
      <c r="BK357" s="186">
        <f>ROUND(I357*H357,2)</f>
        <v>0</v>
      </c>
      <c r="BL357" s="18" t="s">
        <v>122</v>
      </c>
      <c r="BM357" s="185" t="s">
        <v>328</v>
      </c>
    </row>
    <row r="358" spans="1:65" s="2" customFormat="1" ht="19.5">
      <c r="A358" s="35"/>
      <c r="B358" s="36"/>
      <c r="C358" s="37"/>
      <c r="D358" s="187" t="s">
        <v>124</v>
      </c>
      <c r="E358" s="37"/>
      <c r="F358" s="188" t="s">
        <v>327</v>
      </c>
      <c r="G358" s="37"/>
      <c r="H358" s="37"/>
      <c r="I358" s="189"/>
      <c r="J358" s="37"/>
      <c r="K358" s="37"/>
      <c r="L358" s="40"/>
      <c r="M358" s="190"/>
      <c r="N358" s="191"/>
      <c r="O358" s="65"/>
      <c r="P358" s="65"/>
      <c r="Q358" s="65"/>
      <c r="R358" s="65"/>
      <c r="S358" s="65"/>
      <c r="T358" s="66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124</v>
      </c>
      <c r="AU358" s="18" t="s">
        <v>79</v>
      </c>
    </row>
    <row r="359" spans="1:65" s="2" customFormat="1" ht="11.25">
      <c r="A359" s="35"/>
      <c r="B359" s="36"/>
      <c r="C359" s="37"/>
      <c r="D359" s="192" t="s">
        <v>126</v>
      </c>
      <c r="E359" s="37"/>
      <c r="F359" s="193" t="s">
        <v>329</v>
      </c>
      <c r="G359" s="37"/>
      <c r="H359" s="37"/>
      <c r="I359" s="189"/>
      <c r="J359" s="37"/>
      <c r="K359" s="37"/>
      <c r="L359" s="40"/>
      <c r="M359" s="190"/>
      <c r="N359" s="191"/>
      <c r="O359" s="65"/>
      <c r="P359" s="65"/>
      <c r="Q359" s="65"/>
      <c r="R359" s="65"/>
      <c r="S359" s="65"/>
      <c r="T359" s="66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126</v>
      </c>
      <c r="AU359" s="18" t="s">
        <v>79</v>
      </c>
    </row>
    <row r="360" spans="1:65" s="14" customFormat="1" ht="11.25">
      <c r="B360" s="204"/>
      <c r="C360" s="205"/>
      <c r="D360" s="187" t="s">
        <v>128</v>
      </c>
      <c r="E360" s="205"/>
      <c r="F360" s="207" t="s">
        <v>330</v>
      </c>
      <c r="G360" s="205"/>
      <c r="H360" s="208">
        <v>11.13</v>
      </c>
      <c r="I360" s="209"/>
      <c r="J360" s="205"/>
      <c r="K360" s="205"/>
      <c r="L360" s="210"/>
      <c r="M360" s="211"/>
      <c r="N360" s="212"/>
      <c r="O360" s="212"/>
      <c r="P360" s="212"/>
      <c r="Q360" s="212"/>
      <c r="R360" s="212"/>
      <c r="S360" s="212"/>
      <c r="T360" s="213"/>
      <c r="AT360" s="214" t="s">
        <v>128</v>
      </c>
      <c r="AU360" s="214" t="s">
        <v>79</v>
      </c>
      <c r="AV360" s="14" t="s">
        <v>79</v>
      </c>
      <c r="AW360" s="14" t="s">
        <v>4</v>
      </c>
      <c r="AX360" s="14" t="s">
        <v>14</v>
      </c>
      <c r="AY360" s="214" t="s">
        <v>114</v>
      </c>
    </row>
    <row r="361" spans="1:65" s="2" customFormat="1" ht="37.9" customHeight="1">
      <c r="A361" s="35"/>
      <c r="B361" s="36"/>
      <c r="C361" s="174" t="s">
        <v>331</v>
      </c>
      <c r="D361" s="174" t="s">
        <v>117</v>
      </c>
      <c r="E361" s="175" t="s">
        <v>332</v>
      </c>
      <c r="F361" s="176" t="s">
        <v>333</v>
      </c>
      <c r="G361" s="177" t="s">
        <v>217</v>
      </c>
      <c r="H361" s="178">
        <v>17.7</v>
      </c>
      <c r="I361" s="179"/>
      <c r="J361" s="180">
        <f>ROUND(I361*H361,2)</f>
        <v>0</v>
      </c>
      <c r="K361" s="176" t="s">
        <v>121</v>
      </c>
      <c r="L361" s="40"/>
      <c r="M361" s="181" t="s">
        <v>19</v>
      </c>
      <c r="N361" s="182" t="s">
        <v>43</v>
      </c>
      <c r="O361" s="65"/>
      <c r="P361" s="183">
        <f>O361*H361</f>
        <v>0</v>
      </c>
      <c r="Q361" s="183">
        <v>3.3899999999999998E-3</v>
      </c>
      <c r="R361" s="183">
        <f>Q361*H361</f>
        <v>6.0002999999999994E-2</v>
      </c>
      <c r="S361" s="183">
        <v>0</v>
      </c>
      <c r="T361" s="184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185" t="s">
        <v>122</v>
      </c>
      <c r="AT361" s="185" t="s">
        <v>117</v>
      </c>
      <c r="AU361" s="185" t="s">
        <v>79</v>
      </c>
      <c r="AY361" s="18" t="s">
        <v>114</v>
      </c>
      <c r="BE361" s="186">
        <f>IF(N361="základní",J361,0)</f>
        <v>0</v>
      </c>
      <c r="BF361" s="186">
        <f>IF(N361="snížená",J361,0)</f>
        <v>0</v>
      </c>
      <c r="BG361" s="186">
        <f>IF(N361="zákl. přenesená",J361,0)</f>
        <v>0</v>
      </c>
      <c r="BH361" s="186">
        <f>IF(N361="sníž. přenesená",J361,0)</f>
        <v>0</v>
      </c>
      <c r="BI361" s="186">
        <f>IF(N361="nulová",J361,0)</f>
        <v>0</v>
      </c>
      <c r="BJ361" s="18" t="s">
        <v>79</v>
      </c>
      <c r="BK361" s="186">
        <f>ROUND(I361*H361,2)</f>
        <v>0</v>
      </c>
      <c r="BL361" s="18" t="s">
        <v>122</v>
      </c>
      <c r="BM361" s="185" t="s">
        <v>334</v>
      </c>
    </row>
    <row r="362" spans="1:65" s="2" customFormat="1" ht="39">
      <c r="A362" s="35"/>
      <c r="B362" s="36"/>
      <c r="C362" s="37"/>
      <c r="D362" s="187" t="s">
        <v>124</v>
      </c>
      <c r="E362" s="37"/>
      <c r="F362" s="188" t="s">
        <v>335</v>
      </c>
      <c r="G362" s="37"/>
      <c r="H362" s="37"/>
      <c r="I362" s="189"/>
      <c r="J362" s="37"/>
      <c r="K362" s="37"/>
      <c r="L362" s="40"/>
      <c r="M362" s="190"/>
      <c r="N362" s="191"/>
      <c r="O362" s="65"/>
      <c r="P362" s="65"/>
      <c r="Q362" s="65"/>
      <c r="R362" s="65"/>
      <c r="S362" s="65"/>
      <c r="T362" s="66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124</v>
      </c>
      <c r="AU362" s="18" t="s">
        <v>79</v>
      </c>
    </row>
    <row r="363" spans="1:65" s="2" customFormat="1" ht="11.25">
      <c r="A363" s="35"/>
      <c r="B363" s="36"/>
      <c r="C363" s="37"/>
      <c r="D363" s="192" t="s">
        <v>126</v>
      </c>
      <c r="E363" s="37"/>
      <c r="F363" s="193" t="s">
        <v>336</v>
      </c>
      <c r="G363" s="37"/>
      <c r="H363" s="37"/>
      <c r="I363" s="189"/>
      <c r="J363" s="37"/>
      <c r="K363" s="37"/>
      <c r="L363" s="40"/>
      <c r="M363" s="190"/>
      <c r="N363" s="191"/>
      <c r="O363" s="65"/>
      <c r="P363" s="65"/>
      <c r="Q363" s="65"/>
      <c r="R363" s="65"/>
      <c r="S363" s="65"/>
      <c r="T363" s="66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8" t="s">
        <v>126</v>
      </c>
      <c r="AU363" s="18" t="s">
        <v>79</v>
      </c>
    </row>
    <row r="364" spans="1:65" s="13" customFormat="1" ht="11.25">
      <c r="B364" s="194"/>
      <c r="C364" s="195"/>
      <c r="D364" s="187" t="s">
        <v>128</v>
      </c>
      <c r="E364" s="196" t="s">
        <v>19</v>
      </c>
      <c r="F364" s="197" t="s">
        <v>337</v>
      </c>
      <c r="G364" s="195"/>
      <c r="H364" s="196" t="s">
        <v>19</v>
      </c>
      <c r="I364" s="198"/>
      <c r="J364" s="195"/>
      <c r="K364" s="195"/>
      <c r="L364" s="199"/>
      <c r="M364" s="200"/>
      <c r="N364" s="201"/>
      <c r="O364" s="201"/>
      <c r="P364" s="201"/>
      <c r="Q364" s="201"/>
      <c r="R364" s="201"/>
      <c r="S364" s="201"/>
      <c r="T364" s="202"/>
      <c r="AT364" s="203" t="s">
        <v>128</v>
      </c>
      <c r="AU364" s="203" t="s">
        <v>79</v>
      </c>
      <c r="AV364" s="13" t="s">
        <v>14</v>
      </c>
      <c r="AW364" s="13" t="s">
        <v>33</v>
      </c>
      <c r="AX364" s="13" t="s">
        <v>71</v>
      </c>
      <c r="AY364" s="203" t="s">
        <v>114</v>
      </c>
    </row>
    <row r="365" spans="1:65" s="14" customFormat="1" ht="11.25">
      <c r="B365" s="204"/>
      <c r="C365" s="205"/>
      <c r="D365" s="187" t="s">
        <v>128</v>
      </c>
      <c r="E365" s="206" t="s">
        <v>19</v>
      </c>
      <c r="F365" s="207" t="s">
        <v>338</v>
      </c>
      <c r="G365" s="205"/>
      <c r="H365" s="208">
        <v>17.7</v>
      </c>
      <c r="I365" s="209"/>
      <c r="J365" s="205"/>
      <c r="K365" s="205"/>
      <c r="L365" s="210"/>
      <c r="M365" s="211"/>
      <c r="N365" s="212"/>
      <c r="O365" s="212"/>
      <c r="P365" s="212"/>
      <c r="Q365" s="212"/>
      <c r="R365" s="212"/>
      <c r="S365" s="212"/>
      <c r="T365" s="213"/>
      <c r="AT365" s="214" t="s">
        <v>128</v>
      </c>
      <c r="AU365" s="214" t="s">
        <v>79</v>
      </c>
      <c r="AV365" s="14" t="s">
        <v>79</v>
      </c>
      <c r="AW365" s="14" t="s">
        <v>33</v>
      </c>
      <c r="AX365" s="14" t="s">
        <v>14</v>
      </c>
      <c r="AY365" s="214" t="s">
        <v>114</v>
      </c>
    </row>
    <row r="366" spans="1:65" s="2" customFormat="1" ht="24.2" customHeight="1">
      <c r="A366" s="35"/>
      <c r="B366" s="36"/>
      <c r="C366" s="226" t="s">
        <v>339</v>
      </c>
      <c r="D366" s="226" t="s">
        <v>146</v>
      </c>
      <c r="E366" s="227" t="s">
        <v>147</v>
      </c>
      <c r="F366" s="228" t="s">
        <v>148</v>
      </c>
      <c r="G366" s="229" t="s">
        <v>120</v>
      </c>
      <c r="H366" s="230">
        <v>6.1950000000000003</v>
      </c>
      <c r="I366" s="231"/>
      <c r="J366" s="232">
        <f>ROUND(I366*H366,2)</f>
        <v>0</v>
      </c>
      <c r="K366" s="228" t="s">
        <v>121</v>
      </c>
      <c r="L366" s="233"/>
      <c r="M366" s="234" t="s">
        <v>19</v>
      </c>
      <c r="N366" s="235" t="s">
        <v>43</v>
      </c>
      <c r="O366" s="65"/>
      <c r="P366" s="183">
        <f>O366*H366</f>
        <v>0</v>
      </c>
      <c r="Q366" s="183">
        <v>6.0000000000000001E-3</v>
      </c>
      <c r="R366" s="183">
        <f>Q366*H366</f>
        <v>3.7170000000000002E-2</v>
      </c>
      <c r="S366" s="183">
        <v>0</v>
      </c>
      <c r="T366" s="184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85" t="s">
        <v>149</v>
      </c>
      <c r="AT366" s="185" t="s">
        <v>146</v>
      </c>
      <c r="AU366" s="185" t="s">
        <v>79</v>
      </c>
      <c r="AY366" s="18" t="s">
        <v>114</v>
      </c>
      <c r="BE366" s="186">
        <f>IF(N366="základní",J366,0)</f>
        <v>0</v>
      </c>
      <c r="BF366" s="186">
        <f>IF(N366="snížená",J366,0)</f>
        <v>0</v>
      </c>
      <c r="BG366" s="186">
        <f>IF(N366="zákl. přenesená",J366,0)</f>
        <v>0</v>
      </c>
      <c r="BH366" s="186">
        <f>IF(N366="sníž. přenesená",J366,0)</f>
        <v>0</v>
      </c>
      <c r="BI366" s="186">
        <f>IF(N366="nulová",J366,0)</f>
        <v>0</v>
      </c>
      <c r="BJ366" s="18" t="s">
        <v>79</v>
      </c>
      <c r="BK366" s="186">
        <f>ROUND(I366*H366,2)</f>
        <v>0</v>
      </c>
      <c r="BL366" s="18" t="s">
        <v>122</v>
      </c>
      <c r="BM366" s="185" t="s">
        <v>340</v>
      </c>
    </row>
    <row r="367" spans="1:65" s="2" customFormat="1" ht="19.5">
      <c r="A367" s="35"/>
      <c r="B367" s="36"/>
      <c r="C367" s="37"/>
      <c r="D367" s="187" t="s">
        <v>124</v>
      </c>
      <c r="E367" s="37"/>
      <c r="F367" s="188" t="s">
        <v>148</v>
      </c>
      <c r="G367" s="37"/>
      <c r="H367" s="37"/>
      <c r="I367" s="189"/>
      <c r="J367" s="37"/>
      <c r="K367" s="37"/>
      <c r="L367" s="40"/>
      <c r="M367" s="190"/>
      <c r="N367" s="191"/>
      <c r="O367" s="65"/>
      <c r="P367" s="65"/>
      <c r="Q367" s="65"/>
      <c r="R367" s="65"/>
      <c r="S367" s="65"/>
      <c r="T367" s="66"/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T367" s="18" t="s">
        <v>124</v>
      </c>
      <c r="AU367" s="18" t="s">
        <v>79</v>
      </c>
    </row>
    <row r="368" spans="1:65" s="2" customFormat="1" ht="11.25">
      <c r="A368" s="35"/>
      <c r="B368" s="36"/>
      <c r="C368" s="37"/>
      <c r="D368" s="192" t="s">
        <v>126</v>
      </c>
      <c r="E368" s="37"/>
      <c r="F368" s="193" t="s">
        <v>151</v>
      </c>
      <c r="G368" s="37"/>
      <c r="H368" s="37"/>
      <c r="I368" s="189"/>
      <c r="J368" s="37"/>
      <c r="K368" s="37"/>
      <c r="L368" s="40"/>
      <c r="M368" s="190"/>
      <c r="N368" s="191"/>
      <c r="O368" s="65"/>
      <c r="P368" s="65"/>
      <c r="Q368" s="65"/>
      <c r="R368" s="65"/>
      <c r="S368" s="65"/>
      <c r="T368" s="66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126</v>
      </c>
      <c r="AU368" s="18" t="s">
        <v>79</v>
      </c>
    </row>
    <row r="369" spans="1:65" s="13" customFormat="1" ht="11.25">
      <c r="B369" s="194"/>
      <c r="C369" s="195"/>
      <c r="D369" s="187" t="s">
        <v>128</v>
      </c>
      <c r="E369" s="196" t="s">
        <v>19</v>
      </c>
      <c r="F369" s="197" t="s">
        <v>337</v>
      </c>
      <c r="G369" s="195"/>
      <c r="H369" s="196" t="s">
        <v>19</v>
      </c>
      <c r="I369" s="198"/>
      <c r="J369" s="195"/>
      <c r="K369" s="195"/>
      <c r="L369" s="199"/>
      <c r="M369" s="200"/>
      <c r="N369" s="201"/>
      <c r="O369" s="201"/>
      <c r="P369" s="201"/>
      <c r="Q369" s="201"/>
      <c r="R369" s="201"/>
      <c r="S369" s="201"/>
      <c r="T369" s="202"/>
      <c r="AT369" s="203" t="s">
        <v>128</v>
      </c>
      <c r="AU369" s="203" t="s">
        <v>79</v>
      </c>
      <c r="AV369" s="13" t="s">
        <v>14</v>
      </c>
      <c r="AW369" s="13" t="s">
        <v>33</v>
      </c>
      <c r="AX369" s="13" t="s">
        <v>71</v>
      </c>
      <c r="AY369" s="203" t="s">
        <v>114</v>
      </c>
    </row>
    <row r="370" spans="1:65" s="14" customFormat="1" ht="11.25">
      <c r="B370" s="204"/>
      <c r="C370" s="205"/>
      <c r="D370" s="187" t="s">
        <v>128</v>
      </c>
      <c r="E370" s="206" t="s">
        <v>19</v>
      </c>
      <c r="F370" s="207" t="s">
        <v>341</v>
      </c>
      <c r="G370" s="205"/>
      <c r="H370" s="208">
        <v>6.1950000000000003</v>
      </c>
      <c r="I370" s="209"/>
      <c r="J370" s="205"/>
      <c r="K370" s="205"/>
      <c r="L370" s="210"/>
      <c r="M370" s="211"/>
      <c r="N370" s="212"/>
      <c r="O370" s="212"/>
      <c r="P370" s="212"/>
      <c r="Q370" s="212"/>
      <c r="R370" s="212"/>
      <c r="S370" s="212"/>
      <c r="T370" s="213"/>
      <c r="AT370" s="214" t="s">
        <v>128</v>
      </c>
      <c r="AU370" s="214" t="s">
        <v>79</v>
      </c>
      <c r="AV370" s="14" t="s">
        <v>79</v>
      </c>
      <c r="AW370" s="14" t="s">
        <v>33</v>
      </c>
      <c r="AX370" s="14" t="s">
        <v>14</v>
      </c>
      <c r="AY370" s="214" t="s">
        <v>114</v>
      </c>
    </row>
    <row r="371" spans="1:65" s="2" customFormat="1" ht="37.9" customHeight="1">
      <c r="A371" s="35"/>
      <c r="B371" s="36"/>
      <c r="C371" s="174" t="s">
        <v>342</v>
      </c>
      <c r="D371" s="174" t="s">
        <v>117</v>
      </c>
      <c r="E371" s="175" t="s">
        <v>343</v>
      </c>
      <c r="F371" s="176" t="s">
        <v>344</v>
      </c>
      <c r="G371" s="177" t="s">
        <v>120</v>
      </c>
      <c r="H371" s="178">
        <v>278.13</v>
      </c>
      <c r="I371" s="179"/>
      <c r="J371" s="180">
        <f>ROUND(I371*H371,2)</f>
        <v>0</v>
      </c>
      <c r="K371" s="176" t="s">
        <v>121</v>
      </c>
      <c r="L371" s="40"/>
      <c r="M371" s="181" t="s">
        <v>19</v>
      </c>
      <c r="N371" s="182" t="s">
        <v>43</v>
      </c>
      <c r="O371" s="65"/>
      <c r="P371" s="183">
        <f>O371*H371</f>
        <v>0</v>
      </c>
      <c r="Q371" s="183">
        <v>8.0000000000000007E-5</v>
      </c>
      <c r="R371" s="183">
        <f>Q371*H371</f>
        <v>2.22504E-2</v>
      </c>
      <c r="S371" s="183">
        <v>0</v>
      </c>
      <c r="T371" s="184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85" t="s">
        <v>122</v>
      </c>
      <c r="AT371" s="185" t="s">
        <v>117</v>
      </c>
      <c r="AU371" s="185" t="s">
        <v>79</v>
      </c>
      <c r="AY371" s="18" t="s">
        <v>114</v>
      </c>
      <c r="BE371" s="186">
        <f>IF(N371="základní",J371,0)</f>
        <v>0</v>
      </c>
      <c r="BF371" s="186">
        <f>IF(N371="snížená",J371,0)</f>
        <v>0</v>
      </c>
      <c r="BG371" s="186">
        <f>IF(N371="zákl. přenesená",J371,0)</f>
        <v>0</v>
      </c>
      <c r="BH371" s="186">
        <f>IF(N371="sníž. přenesená",J371,0)</f>
        <v>0</v>
      </c>
      <c r="BI371" s="186">
        <f>IF(N371="nulová",J371,0)</f>
        <v>0</v>
      </c>
      <c r="BJ371" s="18" t="s">
        <v>79</v>
      </c>
      <c r="BK371" s="186">
        <f>ROUND(I371*H371,2)</f>
        <v>0</v>
      </c>
      <c r="BL371" s="18" t="s">
        <v>122</v>
      </c>
      <c r="BM371" s="185" t="s">
        <v>345</v>
      </c>
    </row>
    <row r="372" spans="1:65" s="2" customFormat="1" ht="29.25">
      <c r="A372" s="35"/>
      <c r="B372" s="36"/>
      <c r="C372" s="37"/>
      <c r="D372" s="187" t="s">
        <v>124</v>
      </c>
      <c r="E372" s="37"/>
      <c r="F372" s="188" t="s">
        <v>346</v>
      </c>
      <c r="G372" s="37"/>
      <c r="H372" s="37"/>
      <c r="I372" s="189"/>
      <c r="J372" s="37"/>
      <c r="K372" s="37"/>
      <c r="L372" s="40"/>
      <c r="M372" s="190"/>
      <c r="N372" s="191"/>
      <c r="O372" s="65"/>
      <c r="P372" s="65"/>
      <c r="Q372" s="65"/>
      <c r="R372" s="65"/>
      <c r="S372" s="65"/>
      <c r="T372" s="66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124</v>
      </c>
      <c r="AU372" s="18" t="s">
        <v>79</v>
      </c>
    </row>
    <row r="373" spans="1:65" s="2" customFormat="1" ht="11.25">
      <c r="A373" s="35"/>
      <c r="B373" s="36"/>
      <c r="C373" s="37"/>
      <c r="D373" s="192" t="s">
        <v>126</v>
      </c>
      <c r="E373" s="37"/>
      <c r="F373" s="193" t="s">
        <v>347</v>
      </c>
      <c r="G373" s="37"/>
      <c r="H373" s="37"/>
      <c r="I373" s="189"/>
      <c r="J373" s="37"/>
      <c r="K373" s="37"/>
      <c r="L373" s="40"/>
      <c r="M373" s="190"/>
      <c r="N373" s="191"/>
      <c r="O373" s="65"/>
      <c r="P373" s="65"/>
      <c r="Q373" s="65"/>
      <c r="R373" s="65"/>
      <c r="S373" s="65"/>
      <c r="T373" s="66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126</v>
      </c>
      <c r="AU373" s="18" t="s">
        <v>79</v>
      </c>
    </row>
    <row r="374" spans="1:65" s="13" customFormat="1" ht="11.25">
      <c r="B374" s="194"/>
      <c r="C374" s="195"/>
      <c r="D374" s="187" t="s">
        <v>128</v>
      </c>
      <c r="E374" s="196" t="s">
        <v>19</v>
      </c>
      <c r="F374" s="197" t="s">
        <v>167</v>
      </c>
      <c r="G374" s="195"/>
      <c r="H374" s="196" t="s">
        <v>19</v>
      </c>
      <c r="I374" s="198"/>
      <c r="J374" s="195"/>
      <c r="K374" s="195"/>
      <c r="L374" s="199"/>
      <c r="M374" s="200"/>
      <c r="N374" s="201"/>
      <c r="O374" s="201"/>
      <c r="P374" s="201"/>
      <c r="Q374" s="201"/>
      <c r="R374" s="201"/>
      <c r="S374" s="201"/>
      <c r="T374" s="202"/>
      <c r="AT374" s="203" t="s">
        <v>128</v>
      </c>
      <c r="AU374" s="203" t="s">
        <v>79</v>
      </c>
      <c r="AV374" s="13" t="s">
        <v>14</v>
      </c>
      <c r="AW374" s="13" t="s">
        <v>33</v>
      </c>
      <c r="AX374" s="13" t="s">
        <v>71</v>
      </c>
      <c r="AY374" s="203" t="s">
        <v>114</v>
      </c>
    </row>
    <row r="375" spans="1:65" s="13" customFormat="1" ht="11.25">
      <c r="B375" s="194"/>
      <c r="C375" s="195"/>
      <c r="D375" s="187" t="s">
        <v>128</v>
      </c>
      <c r="E375" s="196" t="s">
        <v>19</v>
      </c>
      <c r="F375" s="197" t="s">
        <v>168</v>
      </c>
      <c r="G375" s="195"/>
      <c r="H375" s="196" t="s">
        <v>19</v>
      </c>
      <c r="I375" s="198"/>
      <c r="J375" s="195"/>
      <c r="K375" s="195"/>
      <c r="L375" s="199"/>
      <c r="M375" s="200"/>
      <c r="N375" s="201"/>
      <c r="O375" s="201"/>
      <c r="P375" s="201"/>
      <c r="Q375" s="201"/>
      <c r="R375" s="201"/>
      <c r="S375" s="201"/>
      <c r="T375" s="202"/>
      <c r="AT375" s="203" t="s">
        <v>128</v>
      </c>
      <c r="AU375" s="203" t="s">
        <v>79</v>
      </c>
      <c r="AV375" s="13" t="s">
        <v>14</v>
      </c>
      <c r="AW375" s="13" t="s">
        <v>33</v>
      </c>
      <c r="AX375" s="13" t="s">
        <v>71</v>
      </c>
      <c r="AY375" s="203" t="s">
        <v>114</v>
      </c>
    </row>
    <row r="376" spans="1:65" s="14" customFormat="1" ht="11.25">
      <c r="B376" s="204"/>
      <c r="C376" s="205"/>
      <c r="D376" s="187" t="s">
        <v>128</v>
      </c>
      <c r="E376" s="206" t="s">
        <v>19</v>
      </c>
      <c r="F376" s="207" t="s">
        <v>169</v>
      </c>
      <c r="G376" s="205"/>
      <c r="H376" s="208">
        <v>171</v>
      </c>
      <c r="I376" s="209"/>
      <c r="J376" s="205"/>
      <c r="K376" s="205"/>
      <c r="L376" s="210"/>
      <c r="M376" s="211"/>
      <c r="N376" s="212"/>
      <c r="O376" s="212"/>
      <c r="P376" s="212"/>
      <c r="Q376" s="212"/>
      <c r="R376" s="212"/>
      <c r="S376" s="212"/>
      <c r="T376" s="213"/>
      <c r="AT376" s="214" t="s">
        <v>128</v>
      </c>
      <c r="AU376" s="214" t="s">
        <v>79</v>
      </c>
      <c r="AV376" s="14" t="s">
        <v>79</v>
      </c>
      <c r="AW376" s="14" t="s">
        <v>33</v>
      </c>
      <c r="AX376" s="14" t="s">
        <v>71</v>
      </c>
      <c r="AY376" s="214" t="s">
        <v>114</v>
      </c>
    </row>
    <row r="377" spans="1:65" s="14" customFormat="1" ht="11.25">
      <c r="B377" s="204"/>
      <c r="C377" s="205"/>
      <c r="D377" s="187" t="s">
        <v>128</v>
      </c>
      <c r="E377" s="206" t="s">
        <v>19</v>
      </c>
      <c r="F377" s="207" t="s">
        <v>170</v>
      </c>
      <c r="G377" s="205"/>
      <c r="H377" s="208">
        <v>181.2</v>
      </c>
      <c r="I377" s="209"/>
      <c r="J377" s="205"/>
      <c r="K377" s="205"/>
      <c r="L377" s="210"/>
      <c r="M377" s="211"/>
      <c r="N377" s="212"/>
      <c r="O377" s="212"/>
      <c r="P377" s="212"/>
      <c r="Q377" s="212"/>
      <c r="R377" s="212"/>
      <c r="S377" s="212"/>
      <c r="T377" s="213"/>
      <c r="AT377" s="214" t="s">
        <v>128</v>
      </c>
      <c r="AU377" s="214" t="s">
        <v>79</v>
      </c>
      <c r="AV377" s="14" t="s">
        <v>79</v>
      </c>
      <c r="AW377" s="14" t="s">
        <v>33</v>
      </c>
      <c r="AX377" s="14" t="s">
        <v>71</v>
      </c>
      <c r="AY377" s="214" t="s">
        <v>114</v>
      </c>
    </row>
    <row r="378" spans="1:65" s="13" customFormat="1" ht="11.25">
      <c r="B378" s="194"/>
      <c r="C378" s="195"/>
      <c r="D378" s="187" t="s">
        <v>128</v>
      </c>
      <c r="E378" s="196" t="s">
        <v>19</v>
      </c>
      <c r="F378" s="197" t="s">
        <v>171</v>
      </c>
      <c r="G378" s="195"/>
      <c r="H378" s="196" t="s">
        <v>19</v>
      </c>
      <c r="I378" s="198"/>
      <c r="J378" s="195"/>
      <c r="K378" s="195"/>
      <c r="L378" s="199"/>
      <c r="M378" s="200"/>
      <c r="N378" s="201"/>
      <c r="O378" s="201"/>
      <c r="P378" s="201"/>
      <c r="Q378" s="201"/>
      <c r="R378" s="201"/>
      <c r="S378" s="201"/>
      <c r="T378" s="202"/>
      <c r="AT378" s="203" t="s">
        <v>128</v>
      </c>
      <c r="AU378" s="203" t="s">
        <v>79</v>
      </c>
      <c r="AV378" s="13" t="s">
        <v>14</v>
      </c>
      <c r="AW378" s="13" t="s">
        <v>33</v>
      </c>
      <c r="AX378" s="13" t="s">
        <v>71</v>
      </c>
      <c r="AY378" s="203" t="s">
        <v>114</v>
      </c>
    </row>
    <row r="379" spans="1:65" s="14" customFormat="1" ht="11.25">
      <c r="B379" s="204"/>
      <c r="C379" s="205"/>
      <c r="D379" s="187" t="s">
        <v>128</v>
      </c>
      <c r="E379" s="206" t="s">
        <v>19</v>
      </c>
      <c r="F379" s="207" t="s">
        <v>172</v>
      </c>
      <c r="G379" s="205"/>
      <c r="H379" s="208">
        <v>46.5</v>
      </c>
      <c r="I379" s="209"/>
      <c r="J379" s="205"/>
      <c r="K379" s="205"/>
      <c r="L379" s="210"/>
      <c r="M379" s="211"/>
      <c r="N379" s="212"/>
      <c r="O379" s="212"/>
      <c r="P379" s="212"/>
      <c r="Q379" s="212"/>
      <c r="R379" s="212"/>
      <c r="S379" s="212"/>
      <c r="T379" s="213"/>
      <c r="AT379" s="214" t="s">
        <v>128</v>
      </c>
      <c r="AU379" s="214" t="s">
        <v>79</v>
      </c>
      <c r="AV379" s="14" t="s">
        <v>79</v>
      </c>
      <c r="AW379" s="14" t="s">
        <v>33</v>
      </c>
      <c r="AX379" s="14" t="s">
        <v>71</v>
      </c>
      <c r="AY379" s="214" t="s">
        <v>114</v>
      </c>
    </row>
    <row r="380" spans="1:65" s="13" customFormat="1" ht="11.25">
      <c r="B380" s="194"/>
      <c r="C380" s="195"/>
      <c r="D380" s="187" t="s">
        <v>128</v>
      </c>
      <c r="E380" s="196" t="s">
        <v>19</v>
      </c>
      <c r="F380" s="197" t="s">
        <v>173</v>
      </c>
      <c r="G380" s="195"/>
      <c r="H380" s="196" t="s">
        <v>19</v>
      </c>
      <c r="I380" s="198"/>
      <c r="J380" s="195"/>
      <c r="K380" s="195"/>
      <c r="L380" s="199"/>
      <c r="M380" s="200"/>
      <c r="N380" s="201"/>
      <c r="O380" s="201"/>
      <c r="P380" s="201"/>
      <c r="Q380" s="201"/>
      <c r="R380" s="201"/>
      <c r="S380" s="201"/>
      <c r="T380" s="202"/>
      <c r="AT380" s="203" t="s">
        <v>128</v>
      </c>
      <c r="AU380" s="203" t="s">
        <v>79</v>
      </c>
      <c r="AV380" s="13" t="s">
        <v>14</v>
      </c>
      <c r="AW380" s="13" t="s">
        <v>33</v>
      </c>
      <c r="AX380" s="13" t="s">
        <v>71</v>
      </c>
      <c r="AY380" s="203" t="s">
        <v>114</v>
      </c>
    </row>
    <row r="381" spans="1:65" s="14" customFormat="1" ht="11.25">
      <c r="B381" s="204"/>
      <c r="C381" s="205"/>
      <c r="D381" s="187" t="s">
        <v>128</v>
      </c>
      <c r="E381" s="206" t="s">
        <v>19</v>
      </c>
      <c r="F381" s="207" t="s">
        <v>174</v>
      </c>
      <c r="G381" s="205"/>
      <c r="H381" s="208">
        <v>-24.6</v>
      </c>
      <c r="I381" s="209"/>
      <c r="J381" s="205"/>
      <c r="K381" s="205"/>
      <c r="L381" s="210"/>
      <c r="M381" s="211"/>
      <c r="N381" s="212"/>
      <c r="O381" s="212"/>
      <c r="P381" s="212"/>
      <c r="Q381" s="212"/>
      <c r="R381" s="212"/>
      <c r="S381" s="212"/>
      <c r="T381" s="213"/>
      <c r="AT381" s="214" t="s">
        <v>128</v>
      </c>
      <c r="AU381" s="214" t="s">
        <v>79</v>
      </c>
      <c r="AV381" s="14" t="s">
        <v>79</v>
      </c>
      <c r="AW381" s="14" t="s">
        <v>33</v>
      </c>
      <c r="AX381" s="14" t="s">
        <v>71</v>
      </c>
      <c r="AY381" s="214" t="s">
        <v>114</v>
      </c>
    </row>
    <row r="382" spans="1:65" s="14" customFormat="1" ht="11.25">
      <c r="B382" s="204"/>
      <c r="C382" s="205"/>
      <c r="D382" s="187" t="s">
        <v>128</v>
      </c>
      <c r="E382" s="206" t="s">
        <v>19</v>
      </c>
      <c r="F382" s="207" t="s">
        <v>175</v>
      </c>
      <c r="G382" s="205"/>
      <c r="H382" s="208">
        <v>-10.199999999999999</v>
      </c>
      <c r="I382" s="209"/>
      <c r="J382" s="205"/>
      <c r="K382" s="205"/>
      <c r="L382" s="210"/>
      <c r="M382" s="211"/>
      <c r="N382" s="212"/>
      <c r="O382" s="212"/>
      <c r="P382" s="212"/>
      <c r="Q382" s="212"/>
      <c r="R382" s="212"/>
      <c r="S382" s="212"/>
      <c r="T382" s="213"/>
      <c r="AT382" s="214" t="s">
        <v>128</v>
      </c>
      <c r="AU382" s="214" t="s">
        <v>79</v>
      </c>
      <c r="AV382" s="14" t="s">
        <v>79</v>
      </c>
      <c r="AW382" s="14" t="s">
        <v>33</v>
      </c>
      <c r="AX382" s="14" t="s">
        <v>71</v>
      </c>
      <c r="AY382" s="214" t="s">
        <v>114</v>
      </c>
    </row>
    <row r="383" spans="1:65" s="14" customFormat="1" ht="11.25">
      <c r="B383" s="204"/>
      <c r="C383" s="205"/>
      <c r="D383" s="187" t="s">
        <v>128</v>
      </c>
      <c r="E383" s="206" t="s">
        <v>19</v>
      </c>
      <c r="F383" s="207" t="s">
        <v>176</v>
      </c>
      <c r="G383" s="205"/>
      <c r="H383" s="208">
        <v>-20.5</v>
      </c>
      <c r="I383" s="209"/>
      <c r="J383" s="205"/>
      <c r="K383" s="205"/>
      <c r="L383" s="210"/>
      <c r="M383" s="211"/>
      <c r="N383" s="212"/>
      <c r="O383" s="212"/>
      <c r="P383" s="212"/>
      <c r="Q383" s="212"/>
      <c r="R383" s="212"/>
      <c r="S383" s="212"/>
      <c r="T383" s="213"/>
      <c r="AT383" s="214" t="s">
        <v>128</v>
      </c>
      <c r="AU383" s="214" t="s">
        <v>79</v>
      </c>
      <c r="AV383" s="14" t="s">
        <v>79</v>
      </c>
      <c r="AW383" s="14" t="s">
        <v>33</v>
      </c>
      <c r="AX383" s="14" t="s">
        <v>71</v>
      </c>
      <c r="AY383" s="214" t="s">
        <v>114</v>
      </c>
    </row>
    <row r="384" spans="1:65" s="13" customFormat="1" ht="11.25">
      <c r="B384" s="194"/>
      <c r="C384" s="195"/>
      <c r="D384" s="187" t="s">
        <v>128</v>
      </c>
      <c r="E384" s="196" t="s">
        <v>19</v>
      </c>
      <c r="F384" s="197" t="s">
        <v>177</v>
      </c>
      <c r="G384" s="195"/>
      <c r="H384" s="196" t="s">
        <v>19</v>
      </c>
      <c r="I384" s="198"/>
      <c r="J384" s="195"/>
      <c r="K384" s="195"/>
      <c r="L384" s="199"/>
      <c r="M384" s="200"/>
      <c r="N384" s="201"/>
      <c r="O384" s="201"/>
      <c r="P384" s="201"/>
      <c r="Q384" s="201"/>
      <c r="R384" s="201"/>
      <c r="S384" s="201"/>
      <c r="T384" s="202"/>
      <c r="AT384" s="203" t="s">
        <v>128</v>
      </c>
      <c r="AU384" s="203" t="s">
        <v>79</v>
      </c>
      <c r="AV384" s="13" t="s">
        <v>14</v>
      </c>
      <c r="AW384" s="13" t="s">
        <v>33</v>
      </c>
      <c r="AX384" s="13" t="s">
        <v>71</v>
      </c>
      <c r="AY384" s="203" t="s">
        <v>114</v>
      </c>
    </row>
    <row r="385" spans="1:65" s="14" customFormat="1" ht="11.25">
      <c r="B385" s="204"/>
      <c r="C385" s="205"/>
      <c r="D385" s="187" t="s">
        <v>128</v>
      </c>
      <c r="E385" s="206" t="s">
        <v>19</v>
      </c>
      <c r="F385" s="207" t="s">
        <v>178</v>
      </c>
      <c r="G385" s="205"/>
      <c r="H385" s="208">
        <v>-1.3049999999999999</v>
      </c>
      <c r="I385" s="209"/>
      <c r="J385" s="205"/>
      <c r="K385" s="205"/>
      <c r="L385" s="210"/>
      <c r="M385" s="211"/>
      <c r="N385" s="212"/>
      <c r="O385" s="212"/>
      <c r="P385" s="212"/>
      <c r="Q385" s="212"/>
      <c r="R385" s="212"/>
      <c r="S385" s="212"/>
      <c r="T385" s="213"/>
      <c r="AT385" s="214" t="s">
        <v>128</v>
      </c>
      <c r="AU385" s="214" t="s">
        <v>79</v>
      </c>
      <c r="AV385" s="14" t="s">
        <v>79</v>
      </c>
      <c r="AW385" s="14" t="s">
        <v>33</v>
      </c>
      <c r="AX385" s="14" t="s">
        <v>71</v>
      </c>
      <c r="AY385" s="214" t="s">
        <v>114</v>
      </c>
    </row>
    <row r="386" spans="1:65" s="14" customFormat="1" ht="11.25">
      <c r="B386" s="204"/>
      <c r="C386" s="205"/>
      <c r="D386" s="187" t="s">
        <v>128</v>
      </c>
      <c r="E386" s="206" t="s">
        <v>19</v>
      </c>
      <c r="F386" s="207" t="s">
        <v>179</v>
      </c>
      <c r="G386" s="205"/>
      <c r="H386" s="208">
        <v>-19.574999999999999</v>
      </c>
      <c r="I386" s="209"/>
      <c r="J386" s="205"/>
      <c r="K386" s="205"/>
      <c r="L386" s="210"/>
      <c r="M386" s="211"/>
      <c r="N386" s="212"/>
      <c r="O386" s="212"/>
      <c r="P386" s="212"/>
      <c r="Q386" s="212"/>
      <c r="R386" s="212"/>
      <c r="S386" s="212"/>
      <c r="T386" s="213"/>
      <c r="AT386" s="214" t="s">
        <v>128</v>
      </c>
      <c r="AU386" s="214" t="s">
        <v>79</v>
      </c>
      <c r="AV386" s="14" t="s">
        <v>79</v>
      </c>
      <c r="AW386" s="14" t="s">
        <v>33</v>
      </c>
      <c r="AX386" s="14" t="s">
        <v>71</v>
      </c>
      <c r="AY386" s="214" t="s">
        <v>114</v>
      </c>
    </row>
    <row r="387" spans="1:65" s="14" customFormat="1" ht="11.25">
      <c r="B387" s="204"/>
      <c r="C387" s="205"/>
      <c r="D387" s="187" t="s">
        <v>128</v>
      </c>
      <c r="E387" s="206" t="s">
        <v>19</v>
      </c>
      <c r="F387" s="207" t="s">
        <v>180</v>
      </c>
      <c r="G387" s="205"/>
      <c r="H387" s="208">
        <v>-30.45</v>
      </c>
      <c r="I387" s="209"/>
      <c r="J387" s="205"/>
      <c r="K387" s="205"/>
      <c r="L387" s="210"/>
      <c r="M387" s="211"/>
      <c r="N387" s="212"/>
      <c r="O387" s="212"/>
      <c r="P387" s="212"/>
      <c r="Q387" s="212"/>
      <c r="R387" s="212"/>
      <c r="S387" s="212"/>
      <c r="T387" s="213"/>
      <c r="AT387" s="214" t="s">
        <v>128</v>
      </c>
      <c r="AU387" s="214" t="s">
        <v>79</v>
      </c>
      <c r="AV387" s="14" t="s">
        <v>79</v>
      </c>
      <c r="AW387" s="14" t="s">
        <v>33</v>
      </c>
      <c r="AX387" s="14" t="s">
        <v>71</v>
      </c>
      <c r="AY387" s="214" t="s">
        <v>114</v>
      </c>
    </row>
    <row r="388" spans="1:65" s="14" customFormat="1" ht="11.25">
      <c r="B388" s="204"/>
      <c r="C388" s="205"/>
      <c r="D388" s="187" t="s">
        <v>128</v>
      </c>
      <c r="E388" s="206" t="s">
        <v>19</v>
      </c>
      <c r="F388" s="207" t="s">
        <v>181</v>
      </c>
      <c r="G388" s="205"/>
      <c r="H388" s="208">
        <v>-6.48</v>
      </c>
      <c r="I388" s="209"/>
      <c r="J388" s="205"/>
      <c r="K388" s="205"/>
      <c r="L388" s="210"/>
      <c r="M388" s="211"/>
      <c r="N388" s="212"/>
      <c r="O388" s="212"/>
      <c r="P388" s="212"/>
      <c r="Q388" s="212"/>
      <c r="R388" s="212"/>
      <c r="S388" s="212"/>
      <c r="T388" s="213"/>
      <c r="AT388" s="214" t="s">
        <v>128</v>
      </c>
      <c r="AU388" s="214" t="s">
        <v>79</v>
      </c>
      <c r="AV388" s="14" t="s">
        <v>79</v>
      </c>
      <c r="AW388" s="14" t="s">
        <v>33</v>
      </c>
      <c r="AX388" s="14" t="s">
        <v>71</v>
      </c>
      <c r="AY388" s="214" t="s">
        <v>114</v>
      </c>
    </row>
    <row r="389" spans="1:65" s="14" customFormat="1" ht="11.25">
      <c r="B389" s="204"/>
      <c r="C389" s="205"/>
      <c r="D389" s="187" t="s">
        <v>128</v>
      </c>
      <c r="E389" s="206" t="s">
        <v>19</v>
      </c>
      <c r="F389" s="207" t="s">
        <v>182</v>
      </c>
      <c r="G389" s="205"/>
      <c r="H389" s="208">
        <v>-5.22</v>
      </c>
      <c r="I389" s="209"/>
      <c r="J389" s="205"/>
      <c r="K389" s="205"/>
      <c r="L389" s="210"/>
      <c r="M389" s="211"/>
      <c r="N389" s="212"/>
      <c r="O389" s="212"/>
      <c r="P389" s="212"/>
      <c r="Q389" s="212"/>
      <c r="R389" s="212"/>
      <c r="S389" s="212"/>
      <c r="T389" s="213"/>
      <c r="AT389" s="214" t="s">
        <v>128</v>
      </c>
      <c r="AU389" s="214" t="s">
        <v>79</v>
      </c>
      <c r="AV389" s="14" t="s">
        <v>79</v>
      </c>
      <c r="AW389" s="14" t="s">
        <v>33</v>
      </c>
      <c r="AX389" s="14" t="s">
        <v>71</v>
      </c>
      <c r="AY389" s="214" t="s">
        <v>114</v>
      </c>
    </row>
    <row r="390" spans="1:65" s="14" customFormat="1" ht="11.25">
      <c r="B390" s="204"/>
      <c r="C390" s="205"/>
      <c r="D390" s="187" t="s">
        <v>128</v>
      </c>
      <c r="E390" s="206" t="s">
        <v>19</v>
      </c>
      <c r="F390" s="207" t="s">
        <v>183</v>
      </c>
      <c r="G390" s="205"/>
      <c r="H390" s="208">
        <v>-2.2400000000000002</v>
      </c>
      <c r="I390" s="209"/>
      <c r="J390" s="205"/>
      <c r="K390" s="205"/>
      <c r="L390" s="210"/>
      <c r="M390" s="211"/>
      <c r="N390" s="212"/>
      <c r="O390" s="212"/>
      <c r="P390" s="212"/>
      <c r="Q390" s="212"/>
      <c r="R390" s="212"/>
      <c r="S390" s="212"/>
      <c r="T390" s="213"/>
      <c r="AT390" s="214" t="s">
        <v>128</v>
      </c>
      <c r="AU390" s="214" t="s">
        <v>79</v>
      </c>
      <c r="AV390" s="14" t="s">
        <v>79</v>
      </c>
      <c r="AW390" s="14" t="s">
        <v>33</v>
      </c>
      <c r="AX390" s="14" t="s">
        <v>71</v>
      </c>
      <c r="AY390" s="214" t="s">
        <v>114</v>
      </c>
    </row>
    <row r="391" spans="1:65" s="15" customFormat="1" ht="11.25">
      <c r="B391" s="215"/>
      <c r="C391" s="216"/>
      <c r="D391" s="187" t="s">
        <v>128</v>
      </c>
      <c r="E391" s="217" t="s">
        <v>19</v>
      </c>
      <c r="F391" s="218" t="s">
        <v>135</v>
      </c>
      <c r="G391" s="216"/>
      <c r="H391" s="219">
        <v>278.12999999999994</v>
      </c>
      <c r="I391" s="220"/>
      <c r="J391" s="216"/>
      <c r="K391" s="216"/>
      <c r="L391" s="221"/>
      <c r="M391" s="222"/>
      <c r="N391" s="223"/>
      <c r="O391" s="223"/>
      <c r="P391" s="223"/>
      <c r="Q391" s="223"/>
      <c r="R391" s="223"/>
      <c r="S391" s="223"/>
      <c r="T391" s="224"/>
      <c r="AT391" s="225" t="s">
        <v>128</v>
      </c>
      <c r="AU391" s="225" t="s">
        <v>79</v>
      </c>
      <c r="AV391" s="15" t="s">
        <v>122</v>
      </c>
      <c r="AW391" s="15" t="s">
        <v>33</v>
      </c>
      <c r="AX391" s="15" t="s">
        <v>14</v>
      </c>
      <c r="AY391" s="225" t="s">
        <v>114</v>
      </c>
    </row>
    <row r="392" spans="1:65" s="2" customFormat="1" ht="37.9" customHeight="1">
      <c r="A392" s="35"/>
      <c r="B392" s="36"/>
      <c r="C392" s="174" t="s">
        <v>348</v>
      </c>
      <c r="D392" s="174" t="s">
        <v>117</v>
      </c>
      <c r="E392" s="175" t="s">
        <v>349</v>
      </c>
      <c r="F392" s="176" t="s">
        <v>350</v>
      </c>
      <c r="G392" s="177" t="s">
        <v>120</v>
      </c>
      <c r="H392" s="178">
        <v>55.3</v>
      </c>
      <c r="I392" s="179"/>
      <c r="J392" s="180">
        <f>ROUND(I392*H392,2)</f>
        <v>0</v>
      </c>
      <c r="K392" s="176" t="s">
        <v>121</v>
      </c>
      <c r="L392" s="40"/>
      <c r="M392" s="181" t="s">
        <v>19</v>
      </c>
      <c r="N392" s="182" t="s">
        <v>43</v>
      </c>
      <c r="O392" s="65"/>
      <c r="P392" s="183">
        <f>O392*H392</f>
        <v>0</v>
      </c>
      <c r="Q392" s="183">
        <v>8.0000000000000007E-5</v>
      </c>
      <c r="R392" s="183">
        <f>Q392*H392</f>
        <v>4.424E-3</v>
      </c>
      <c r="S392" s="183">
        <v>0</v>
      </c>
      <c r="T392" s="184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85" t="s">
        <v>122</v>
      </c>
      <c r="AT392" s="185" t="s">
        <v>117</v>
      </c>
      <c r="AU392" s="185" t="s">
        <v>79</v>
      </c>
      <c r="AY392" s="18" t="s">
        <v>114</v>
      </c>
      <c r="BE392" s="186">
        <f>IF(N392="základní",J392,0)</f>
        <v>0</v>
      </c>
      <c r="BF392" s="186">
        <f>IF(N392="snížená",J392,0)</f>
        <v>0</v>
      </c>
      <c r="BG392" s="186">
        <f>IF(N392="zákl. přenesená",J392,0)</f>
        <v>0</v>
      </c>
      <c r="BH392" s="186">
        <f>IF(N392="sníž. přenesená",J392,0)</f>
        <v>0</v>
      </c>
      <c r="BI392" s="186">
        <f>IF(N392="nulová",J392,0)</f>
        <v>0</v>
      </c>
      <c r="BJ392" s="18" t="s">
        <v>79</v>
      </c>
      <c r="BK392" s="186">
        <f>ROUND(I392*H392,2)</f>
        <v>0</v>
      </c>
      <c r="BL392" s="18" t="s">
        <v>122</v>
      </c>
      <c r="BM392" s="185" t="s">
        <v>351</v>
      </c>
    </row>
    <row r="393" spans="1:65" s="2" customFormat="1" ht="29.25">
      <c r="A393" s="35"/>
      <c r="B393" s="36"/>
      <c r="C393" s="37"/>
      <c r="D393" s="187" t="s">
        <v>124</v>
      </c>
      <c r="E393" s="37"/>
      <c r="F393" s="188" t="s">
        <v>352</v>
      </c>
      <c r="G393" s="37"/>
      <c r="H393" s="37"/>
      <c r="I393" s="189"/>
      <c r="J393" s="37"/>
      <c r="K393" s="37"/>
      <c r="L393" s="40"/>
      <c r="M393" s="190"/>
      <c r="N393" s="191"/>
      <c r="O393" s="65"/>
      <c r="P393" s="65"/>
      <c r="Q393" s="65"/>
      <c r="R393" s="65"/>
      <c r="S393" s="65"/>
      <c r="T393" s="66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8" t="s">
        <v>124</v>
      </c>
      <c r="AU393" s="18" t="s">
        <v>79</v>
      </c>
    </row>
    <row r="394" spans="1:65" s="2" customFormat="1" ht="11.25">
      <c r="A394" s="35"/>
      <c r="B394" s="36"/>
      <c r="C394" s="37"/>
      <c r="D394" s="192" t="s">
        <v>126</v>
      </c>
      <c r="E394" s="37"/>
      <c r="F394" s="193" t="s">
        <v>353</v>
      </c>
      <c r="G394" s="37"/>
      <c r="H394" s="37"/>
      <c r="I394" s="189"/>
      <c r="J394" s="37"/>
      <c r="K394" s="37"/>
      <c r="L394" s="40"/>
      <c r="M394" s="190"/>
      <c r="N394" s="191"/>
      <c r="O394" s="65"/>
      <c r="P394" s="65"/>
      <c r="Q394" s="65"/>
      <c r="R394" s="65"/>
      <c r="S394" s="65"/>
      <c r="T394" s="66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8" t="s">
        <v>126</v>
      </c>
      <c r="AU394" s="18" t="s">
        <v>79</v>
      </c>
    </row>
    <row r="395" spans="1:65" s="13" customFormat="1" ht="11.25">
      <c r="B395" s="194"/>
      <c r="C395" s="195"/>
      <c r="D395" s="187" t="s">
        <v>128</v>
      </c>
      <c r="E395" s="196" t="s">
        <v>19</v>
      </c>
      <c r="F395" s="197" t="s">
        <v>173</v>
      </c>
      <c r="G395" s="195"/>
      <c r="H395" s="196" t="s">
        <v>19</v>
      </c>
      <c r="I395" s="198"/>
      <c r="J395" s="195"/>
      <c r="K395" s="195"/>
      <c r="L395" s="199"/>
      <c r="M395" s="200"/>
      <c r="N395" s="201"/>
      <c r="O395" s="201"/>
      <c r="P395" s="201"/>
      <c r="Q395" s="201"/>
      <c r="R395" s="201"/>
      <c r="S395" s="201"/>
      <c r="T395" s="202"/>
      <c r="AT395" s="203" t="s">
        <v>128</v>
      </c>
      <c r="AU395" s="203" t="s">
        <v>79</v>
      </c>
      <c r="AV395" s="13" t="s">
        <v>14</v>
      </c>
      <c r="AW395" s="13" t="s">
        <v>33</v>
      </c>
      <c r="AX395" s="13" t="s">
        <v>71</v>
      </c>
      <c r="AY395" s="203" t="s">
        <v>114</v>
      </c>
    </row>
    <row r="396" spans="1:65" s="14" customFormat="1" ht="11.25">
      <c r="B396" s="204"/>
      <c r="C396" s="205"/>
      <c r="D396" s="187" t="s">
        <v>128</v>
      </c>
      <c r="E396" s="206" t="s">
        <v>19</v>
      </c>
      <c r="F396" s="207" t="s">
        <v>184</v>
      </c>
      <c r="G396" s="205"/>
      <c r="H396" s="208">
        <v>24.6</v>
      </c>
      <c r="I396" s="209"/>
      <c r="J396" s="205"/>
      <c r="K396" s="205"/>
      <c r="L396" s="210"/>
      <c r="M396" s="211"/>
      <c r="N396" s="212"/>
      <c r="O396" s="212"/>
      <c r="P396" s="212"/>
      <c r="Q396" s="212"/>
      <c r="R396" s="212"/>
      <c r="S396" s="212"/>
      <c r="T396" s="213"/>
      <c r="AT396" s="214" t="s">
        <v>128</v>
      </c>
      <c r="AU396" s="214" t="s">
        <v>79</v>
      </c>
      <c r="AV396" s="14" t="s">
        <v>79</v>
      </c>
      <c r="AW396" s="14" t="s">
        <v>33</v>
      </c>
      <c r="AX396" s="14" t="s">
        <v>71</v>
      </c>
      <c r="AY396" s="214" t="s">
        <v>114</v>
      </c>
    </row>
    <row r="397" spans="1:65" s="14" customFormat="1" ht="11.25">
      <c r="B397" s="204"/>
      <c r="C397" s="205"/>
      <c r="D397" s="187" t="s">
        <v>128</v>
      </c>
      <c r="E397" s="206" t="s">
        <v>19</v>
      </c>
      <c r="F397" s="207" t="s">
        <v>185</v>
      </c>
      <c r="G397" s="205"/>
      <c r="H397" s="208">
        <v>10.199999999999999</v>
      </c>
      <c r="I397" s="209"/>
      <c r="J397" s="205"/>
      <c r="K397" s="205"/>
      <c r="L397" s="210"/>
      <c r="M397" s="211"/>
      <c r="N397" s="212"/>
      <c r="O397" s="212"/>
      <c r="P397" s="212"/>
      <c r="Q397" s="212"/>
      <c r="R397" s="212"/>
      <c r="S397" s="212"/>
      <c r="T397" s="213"/>
      <c r="AT397" s="214" t="s">
        <v>128</v>
      </c>
      <c r="AU397" s="214" t="s">
        <v>79</v>
      </c>
      <c r="AV397" s="14" t="s">
        <v>79</v>
      </c>
      <c r="AW397" s="14" t="s">
        <v>33</v>
      </c>
      <c r="AX397" s="14" t="s">
        <v>71</v>
      </c>
      <c r="AY397" s="214" t="s">
        <v>114</v>
      </c>
    </row>
    <row r="398" spans="1:65" s="14" customFormat="1" ht="11.25">
      <c r="B398" s="204"/>
      <c r="C398" s="205"/>
      <c r="D398" s="187" t="s">
        <v>128</v>
      </c>
      <c r="E398" s="206" t="s">
        <v>19</v>
      </c>
      <c r="F398" s="207" t="s">
        <v>186</v>
      </c>
      <c r="G398" s="205"/>
      <c r="H398" s="208">
        <v>20.5</v>
      </c>
      <c r="I398" s="209"/>
      <c r="J398" s="205"/>
      <c r="K398" s="205"/>
      <c r="L398" s="210"/>
      <c r="M398" s="211"/>
      <c r="N398" s="212"/>
      <c r="O398" s="212"/>
      <c r="P398" s="212"/>
      <c r="Q398" s="212"/>
      <c r="R398" s="212"/>
      <c r="S398" s="212"/>
      <c r="T398" s="213"/>
      <c r="AT398" s="214" t="s">
        <v>128</v>
      </c>
      <c r="AU398" s="214" t="s">
        <v>79</v>
      </c>
      <c r="AV398" s="14" t="s">
        <v>79</v>
      </c>
      <c r="AW398" s="14" t="s">
        <v>33</v>
      </c>
      <c r="AX398" s="14" t="s">
        <v>71</v>
      </c>
      <c r="AY398" s="214" t="s">
        <v>114</v>
      </c>
    </row>
    <row r="399" spans="1:65" s="15" customFormat="1" ht="11.25">
      <c r="B399" s="215"/>
      <c r="C399" s="216"/>
      <c r="D399" s="187" t="s">
        <v>128</v>
      </c>
      <c r="E399" s="217" t="s">
        <v>19</v>
      </c>
      <c r="F399" s="218" t="s">
        <v>135</v>
      </c>
      <c r="G399" s="216"/>
      <c r="H399" s="219">
        <v>55.3</v>
      </c>
      <c r="I399" s="220"/>
      <c r="J399" s="216"/>
      <c r="K399" s="216"/>
      <c r="L399" s="221"/>
      <c r="M399" s="222"/>
      <c r="N399" s="223"/>
      <c r="O399" s="223"/>
      <c r="P399" s="223"/>
      <c r="Q399" s="223"/>
      <c r="R399" s="223"/>
      <c r="S399" s="223"/>
      <c r="T399" s="224"/>
      <c r="AT399" s="225" t="s">
        <v>128</v>
      </c>
      <c r="AU399" s="225" t="s">
        <v>79</v>
      </c>
      <c r="AV399" s="15" t="s">
        <v>122</v>
      </c>
      <c r="AW399" s="15" t="s">
        <v>33</v>
      </c>
      <c r="AX399" s="15" t="s">
        <v>14</v>
      </c>
      <c r="AY399" s="225" t="s">
        <v>114</v>
      </c>
    </row>
    <row r="400" spans="1:65" s="2" customFormat="1" ht="24.2" customHeight="1">
      <c r="A400" s="35"/>
      <c r="B400" s="36"/>
      <c r="C400" s="174" t="s">
        <v>354</v>
      </c>
      <c r="D400" s="174" t="s">
        <v>117</v>
      </c>
      <c r="E400" s="175" t="s">
        <v>355</v>
      </c>
      <c r="F400" s="176" t="s">
        <v>356</v>
      </c>
      <c r="G400" s="177" t="s">
        <v>217</v>
      </c>
      <c r="H400" s="178">
        <v>29.35</v>
      </c>
      <c r="I400" s="179"/>
      <c r="J400" s="180">
        <f>ROUND(I400*H400,2)</f>
        <v>0</v>
      </c>
      <c r="K400" s="176" t="s">
        <v>121</v>
      </c>
      <c r="L400" s="40"/>
      <c r="M400" s="181" t="s">
        <v>19</v>
      </c>
      <c r="N400" s="182" t="s">
        <v>43</v>
      </c>
      <c r="O400" s="65"/>
      <c r="P400" s="183">
        <f>O400*H400</f>
        <v>0</v>
      </c>
      <c r="Q400" s="183">
        <v>3.0000000000000001E-5</v>
      </c>
      <c r="R400" s="183">
        <f>Q400*H400</f>
        <v>8.805000000000001E-4</v>
      </c>
      <c r="S400" s="183">
        <v>0</v>
      </c>
      <c r="T400" s="184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185" t="s">
        <v>122</v>
      </c>
      <c r="AT400" s="185" t="s">
        <v>117</v>
      </c>
      <c r="AU400" s="185" t="s">
        <v>79</v>
      </c>
      <c r="AY400" s="18" t="s">
        <v>114</v>
      </c>
      <c r="BE400" s="186">
        <f>IF(N400="základní",J400,0)</f>
        <v>0</v>
      </c>
      <c r="BF400" s="186">
        <f>IF(N400="snížená",J400,0)</f>
        <v>0</v>
      </c>
      <c r="BG400" s="186">
        <f>IF(N400="zákl. přenesená",J400,0)</f>
        <v>0</v>
      </c>
      <c r="BH400" s="186">
        <f>IF(N400="sníž. přenesená",J400,0)</f>
        <v>0</v>
      </c>
      <c r="BI400" s="186">
        <f>IF(N400="nulová",J400,0)</f>
        <v>0</v>
      </c>
      <c r="BJ400" s="18" t="s">
        <v>79</v>
      </c>
      <c r="BK400" s="186">
        <f>ROUND(I400*H400,2)</f>
        <v>0</v>
      </c>
      <c r="BL400" s="18" t="s">
        <v>122</v>
      </c>
      <c r="BM400" s="185" t="s">
        <v>357</v>
      </c>
    </row>
    <row r="401" spans="1:65" s="2" customFormat="1" ht="19.5">
      <c r="A401" s="35"/>
      <c r="B401" s="36"/>
      <c r="C401" s="37"/>
      <c r="D401" s="187" t="s">
        <v>124</v>
      </c>
      <c r="E401" s="37"/>
      <c r="F401" s="188" t="s">
        <v>358</v>
      </c>
      <c r="G401" s="37"/>
      <c r="H401" s="37"/>
      <c r="I401" s="189"/>
      <c r="J401" s="37"/>
      <c r="K401" s="37"/>
      <c r="L401" s="40"/>
      <c r="M401" s="190"/>
      <c r="N401" s="191"/>
      <c r="O401" s="65"/>
      <c r="P401" s="65"/>
      <c r="Q401" s="65"/>
      <c r="R401" s="65"/>
      <c r="S401" s="65"/>
      <c r="T401" s="66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T401" s="18" t="s">
        <v>124</v>
      </c>
      <c r="AU401" s="18" t="s">
        <v>79</v>
      </c>
    </row>
    <row r="402" spans="1:65" s="2" customFormat="1" ht="11.25">
      <c r="A402" s="35"/>
      <c r="B402" s="36"/>
      <c r="C402" s="37"/>
      <c r="D402" s="192" t="s">
        <v>126</v>
      </c>
      <c r="E402" s="37"/>
      <c r="F402" s="193" t="s">
        <v>359</v>
      </c>
      <c r="G402" s="37"/>
      <c r="H402" s="37"/>
      <c r="I402" s="189"/>
      <c r="J402" s="37"/>
      <c r="K402" s="37"/>
      <c r="L402" s="40"/>
      <c r="M402" s="190"/>
      <c r="N402" s="191"/>
      <c r="O402" s="65"/>
      <c r="P402" s="65"/>
      <c r="Q402" s="65"/>
      <c r="R402" s="65"/>
      <c r="S402" s="65"/>
      <c r="T402" s="66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8" t="s">
        <v>126</v>
      </c>
      <c r="AU402" s="18" t="s">
        <v>79</v>
      </c>
    </row>
    <row r="403" spans="1:65" s="13" customFormat="1" ht="11.25">
      <c r="B403" s="194"/>
      <c r="C403" s="195"/>
      <c r="D403" s="187" t="s">
        <v>128</v>
      </c>
      <c r="E403" s="196" t="s">
        <v>19</v>
      </c>
      <c r="F403" s="197" t="s">
        <v>168</v>
      </c>
      <c r="G403" s="195"/>
      <c r="H403" s="196" t="s">
        <v>19</v>
      </c>
      <c r="I403" s="198"/>
      <c r="J403" s="195"/>
      <c r="K403" s="195"/>
      <c r="L403" s="199"/>
      <c r="M403" s="200"/>
      <c r="N403" s="201"/>
      <c r="O403" s="201"/>
      <c r="P403" s="201"/>
      <c r="Q403" s="201"/>
      <c r="R403" s="201"/>
      <c r="S403" s="201"/>
      <c r="T403" s="202"/>
      <c r="AT403" s="203" t="s">
        <v>128</v>
      </c>
      <c r="AU403" s="203" t="s">
        <v>79</v>
      </c>
      <c r="AV403" s="13" t="s">
        <v>14</v>
      </c>
      <c r="AW403" s="13" t="s">
        <v>33</v>
      </c>
      <c r="AX403" s="13" t="s">
        <v>71</v>
      </c>
      <c r="AY403" s="203" t="s">
        <v>114</v>
      </c>
    </row>
    <row r="404" spans="1:65" s="14" customFormat="1" ht="11.25">
      <c r="B404" s="204"/>
      <c r="C404" s="205"/>
      <c r="D404" s="187" t="s">
        <v>128</v>
      </c>
      <c r="E404" s="206" t="s">
        <v>19</v>
      </c>
      <c r="F404" s="207" t="s">
        <v>360</v>
      </c>
      <c r="G404" s="205"/>
      <c r="H404" s="208">
        <v>14.25</v>
      </c>
      <c r="I404" s="209"/>
      <c r="J404" s="205"/>
      <c r="K404" s="205"/>
      <c r="L404" s="210"/>
      <c r="M404" s="211"/>
      <c r="N404" s="212"/>
      <c r="O404" s="212"/>
      <c r="P404" s="212"/>
      <c r="Q404" s="212"/>
      <c r="R404" s="212"/>
      <c r="S404" s="212"/>
      <c r="T404" s="213"/>
      <c r="AT404" s="214" t="s">
        <v>128</v>
      </c>
      <c r="AU404" s="214" t="s">
        <v>79</v>
      </c>
      <c r="AV404" s="14" t="s">
        <v>79</v>
      </c>
      <c r="AW404" s="14" t="s">
        <v>33</v>
      </c>
      <c r="AX404" s="14" t="s">
        <v>71</v>
      </c>
      <c r="AY404" s="214" t="s">
        <v>114</v>
      </c>
    </row>
    <row r="405" spans="1:65" s="14" customFormat="1" ht="11.25">
      <c r="B405" s="204"/>
      <c r="C405" s="205"/>
      <c r="D405" s="187" t="s">
        <v>128</v>
      </c>
      <c r="E405" s="206" t="s">
        <v>19</v>
      </c>
      <c r="F405" s="207" t="s">
        <v>361</v>
      </c>
      <c r="G405" s="205"/>
      <c r="H405" s="208">
        <v>15.1</v>
      </c>
      <c r="I405" s="209"/>
      <c r="J405" s="205"/>
      <c r="K405" s="205"/>
      <c r="L405" s="210"/>
      <c r="M405" s="211"/>
      <c r="N405" s="212"/>
      <c r="O405" s="212"/>
      <c r="P405" s="212"/>
      <c r="Q405" s="212"/>
      <c r="R405" s="212"/>
      <c r="S405" s="212"/>
      <c r="T405" s="213"/>
      <c r="AT405" s="214" t="s">
        <v>128</v>
      </c>
      <c r="AU405" s="214" t="s">
        <v>79</v>
      </c>
      <c r="AV405" s="14" t="s">
        <v>79</v>
      </c>
      <c r="AW405" s="14" t="s">
        <v>33</v>
      </c>
      <c r="AX405" s="14" t="s">
        <v>71</v>
      </c>
      <c r="AY405" s="214" t="s">
        <v>114</v>
      </c>
    </row>
    <row r="406" spans="1:65" s="15" customFormat="1" ht="11.25">
      <c r="B406" s="215"/>
      <c r="C406" s="216"/>
      <c r="D406" s="187" t="s">
        <v>128</v>
      </c>
      <c r="E406" s="217" t="s">
        <v>19</v>
      </c>
      <c r="F406" s="218" t="s">
        <v>135</v>
      </c>
      <c r="G406" s="216"/>
      <c r="H406" s="219">
        <v>29.35</v>
      </c>
      <c r="I406" s="220"/>
      <c r="J406" s="216"/>
      <c r="K406" s="216"/>
      <c r="L406" s="221"/>
      <c r="M406" s="222"/>
      <c r="N406" s="223"/>
      <c r="O406" s="223"/>
      <c r="P406" s="223"/>
      <c r="Q406" s="223"/>
      <c r="R406" s="223"/>
      <c r="S406" s="223"/>
      <c r="T406" s="224"/>
      <c r="AT406" s="225" t="s">
        <v>128</v>
      </c>
      <c r="AU406" s="225" t="s">
        <v>79</v>
      </c>
      <c r="AV406" s="15" t="s">
        <v>122</v>
      </c>
      <c r="AW406" s="15" t="s">
        <v>33</v>
      </c>
      <c r="AX406" s="15" t="s">
        <v>14</v>
      </c>
      <c r="AY406" s="225" t="s">
        <v>114</v>
      </c>
    </row>
    <row r="407" spans="1:65" s="2" customFormat="1" ht="24.2" customHeight="1">
      <c r="A407" s="35"/>
      <c r="B407" s="36"/>
      <c r="C407" s="226" t="s">
        <v>362</v>
      </c>
      <c r="D407" s="226" t="s">
        <v>146</v>
      </c>
      <c r="E407" s="227" t="s">
        <v>363</v>
      </c>
      <c r="F407" s="228" t="s">
        <v>364</v>
      </c>
      <c r="G407" s="229" t="s">
        <v>217</v>
      </c>
      <c r="H407" s="230">
        <v>30.231000000000002</v>
      </c>
      <c r="I407" s="231"/>
      <c r="J407" s="232">
        <f>ROUND(I407*H407,2)</f>
        <v>0</v>
      </c>
      <c r="K407" s="228" t="s">
        <v>121</v>
      </c>
      <c r="L407" s="233"/>
      <c r="M407" s="234" t="s">
        <v>19</v>
      </c>
      <c r="N407" s="235" t="s">
        <v>43</v>
      </c>
      <c r="O407" s="65"/>
      <c r="P407" s="183">
        <f>O407*H407</f>
        <v>0</v>
      </c>
      <c r="Q407" s="183">
        <v>5.9999999999999995E-4</v>
      </c>
      <c r="R407" s="183">
        <f>Q407*H407</f>
        <v>1.8138599999999998E-2</v>
      </c>
      <c r="S407" s="183">
        <v>0</v>
      </c>
      <c r="T407" s="184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185" t="s">
        <v>149</v>
      </c>
      <c r="AT407" s="185" t="s">
        <v>146</v>
      </c>
      <c r="AU407" s="185" t="s">
        <v>79</v>
      </c>
      <c r="AY407" s="18" t="s">
        <v>114</v>
      </c>
      <c r="BE407" s="186">
        <f>IF(N407="základní",J407,0)</f>
        <v>0</v>
      </c>
      <c r="BF407" s="186">
        <f>IF(N407="snížená",J407,0)</f>
        <v>0</v>
      </c>
      <c r="BG407" s="186">
        <f>IF(N407="zákl. přenesená",J407,0)</f>
        <v>0</v>
      </c>
      <c r="BH407" s="186">
        <f>IF(N407="sníž. přenesená",J407,0)</f>
        <v>0</v>
      </c>
      <c r="BI407" s="186">
        <f>IF(N407="nulová",J407,0)</f>
        <v>0</v>
      </c>
      <c r="BJ407" s="18" t="s">
        <v>79</v>
      </c>
      <c r="BK407" s="186">
        <f>ROUND(I407*H407,2)</f>
        <v>0</v>
      </c>
      <c r="BL407" s="18" t="s">
        <v>122</v>
      </c>
      <c r="BM407" s="185" t="s">
        <v>365</v>
      </c>
    </row>
    <row r="408" spans="1:65" s="2" customFormat="1" ht="11.25">
      <c r="A408" s="35"/>
      <c r="B408" s="36"/>
      <c r="C408" s="37"/>
      <c r="D408" s="187" t="s">
        <v>124</v>
      </c>
      <c r="E408" s="37"/>
      <c r="F408" s="188" t="s">
        <v>364</v>
      </c>
      <c r="G408" s="37"/>
      <c r="H408" s="37"/>
      <c r="I408" s="189"/>
      <c r="J408" s="37"/>
      <c r="K408" s="37"/>
      <c r="L408" s="40"/>
      <c r="M408" s="190"/>
      <c r="N408" s="191"/>
      <c r="O408" s="65"/>
      <c r="P408" s="65"/>
      <c r="Q408" s="65"/>
      <c r="R408" s="65"/>
      <c r="S408" s="65"/>
      <c r="T408" s="66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8" t="s">
        <v>124</v>
      </c>
      <c r="AU408" s="18" t="s">
        <v>79</v>
      </c>
    </row>
    <row r="409" spans="1:65" s="2" customFormat="1" ht="11.25">
      <c r="A409" s="35"/>
      <c r="B409" s="36"/>
      <c r="C409" s="37"/>
      <c r="D409" s="192" t="s">
        <v>126</v>
      </c>
      <c r="E409" s="37"/>
      <c r="F409" s="193" t="s">
        <v>366</v>
      </c>
      <c r="G409" s="37"/>
      <c r="H409" s="37"/>
      <c r="I409" s="189"/>
      <c r="J409" s="37"/>
      <c r="K409" s="37"/>
      <c r="L409" s="40"/>
      <c r="M409" s="190"/>
      <c r="N409" s="191"/>
      <c r="O409" s="65"/>
      <c r="P409" s="65"/>
      <c r="Q409" s="65"/>
      <c r="R409" s="65"/>
      <c r="S409" s="65"/>
      <c r="T409" s="66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8" t="s">
        <v>126</v>
      </c>
      <c r="AU409" s="18" t="s">
        <v>79</v>
      </c>
    </row>
    <row r="410" spans="1:65" s="14" customFormat="1" ht="11.25">
      <c r="B410" s="204"/>
      <c r="C410" s="205"/>
      <c r="D410" s="187" t="s">
        <v>128</v>
      </c>
      <c r="E410" s="205"/>
      <c r="F410" s="207" t="s">
        <v>367</v>
      </c>
      <c r="G410" s="205"/>
      <c r="H410" s="208">
        <v>30.231000000000002</v>
      </c>
      <c r="I410" s="209"/>
      <c r="J410" s="205"/>
      <c r="K410" s="205"/>
      <c r="L410" s="210"/>
      <c r="M410" s="211"/>
      <c r="N410" s="212"/>
      <c r="O410" s="212"/>
      <c r="P410" s="212"/>
      <c r="Q410" s="212"/>
      <c r="R410" s="212"/>
      <c r="S410" s="212"/>
      <c r="T410" s="213"/>
      <c r="AT410" s="214" t="s">
        <v>128</v>
      </c>
      <c r="AU410" s="214" t="s">
        <v>79</v>
      </c>
      <c r="AV410" s="14" t="s">
        <v>79</v>
      </c>
      <c r="AW410" s="14" t="s">
        <v>4</v>
      </c>
      <c r="AX410" s="14" t="s">
        <v>14</v>
      </c>
      <c r="AY410" s="214" t="s">
        <v>114</v>
      </c>
    </row>
    <row r="411" spans="1:65" s="2" customFormat="1" ht="16.5" customHeight="1">
      <c r="A411" s="35"/>
      <c r="B411" s="36"/>
      <c r="C411" s="174" t="s">
        <v>368</v>
      </c>
      <c r="D411" s="174" t="s">
        <v>117</v>
      </c>
      <c r="E411" s="175" t="s">
        <v>369</v>
      </c>
      <c r="F411" s="176" t="s">
        <v>370</v>
      </c>
      <c r="G411" s="177" t="s">
        <v>217</v>
      </c>
      <c r="H411" s="178">
        <v>275.83999999999997</v>
      </c>
      <c r="I411" s="179"/>
      <c r="J411" s="180">
        <f>ROUND(I411*H411,2)</f>
        <v>0</v>
      </c>
      <c r="K411" s="176" t="s">
        <v>121</v>
      </c>
      <c r="L411" s="40"/>
      <c r="M411" s="181" t="s">
        <v>19</v>
      </c>
      <c r="N411" s="182" t="s">
        <v>43</v>
      </c>
      <c r="O411" s="65"/>
      <c r="P411" s="183">
        <f>O411*H411</f>
        <v>0</v>
      </c>
      <c r="Q411" s="183">
        <v>0</v>
      </c>
      <c r="R411" s="183">
        <f>Q411*H411</f>
        <v>0</v>
      </c>
      <c r="S411" s="183">
        <v>0</v>
      </c>
      <c r="T411" s="184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185" t="s">
        <v>122</v>
      </c>
      <c r="AT411" s="185" t="s">
        <v>117</v>
      </c>
      <c r="AU411" s="185" t="s">
        <v>79</v>
      </c>
      <c r="AY411" s="18" t="s">
        <v>114</v>
      </c>
      <c r="BE411" s="186">
        <f>IF(N411="základní",J411,0)</f>
        <v>0</v>
      </c>
      <c r="BF411" s="186">
        <f>IF(N411="snížená",J411,0)</f>
        <v>0</v>
      </c>
      <c r="BG411" s="186">
        <f>IF(N411="zákl. přenesená",J411,0)</f>
        <v>0</v>
      </c>
      <c r="BH411" s="186">
        <f>IF(N411="sníž. přenesená",J411,0)</f>
        <v>0</v>
      </c>
      <c r="BI411" s="186">
        <f>IF(N411="nulová",J411,0)</f>
        <v>0</v>
      </c>
      <c r="BJ411" s="18" t="s">
        <v>79</v>
      </c>
      <c r="BK411" s="186">
        <f>ROUND(I411*H411,2)</f>
        <v>0</v>
      </c>
      <c r="BL411" s="18" t="s">
        <v>122</v>
      </c>
      <c r="BM411" s="185" t="s">
        <v>371</v>
      </c>
    </row>
    <row r="412" spans="1:65" s="2" customFormat="1" ht="19.5">
      <c r="A412" s="35"/>
      <c r="B412" s="36"/>
      <c r="C412" s="37"/>
      <c r="D412" s="187" t="s">
        <v>124</v>
      </c>
      <c r="E412" s="37"/>
      <c r="F412" s="188" t="s">
        <v>372</v>
      </c>
      <c r="G412" s="37"/>
      <c r="H412" s="37"/>
      <c r="I412" s="189"/>
      <c r="J412" s="37"/>
      <c r="K412" s="37"/>
      <c r="L412" s="40"/>
      <c r="M412" s="190"/>
      <c r="N412" s="191"/>
      <c r="O412" s="65"/>
      <c r="P412" s="65"/>
      <c r="Q412" s="65"/>
      <c r="R412" s="65"/>
      <c r="S412" s="65"/>
      <c r="T412" s="66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T412" s="18" t="s">
        <v>124</v>
      </c>
      <c r="AU412" s="18" t="s">
        <v>79</v>
      </c>
    </row>
    <row r="413" spans="1:65" s="2" customFormat="1" ht="11.25">
      <c r="A413" s="35"/>
      <c r="B413" s="36"/>
      <c r="C413" s="37"/>
      <c r="D413" s="192" t="s">
        <v>126</v>
      </c>
      <c r="E413" s="37"/>
      <c r="F413" s="193" t="s">
        <v>373</v>
      </c>
      <c r="G413" s="37"/>
      <c r="H413" s="37"/>
      <c r="I413" s="189"/>
      <c r="J413" s="37"/>
      <c r="K413" s="37"/>
      <c r="L413" s="40"/>
      <c r="M413" s="190"/>
      <c r="N413" s="191"/>
      <c r="O413" s="65"/>
      <c r="P413" s="65"/>
      <c r="Q413" s="65"/>
      <c r="R413" s="65"/>
      <c r="S413" s="65"/>
      <c r="T413" s="66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T413" s="18" t="s">
        <v>126</v>
      </c>
      <c r="AU413" s="18" t="s">
        <v>79</v>
      </c>
    </row>
    <row r="414" spans="1:65" s="13" customFormat="1" ht="11.25">
      <c r="B414" s="194"/>
      <c r="C414" s="195"/>
      <c r="D414" s="187" t="s">
        <v>128</v>
      </c>
      <c r="E414" s="196" t="s">
        <v>19</v>
      </c>
      <c r="F414" s="197" t="s">
        <v>177</v>
      </c>
      <c r="G414" s="195"/>
      <c r="H414" s="196" t="s">
        <v>19</v>
      </c>
      <c r="I414" s="198"/>
      <c r="J414" s="195"/>
      <c r="K414" s="195"/>
      <c r="L414" s="199"/>
      <c r="M414" s="200"/>
      <c r="N414" s="201"/>
      <c r="O414" s="201"/>
      <c r="P414" s="201"/>
      <c r="Q414" s="201"/>
      <c r="R414" s="201"/>
      <c r="S414" s="201"/>
      <c r="T414" s="202"/>
      <c r="AT414" s="203" t="s">
        <v>128</v>
      </c>
      <c r="AU414" s="203" t="s">
        <v>79</v>
      </c>
      <c r="AV414" s="13" t="s">
        <v>14</v>
      </c>
      <c r="AW414" s="13" t="s">
        <v>33</v>
      </c>
      <c r="AX414" s="13" t="s">
        <v>71</v>
      </c>
      <c r="AY414" s="203" t="s">
        <v>114</v>
      </c>
    </row>
    <row r="415" spans="1:65" s="14" customFormat="1" ht="11.25">
      <c r="B415" s="204"/>
      <c r="C415" s="205"/>
      <c r="D415" s="187" t="s">
        <v>128</v>
      </c>
      <c r="E415" s="206" t="s">
        <v>19</v>
      </c>
      <c r="F415" s="207" t="s">
        <v>374</v>
      </c>
      <c r="G415" s="205"/>
      <c r="H415" s="208">
        <v>2.9</v>
      </c>
      <c r="I415" s="209"/>
      <c r="J415" s="205"/>
      <c r="K415" s="205"/>
      <c r="L415" s="210"/>
      <c r="M415" s="211"/>
      <c r="N415" s="212"/>
      <c r="O415" s="212"/>
      <c r="P415" s="212"/>
      <c r="Q415" s="212"/>
      <c r="R415" s="212"/>
      <c r="S415" s="212"/>
      <c r="T415" s="213"/>
      <c r="AT415" s="214" t="s">
        <v>128</v>
      </c>
      <c r="AU415" s="214" t="s">
        <v>79</v>
      </c>
      <c r="AV415" s="14" t="s">
        <v>79</v>
      </c>
      <c r="AW415" s="14" t="s">
        <v>33</v>
      </c>
      <c r="AX415" s="14" t="s">
        <v>71</v>
      </c>
      <c r="AY415" s="214" t="s">
        <v>114</v>
      </c>
    </row>
    <row r="416" spans="1:65" s="14" customFormat="1" ht="11.25">
      <c r="B416" s="204"/>
      <c r="C416" s="205"/>
      <c r="D416" s="187" t="s">
        <v>128</v>
      </c>
      <c r="E416" s="206" t="s">
        <v>19</v>
      </c>
      <c r="F416" s="207" t="s">
        <v>375</v>
      </c>
      <c r="G416" s="205"/>
      <c r="H416" s="208">
        <v>27</v>
      </c>
      <c r="I416" s="209"/>
      <c r="J416" s="205"/>
      <c r="K416" s="205"/>
      <c r="L416" s="210"/>
      <c r="M416" s="211"/>
      <c r="N416" s="212"/>
      <c r="O416" s="212"/>
      <c r="P416" s="212"/>
      <c r="Q416" s="212"/>
      <c r="R416" s="212"/>
      <c r="S416" s="212"/>
      <c r="T416" s="213"/>
      <c r="AT416" s="214" t="s">
        <v>128</v>
      </c>
      <c r="AU416" s="214" t="s">
        <v>79</v>
      </c>
      <c r="AV416" s="14" t="s">
        <v>79</v>
      </c>
      <c r="AW416" s="14" t="s">
        <v>33</v>
      </c>
      <c r="AX416" s="14" t="s">
        <v>71</v>
      </c>
      <c r="AY416" s="214" t="s">
        <v>114</v>
      </c>
    </row>
    <row r="417" spans="1:65" s="14" customFormat="1" ht="11.25">
      <c r="B417" s="204"/>
      <c r="C417" s="205"/>
      <c r="D417" s="187" t="s">
        <v>128</v>
      </c>
      <c r="E417" s="206" t="s">
        <v>19</v>
      </c>
      <c r="F417" s="207" t="s">
        <v>376</v>
      </c>
      <c r="G417" s="205"/>
      <c r="H417" s="208">
        <v>29</v>
      </c>
      <c r="I417" s="209"/>
      <c r="J417" s="205"/>
      <c r="K417" s="205"/>
      <c r="L417" s="210"/>
      <c r="M417" s="211"/>
      <c r="N417" s="212"/>
      <c r="O417" s="212"/>
      <c r="P417" s="212"/>
      <c r="Q417" s="212"/>
      <c r="R417" s="212"/>
      <c r="S417" s="212"/>
      <c r="T417" s="213"/>
      <c r="AT417" s="214" t="s">
        <v>128</v>
      </c>
      <c r="AU417" s="214" t="s">
        <v>79</v>
      </c>
      <c r="AV417" s="14" t="s">
        <v>79</v>
      </c>
      <c r="AW417" s="14" t="s">
        <v>33</v>
      </c>
      <c r="AX417" s="14" t="s">
        <v>71</v>
      </c>
      <c r="AY417" s="214" t="s">
        <v>114</v>
      </c>
    </row>
    <row r="418" spans="1:65" s="14" customFormat="1" ht="11.25">
      <c r="B418" s="204"/>
      <c r="C418" s="205"/>
      <c r="D418" s="187" t="s">
        <v>128</v>
      </c>
      <c r="E418" s="206" t="s">
        <v>19</v>
      </c>
      <c r="F418" s="207" t="s">
        <v>377</v>
      </c>
      <c r="G418" s="205"/>
      <c r="H418" s="208">
        <v>14.4</v>
      </c>
      <c r="I418" s="209"/>
      <c r="J418" s="205"/>
      <c r="K418" s="205"/>
      <c r="L418" s="210"/>
      <c r="M418" s="211"/>
      <c r="N418" s="212"/>
      <c r="O418" s="212"/>
      <c r="P418" s="212"/>
      <c r="Q418" s="212"/>
      <c r="R418" s="212"/>
      <c r="S418" s="212"/>
      <c r="T418" s="213"/>
      <c r="AT418" s="214" t="s">
        <v>128</v>
      </c>
      <c r="AU418" s="214" t="s">
        <v>79</v>
      </c>
      <c r="AV418" s="14" t="s">
        <v>79</v>
      </c>
      <c r="AW418" s="14" t="s">
        <v>33</v>
      </c>
      <c r="AX418" s="14" t="s">
        <v>71</v>
      </c>
      <c r="AY418" s="214" t="s">
        <v>114</v>
      </c>
    </row>
    <row r="419" spans="1:65" s="14" customFormat="1" ht="11.25">
      <c r="B419" s="204"/>
      <c r="C419" s="205"/>
      <c r="D419" s="187" t="s">
        <v>128</v>
      </c>
      <c r="E419" s="206" t="s">
        <v>19</v>
      </c>
      <c r="F419" s="207" t="s">
        <v>378</v>
      </c>
      <c r="G419" s="205"/>
      <c r="H419" s="208">
        <v>11.6</v>
      </c>
      <c r="I419" s="209"/>
      <c r="J419" s="205"/>
      <c r="K419" s="205"/>
      <c r="L419" s="210"/>
      <c r="M419" s="211"/>
      <c r="N419" s="212"/>
      <c r="O419" s="212"/>
      <c r="P419" s="212"/>
      <c r="Q419" s="212"/>
      <c r="R419" s="212"/>
      <c r="S419" s="212"/>
      <c r="T419" s="213"/>
      <c r="AT419" s="214" t="s">
        <v>128</v>
      </c>
      <c r="AU419" s="214" t="s">
        <v>79</v>
      </c>
      <c r="AV419" s="14" t="s">
        <v>79</v>
      </c>
      <c r="AW419" s="14" t="s">
        <v>33</v>
      </c>
      <c r="AX419" s="14" t="s">
        <v>71</v>
      </c>
      <c r="AY419" s="214" t="s">
        <v>114</v>
      </c>
    </row>
    <row r="420" spans="1:65" s="14" customFormat="1" ht="11.25">
      <c r="B420" s="204"/>
      <c r="C420" s="205"/>
      <c r="D420" s="187" t="s">
        <v>128</v>
      </c>
      <c r="E420" s="206" t="s">
        <v>19</v>
      </c>
      <c r="F420" s="207" t="s">
        <v>379</v>
      </c>
      <c r="G420" s="205"/>
      <c r="H420" s="208">
        <v>3.2</v>
      </c>
      <c r="I420" s="209"/>
      <c r="J420" s="205"/>
      <c r="K420" s="205"/>
      <c r="L420" s="210"/>
      <c r="M420" s="211"/>
      <c r="N420" s="212"/>
      <c r="O420" s="212"/>
      <c r="P420" s="212"/>
      <c r="Q420" s="212"/>
      <c r="R420" s="212"/>
      <c r="S420" s="212"/>
      <c r="T420" s="213"/>
      <c r="AT420" s="214" t="s">
        <v>128</v>
      </c>
      <c r="AU420" s="214" t="s">
        <v>79</v>
      </c>
      <c r="AV420" s="14" t="s">
        <v>79</v>
      </c>
      <c r="AW420" s="14" t="s">
        <v>33</v>
      </c>
      <c r="AX420" s="14" t="s">
        <v>71</v>
      </c>
      <c r="AY420" s="214" t="s">
        <v>114</v>
      </c>
    </row>
    <row r="421" spans="1:65" s="14" customFormat="1" ht="11.25">
      <c r="B421" s="204"/>
      <c r="C421" s="205"/>
      <c r="D421" s="187" t="s">
        <v>128</v>
      </c>
      <c r="E421" s="206" t="s">
        <v>19</v>
      </c>
      <c r="F421" s="207" t="s">
        <v>380</v>
      </c>
      <c r="G421" s="205"/>
      <c r="H421" s="208">
        <v>5.4</v>
      </c>
      <c r="I421" s="209"/>
      <c r="J421" s="205"/>
      <c r="K421" s="205"/>
      <c r="L421" s="210"/>
      <c r="M421" s="211"/>
      <c r="N421" s="212"/>
      <c r="O421" s="212"/>
      <c r="P421" s="212"/>
      <c r="Q421" s="212"/>
      <c r="R421" s="212"/>
      <c r="S421" s="212"/>
      <c r="T421" s="213"/>
      <c r="AT421" s="214" t="s">
        <v>128</v>
      </c>
      <c r="AU421" s="214" t="s">
        <v>79</v>
      </c>
      <c r="AV421" s="14" t="s">
        <v>79</v>
      </c>
      <c r="AW421" s="14" t="s">
        <v>33</v>
      </c>
      <c r="AX421" s="14" t="s">
        <v>71</v>
      </c>
      <c r="AY421" s="214" t="s">
        <v>114</v>
      </c>
    </row>
    <row r="422" spans="1:65" s="14" customFormat="1" ht="11.25">
      <c r="B422" s="204"/>
      <c r="C422" s="205"/>
      <c r="D422" s="187" t="s">
        <v>128</v>
      </c>
      <c r="E422" s="206" t="s">
        <v>19</v>
      </c>
      <c r="F422" s="207" t="s">
        <v>381</v>
      </c>
      <c r="G422" s="205"/>
      <c r="H422" s="208">
        <v>5.5</v>
      </c>
      <c r="I422" s="209"/>
      <c r="J422" s="205"/>
      <c r="K422" s="205"/>
      <c r="L422" s="210"/>
      <c r="M422" s="211"/>
      <c r="N422" s="212"/>
      <c r="O422" s="212"/>
      <c r="P422" s="212"/>
      <c r="Q422" s="212"/>
      <c r="R422" s="212"/>
      <c r="S422" s="212"/>
      <c r="T422" s="213"/>
      <c r="AT422" s="214" t="s">
        <v>128</v>
      </c>
      <c r="AU422" s="214" t="s">
        <v>79</v>
      </c>
      <c r="AV422" s="14" t="s">
        <v>79</v>
      </c>
      <c r="AW422" s="14" t="s">
        <v>33</v>
      </c>
      <c r="AX422" s="14" t="s">
        <v>71</v>
      </c>
      <c r="AY422" s="214" t="s">
        <v>114</v>
      </c>
    </row>
    <row r="423" spans="1:65" s="13" customFormat="1" ht="11.25">
      <c r="B423" s="194"/>
      <c r="C423" s="195"/>
      <c r="D423" s="187" t="s">
        <v>128</v>
      </c>
      <c r="E423" s="196" t="s">
        <v>19</v>
      </c>
      <c r="F423" s="197" t="s">
        <v>196</v>
      </c>
      <c r="G423" s="195"/>
      <c r="H423" s="196" t="s">
        <v>19</v>
      </c>
      <c r="I423" s="198"/>
      <c r="J423" s="195"/>
      <c r="K423" s="195"/>
      <c r="L423" s="199"/>
      <c r="M423" s="200"/>
      <c r="N423" s="201"/>
      <c r="O423" s="201"/>
      <c r="P423" s="201"/>
      <c r="Q423" s="201"/>
      <c r="R423" s="201"/>
      <c r="S423" s="201"/>
      <c r="T423" s="202"/>
      <c r="AT423" s="203" t="s">
        <v>128</v>
      </c>
      <c r="AU423" s="203" t="s">
        <v>79</v>
      </c>
      <c r="AV423" s="13" t="s">
        <v>14</v>
      </c>
      <c r="AW423" s="13" t="s">
        <v>33</v>
      </c>
      <c r="AX423" s="13" t="s">
        <v>71</v>
      </c>
      <c r="AY423" s="203" t="s">
        <v>114</v>
      </c>
    </row>
    <row r="424" spans="1:65" s="14" customFormat="1" ht="11.25">
      <c r="B424" s="204"/>
      <c r="C424" s="205"/>
      <c r="D424" s="187" t="s">
        <v>128</v>
      </c>
      <c r="E424" s="206" t="s">
        <v>19</v>
      </c>
      <c r="F424" s="207" t="s">
        <v>382</v>
      </c>
      <c r="G424" s="205"/>
      <c r="H424" s="208">
        <v>4.3</v>
      </c>
      <c r="I424" s="209"/>
      <c r="J424" s="205"/>
      <c r="K424" s="205"/>
      <c r="L424" s="210"/>
      <c r="M424" s="211"/>
      <c r="N424" s="212"/>
      <c r="O424" s="212"/>
      <c r="P424" s="212"/>
      <c r="Q424" s="212"/>
      <c r="R424" s="212"/>
      <c r="S424" s="212"/>
      <c r="T424" s="213"/>
      <c r="AT424" s="214" t="s">
        <v>128</v>
      </c>
      <c r="AU424" s="214" t="s">
        <v>79</v>
      </c>
      <c r="AV424" s="14" t="s">
        <v>79</v>
      </c>
      <c r="AW424" s="14" t="s">
        <v>33</v>
      </c>
      <c r="AX424" s="14" t="s">
        <v>71</v>
      </c>
      <c r="AY424" s="214" t="s">
        <v>114</v>
      </c>
    </row>
    <row r="425" spans="1:65" s="14" customFormat="1" ht="11.25">
      <c r="B425" s="204"/>
      <c r="C425" s="205"/>
      <c r="D425" s="187" t="s">
        <v>128</v>
      </c>
      <c r="E425" s="206" t="s">
        <v>19</v>
      </c>
      <c r="F425" s="207" t="s">
        <v>383</v>
      </c>
      <c r="G425" s="205"/>
      <c r="H425" s="208">
        <v>6.34</v>
      </c>
      <c r="I425" s="209"/>
      <c r="J425" s="205"/>
      <c r="K425" s="205"/>
      <c r="L425" s="210"/>
      <c r="M425" s="211"/>
      <c r="N425" s="212"/>
      <c r="O425" s="212"/>
      <c r="P425" s="212"/>
      <c r="Q425" s="212"/>
      <c r="R425" s="212"/>
      <c r="S425" s="212"/>
      <c r="T425" s="213"/>
      <c r="AT425" s="214" t="s">
        <v>128</v>
      </c>
      <c r="AU425" s="214" t="s">
        <v>79</v>
      </c>
      <c r="AV425" s="14" t="s">
        <v>79</v>
      </c>
      <c r="AW425" s="14" t="s">
        <v>33</v>
      </c>
      <c r="AX425" s="14" t="s">
        <v>71</v>
      </c>
      <c r="AY425" s="214" t="s">
        <v>114</v>
      </c>
    </row>
    <row r="426" spans="1:65" s="14" customFormat="1" ht="11.25">
      <c r="B426" s="204"/>
      <c r="C426" s="205"/>
      <c r="D426" s="187" t="s">
        <v>128</v>
      </c>
      <c r="E426" s="206" t="s">
        <v>19</v>
      </c>
      <c r="F426" s="207" t="s">
        <v>384</v>
      </c>
      <c r="G426" s="205"/>
      <c r="H426" s="208">
        <v>4.2</v>
      </c>
      <c r="I426" s="209"/>
      <c r="J426" s="205"/>
      <c r="K426" s="205"/>
      <c r="L426" s="210"/>
      <c r="M426" s="211"/>
      <c r="N426" s="212"/>
      <c r="O426" s="212"/>
      <c r="P426" s="212"/>
      <c r="Q426" s="212"/>
      <c r="R426" s="212"/>
      <c r="S426" s="212"/>
      <c r="T426" s="213"/>
      <c r="AT426" s="214" t="s">
        <v>128</v>
      </c>
      <c r="AU426" s="214" t="s">
        <v>79</v>
      </c>
      <c r="AV426" s="14" t="s">
        <v>79</v>
      </c>
      <c r="AW426" s="14" t="s">
        <v>33</v>
      </c>
      <c r="AX426" s="14" t="s">
        <v>71</v>
      </c>
      <c r="AY426" s="214" t="s">
        <v>114</v>
      </c>
    </row>
    <row r="427" spans="1:65" s="13" customFormat="1" ht="11.25">
      <c r="B427" s="194"/>
      <c r="C427" s="195"/>
      <c r="D427" s="187" t="s">
        <v>128</v>
      </c>
      <c r="E427" s="196" t="s">
        <v>19</v>
      </c>
      <c r="F427" s="197" t="s">
        <v>385</v>
      </c>
      <c r="G427" s="195"/>
      <c r="H427" s="196" t="s">
        <v>19</v>
      </c>
      <c r="I427" s="198"/>
      <c r="J427" s="195"/>
      <c r="K427" s="195"/>
      <c r="L427" s="199"/>
      <c r="M427" s="200"/>
      <c r="N427" s="201"/>
      <c r="O427" s="201"/>
      <c r="P427" s="201"/>
      <c r="Q427" s="201"/>
      <c r="R427" s="201"/>
      <c r="S427" s="201"/>
      <c r="T427" s="202"/>
      <c r="AT427" s="203" t="s">
        <v>128</v>
      </c>
      <c r="AU427" s="203" t="s">
        <v>79</v>
      </c>
      <c r="AV427" s="13" t="s">
        <v>14</v>
      </c>
      <c r="AW427" s="13" t="s">
        <v>33</v>
      </c>
      <c r="AX427" s="13" t="s">
        <v>71</v>
      </c>
      <c r="AY427" s="203" t="s">
        <v>114</v>
      </c>
    </row>
    <row r="428" spans="1:65" s="14" customFormat="1" ht="11.25">
      <c r="B428" s="204"/>
      <c r="C428" s="205"/>
      <c r="D428" s="187" t="s">
        <v>128</v>
      </c>
      <c r="E428" s="206" t="s">
        <v>19</v>
      </c>
      <c r="F428" s="207" t="s">
        <v>386</v>
      </c>
      <c r="G428" s="205"/>
      <c r="H428" s="208">
        <v>72</v>
      </c>
      <c r="I428" s="209"/>
      <c r="J428" s="205"/>
      <c r="K428" s="205"/>
      <c r="L428" s="210"/>
      <c r="M428" s="211"/>
      <c r="N428" s="212"/>
      <c r="O428" s="212"/>
      <c r="P428" s="212"/>
      <c r="Q428" s="212"/>
      <c r="R428" s="212"/>
      <c r="S428" s="212"/>
      <c r="T428" s="213"/>
      <c r="AT428" s="214" t="s">
        <v>128</v>
      </c>
      <c r="AU428" s="214" t="s">
        <v>79</v>
      </c>
      <c r="AV428" s="14" t="s">
        <v>79</v>
      </c>
      <c r="AW428" s="14" t="s">
        <v>33</v>
      </c>
      <c r="AX428" s="14" t="s">
        <v>71</v>
      </c>
      <c r="AY428" s="214" t="s">
        <v>114</v>
      </c>
    </row>
    <row r="429" spans="1:65" s="14" customFormat="1" ht="11.25">
      <c r="B429" s="204"/>
      <c r="C429" s="205"/>
      <c r="D429" s="187" t="s">
        <v>128</v>
      </c>
      <c r="E429" s="206" t="s">
        <v>19</v>
      </c>
      <c r="F429" s="207" t="s">
        <v>387</v>
      </c>
      <c r="G429" s="205"/>
      <c r="H429" s="208">
        <v>90</v>
      </c>
      <c r="I429" s="209"/>
      <c r="J429" s="205"/>
      <c r="K429" s="205"/>
      <c r="L429" s="210"/>
      <c r="M429" s="211"/>
      <c r="N429" s="212"/>
      <c r="O429" s="212"/>
      <c r="P429" s="212"/>
      <c r="Q429" s="212"/>
      <c r="R429" s="212"/>
      <c r="S429" s="212"/>
      <c r="T429" s="213"/>
      <c r="AT429" s="214" t="s">
        <v>128</v>
      </c>
      <c r="AU429" s="214" t="s">
        <v>79</v>
      </c>
      <c r="AV429" s="14" t="s">
        <v>79</v>
      </c>
      <c r="AW429" s="14" t="s">
        <v>33</v>
      </c>
      <c r="AX429" s="14" t="s">
        <v>71</v>
      </c>
      <c r="AY429" s="214" t="s">
        <v>114</v>
      </c>
    </row>
    <row r="430" spans="1:65" s="15" customFormat="1" ht="11.25">
      <c r="B430" s="215"/>
      <c r="C430" s="216"/>
      <c r="D430" s="187" t="s">
        <v>128</v>
      </c>
      <c r="E430" s="217" t="s">
        <v>19</v>
      </c>
      <c r="F430" s="218" t="s">
        <v>135</v>
      </c>
      <c r="G430" s="216"/>
      <c r="H430" s="219">
        <v>275.84000000000003</v>
      </c>
      <c r="I430" s="220"/>
      <c r="J430" s="216"/>
      <c r="K430" s="216"/>
      <c r="L430" s="221"/>
      <c r="M430" s="222"/>
      <c r="N430" s="223"/>
      <c r="O430" s="223"/>
      <c r="P430" s="223"/>
      <c r="Q430" s="223"/>
      <c r="R430" s="223"/>
      <c r="S430" s="223"/>
      <c r="T430" s="224"/>
      <c r="AT430" s="225" t="s">
        <v>128</v>
      </c>
      <c r="AU430" s="225" t="s">
        <v>79</v>
      </c>
      <c r="AV430" s="15" t="s">
        <v>122</v>
      </c>
      <c r="AW430" s="15" t="s">
        <v>33</v>
      </c>
      <c r="AX430" s="15" t="s">
        <v>14</v>
      </c>
      <c r="AY430" s="225" t="s">
        <v>114</v>
      </c>
    </row>
    <row r="431" spans="1:65" s="2" customFormat="1" ht="24.2" customHeight="1">
      <c r="A431" s="35"/>
      <c r="B431" s="36"/>
      <c r="C431" s="226" t="s">
        <v>388</v>
      </c>
      <c r="D431" s="226" t="s">
        <v>146</v>
      </c>
      <c r="E431" s="227" t="s">
        <v>389</v>
      </c>
      <c r="F431" s="228" t="s">
        <v>390</v>
      </c>
      <c r="G431" s="229" t="s">
        <v>217</v>
      </c>
      <c r="H431" s="230">
        <v>289.63200000000001</v>
      </c>
      <c r="I431" s="231"/>
      <c r="J431" s="232">
        <f>ROUND(I431*H431,2)</f>
        <v>0</v>
      </c>
      <c r="K431" s="228" t="s">
        <v>121</v>
      </c>
      <c r="L431" s="233"/>
      <c r="M431" s="234" t="s">
        <v>19</v>
      </c>
      <c r="N431" s="235" t="s">
        <v>43</v>
      </c>
      <c r="O431" s="65"/>
      <c r="P431" s="183">
        <f>O431*H431</f>
        <v>0</v>
      </c>
      <c r="Q431" s="183">
        <v>1.2E-4</v>
      </c>
      <c r="R431" s="183">
        <f>Q431*H431</f>
        <v>3.4755840000000003E-2</v>
      </c>
      <c r="S431" s="183">
        <v>0</v>
      </c>
      <c r="T431" s="184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185" t="s">
        <v>149</v>
      </c>
      <c r="AT431" s="185" t="s">
        <v>146</v>
      </c>
      <c r="AU431" s="185" t="s">
        <v>79</v>
      </c>
      <c r="AY431" s="18" t="s">
        <v>114</v>
      </c>
      <c r="BE431" s="186">
        <f>IF(N431="základní",J431,0)</f>
        <v>0</v>
      </c>
      <c r="BF431" s="186">
        <f>IF(N431="snížená",J431,0)</f>
        <v>0</v>
      </c>
      <c r="BG431" s="186">
        <f>IF(N431="zákl. přenesená",J431,0)</f>
        <v>0</v>
      </c>
      <c r="BH431" s="186">
        <f>IF(N431="sníž. přenesená",J431,0)</f>
        <v>0</v>
      </c>
      <c r="BI431" s="186">
        <f>IF(N431="nulová",J431,0)</f>
        <v>0</v>
      </c>
      <c r="BJ431" s="18" t="s">
        <v>79</v>
      </c>
      <c r="BK431" s="186">
        <f>ROUND(I431*H431,2)</f>
        <v>0</v>
      </c>
      <c r="BL431" s="18" t="s">
        <v>122</v>
      </c>
      <c r="BM431" s="185" t="s">
        <v>391</v>
      </c>
    </row>
    <row r="432" spans="1:65" s="2" customFormat="1" ht="19.5">
      <c r="A432" s="35"/>
      <c r="B432" s="36"/>
      <c r="C432" s="37"/>
      <c r="D432" s="187" t="s">
        <v>124</v>
      </c>
      <c r="E432" s="37"/>
      <c r="F432" s="188" t="s">
        <v>390</v>
      </c>
      <c r="G432" s="37"/>
      <c r="H432" s="37"/>
      <c r="I432" s="189"/>
      <c r="J432" s="37"/>
      <c r="K432" s="37"/>
      <c r="L432" s="40"/>
      <c r="M432" s="190"/>
      <c r="N432" s="191"/>
      <c r="O432" s="65"/>
      <c r="P432" s="65"/>
      <c r="Q432" s="65"/>
      <c r="R432" s="65"/>
      <c r="S432" s="65"/>
      <c r="T432" s="66"/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T432" s="18" t="s">
        <v>124</v>
      </c>
      <c r="AU432" s="18" t="s">
        <v>79</v>
      </c>
    </row>
    <row r="433" spans="1:65" s="2" customFormat="1" ht="11.25">
      <c r="A433" s="35"/>
      <c r="B433" s="36"/>
      <c r="C433" s="37"/>
      <c r="D433" s="192" t="s">
        <v>126</v>
      </c>
      <c r="E433" s="37"/>
      <c r="F433" s="193" t="s">
        <v>392</v>
      </c>
      <c r="G433" s="37"/>
      <c r="H433" s="37"/>
      <c r="I433" s="189"/>
      <c r="J433" s="37"/>
      <c r="K433" s="37"/>
      <c r="L433" s="40"/>
      <c r="M433" s="190"/>
      <c r="N433" s="191"/>
      <c r="O433" s="65"/>
      <c r="P433" s="65"/>
      <c r="Q433" s="65"/>
      <c r="R433" s="65"/>
      <c r="S433" s="65"/>
      <c r="T433" s="66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8" t="s">
        <v>126</v>
      </c>
      <c r="AU433" s="18" t="s">
        <v>79</v>
      </c>
    </row>
    <row r="434" spans="1:65" s="14" customFormat="1" ht="11.25">
      <c r="B434" s="204"/>
      <c r="C434" s="205"/>
      <c r="D434" s="187" t="s">
        <v>128</v>
      </c>
      <c r="E434" s="205"/>
      <c r="F434" s="207" t="s">
        <v>393</v>
      </c>
      <c r="G434" s="205"/>
      <c r="H434" s="208">
        <v>289.63200000000001</v>
      </c>
      <c r="I434" s="209"/>
      <c r="J434" s="205"/>
      <c r="K434" s="205"/>
      <c r="L434" s="210"/>
      <c r="M434" s="211"/>
      <c r="N434" s="212"/>
      <c r="O434" s="212"/>
      <c r="P434" s="212"/>
      <c r="Q434" s="212"/>
      <c r="R434" s="212"/>
      <c r="S434" s="212"/>
      <c r="T434" s="213"/>
      <c r="AT434" s="214" t="s">
        <v>128</v>
      </c>
      <c r="AU434" s="214" t="s">
        <v>79</v>
      </c>
      <c r="AV434" s="14" t="s">
        <v>79</v>
      </c>
      <c r="AW434" s="14" t="s">
        <v>4</v>
      </c>
      <c r="AX434" s="14" t="s">
        <v>14</v>
      </c>
      <c r="AY434" s="214" t="s">
        <v>114</v>
      </c>
    </row>
    <row r="435" spans="1:65" s="2" customFormat="1" ht="24.2" customHeight="1">
      <c r="A435" s="35"/>
      <c r="B435" s="36"/>
      <c r="C435" s="174" t="s">
        <v>394</v>
      </c>
      <c r="D435" s="174" t="s">
        <v>117</v>
      </c>
      <c r="E435" s="175" t="s">
        <v>395</v>
      </c>
      <c r="F435" s="176" t="s">
        <v>396</v>
      </c>
      <c r="G435" s="177" t="s">
        <v>120</v>
      </c>
      <c r="H435" s="178">
        <v>29.35</v>
      </c>
      <c r="I435" s="179"/>
      <c r="J435" s="180">
        <f>ROUND(I435*H435,2)</f>
        <v>0</v>
      </c>
      <c r="K435" s="176" t="s">
        <v>397</v>
      </c>
      <c r="L435" s="40"/>
      <c r="M435" s="181" t="s">
        <v>19</v>
      </c>
      <c r="N435" s="182" t="s">
        <v>43</v>
      </c>
      <c r="O435" s="65"/>
      <c r="P435" s="183">
        <f>O435*H435</f>
        <v>0</v>
      </c>
      <c r="Q435" s="183">
        <v>6.28E-3</v>
      </c>
      <c r="R435" s="183">
        <f>Q435*H435</f>
        <v>0.18431800000000001</v>
      </c>
      <c r="S435" s="183">
        <v>0</v>
      </c>
      <c r="T435" s="184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185" t="s">
        <v>122</v>
      </c>
      <c r="AT435" s="185" t="s">
        <v>117</v>
      </c>
      <c r="AU435" s="185" t="s">
        <v>79</v>
      </c>
      <c r="AY435" s="18" t="s">
        <v>114</v>
      </c>
      <c r="BE435" s="186">
        <f>IF(N435="základní",J435,0)</f>
        <v>0</v>
      </c>
      <c r="BF435" s="186">
        <f>IF(N435="snížená",J435,0)</f>
        <v>0</v>
      </c>
      <c r="BG435" s="186">
        <f>IF(N435="zákl. přenesená",J435,0)</f>
        <v>0</v>
      </c>
      <c r="BH435" s="186">
        <f>IF(N435="sníž. přenesená",J435,0)</f>
        <v>0</v>
      </c>
      <c r="BI435" s="186">
        <f>IF(N435="nulová",J435,0)</f>
        <v>0</v>
      </c>
      <c r="BJ435" s="18" t="s">
        <v>79</v>
      </c>
      <c r="BK435" s="186">
        <f>ROUND(I435*H435,2)</f>
        <v>0</v>
      </c>
      <c r="BL435" s="18" t="s">
        <v>122</v>
      </c>
      <c r="BM435" s="185" t="s">
        <v>398</v>
      </c>
    </row>
    <row r="436" spans="1:65" s="2" customFormat="1" ht="19.5">
      <c r="A436" s="35"/>
      <c r="B436" s="36"/>
      <c r="C436" s="37"/>
      <c r="D436" s="187" t="s">
        <v>124</v>
      </c>
      <c r="E436" s="37"/>
      <c r="F436" s="188" t="s">
        <v>399</v>
      </c>
      <c r="G436" s="37"/>
      <c r="H436" s="37"/>
      <c r="I436" s="189"/>
      <c r="J436" s="37"/>
      <c r="K436" s="37"/>
      <c r="L436" s="40"/>
      <c r="M436" s="190"/>
      <c r="N436" s="191"/>
      <c r="O436" s="65"/>
      <c r="P436" s="65"/>
      <c r="Q436" s="65"/>
      <c r="R436" s="65"/>
      <c r="S436" s="65"/>
      <c r="T436" s="66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8" t="s">
        <v>124</v>
      </c>
      <c r="AU436" s="18" t="s">
        <v>79</v>
      </c>
    </row>
    <row r="437" spans="1:65" s="13" customFormat="1" ht="11.25">
      <c r="B437" s="194"/>
      <c r="C437" s="195"/>
      <c r="D437" s="187" t="s">
        <v>128</v>
      </c>
      <c r="E437" s="196" t="s">
        <v>19</v>
      </c>
      <c r="F437" s="197" t="s">
        <v>164</v>
      </c>
      <c r="G437" s="195"/>
      <c r="H437" s="196" t="s">
        <v>19</v>
      </c>
      <c r="I437" s="198"/>
      <c r="J437" s="195"/>
      <c r="K437" s="195"/>
      <c r="L437" s="199"/>
      <c r="M437" s="200"/>
      <c r="N437" s="201"/>
      <c r="O437" s="201"/>
      <c r="P437" s="201"/>
      <c r="Q437" s="201"/>
      <c r="R437" s="201"/>
      <c r="S437" s="201"/>
      <c r="T437" s="202"/>
      <c r="AT437" s="203" t="s">
        <v>128</v>
      </c>
      <c r="AU437" s="203" t="s">
        <v>79</v>
      </c>
      <c r="AV437" s="13" t="s">
        <v>14</v>
      </c>
      <c r="AW437" s="13" t="s">
        <v>33</v>
      </c>
      <c r="AX437" s="13" t="s">
        <v>71</v>
      </c>
      <c r="AY437" s="203" t="s">
        <v>114</v>
      </c>
    </row>
    <row r="438" spans="1:65" s="14" customFormat="1" ht="11.25">
      <c r="B438" s="204"/>
      <c r="C438" s="205"/>
      <c r="D438" s="187" t="s">
        <v>128</v>
      </c>
      <c r="E438" s="206" t="s">
        <v>19</v>
      </c>
      <c r="F438" s="207" t="s">
        <v>400</v>
      </c>
      <c r="G438" s="205"/>
      <c r="H438" s="208">
        <v>14.25</v>
      </c>
      <c r="I438" s="209"/>
      <c r="J438" s="205"/>
      <c r="K438" s="205"/>
      <c r="L438" s="210"/>
      <c r="M438" s="211"/>
      <c r="N438" s="212"/>
      <c r="O438" s="212"/>
      <c r="P438" s="212"/>
      <c r="Q438" s="212"/>
      <c r="R438" s="212"/>
      <c r="S438" s="212"/>
      <c r="T438" s="213"/>
      <c r="AT438" s="214" t="s">
        <v>128</v>
      </c>
      <c r="AU438" s="214" t="s">
        <v>79</v>
      </c>
      <c r="AV438" s="14" t="s">
        <v>79</v>
      </c>
      <c r="AW438" s="14" t="s">
        <v>33</v>
      </c>
      <c r="AX438" s="14" t="s">
        <v>71</v>
      </c>
      <c r="AY438" s="214" t="s">
        <v>114</v>
      </c>
    </row>
    <row r="439" spans="1:65" s="14" customFormat="1" ht="11.25">
      <c r="B439" s="204"/>
      <c r="C439" s="205"/>
      <c r="D439" s="187" t="s">
        <v>128</v>
      </c>
      <c r="E439" s="206" t="s">
        <v>19</v>
      </c>
      <c r="F439" s="207" t="s">
        <v>401</v>
      </c>
      <c r="G439" s="205"/>
      <c r="H439" s="208">
        <v>15.1</v>
      </c>
      <c r="I439" s="209"/>
      <c r="J439" s="205"/>
      <c r="K439" s="205"/>
      <c r="L439" s="210"/>
      <c r="M439" s="211"/>
      <c r="N439" s="212"/>
      <c r="O439" s="212"/>
      <c r="P439" s="212"/>
      <c r="Q439" s="212"/>
      <c r="R439" s="212"/>
      <c r="S439" s="212"/>
      <c r="T439" s="213"/>
      <c r="AT439" s="214" t="s">
        <v>128</v>
      </c>
      <c r="AU439" s="214" t="s">
        <v>79</v>
      </c>
      <c r="AV439" s="14" t="s">
        <v>79</v>
      </c>
      <c r="AW439" s="14" t="s">
        <v>33</v>
      </c>
      <c r="AX439" s="14" t="s">
        <v>71</v>
      </c>
      <c r="AY439" s="214" t="s">
        <v>114</v>
      </c>
    </row>
    <row r="440" spans="1:65" s="15" customFormat="1" ht="11.25">
      <c r="B440" s="215"/>
      <c r="C440" s="216"/>
      <c r="D440" s="187" t="s">
        <v>128</v>
      </c>
      <c r="E440" s="217" t="s">
        <v>19</v>
      </c>
      <c r="F440" s="218" t="s">
        <v>135</v>
      </c>
      <c r="G440" s="216"/>
      <c r="H440" s="219">
        <v>29.35</v>
      </c>
      <c r="I440" s="220"/>
      <c r="J440" s="216"/>
      <c r="K440" s="216"/>
      <c r="L440" s="221"/>
      <c r="M440" s="222"/>
      <c r="N440" s="223"/>
      <c r="O440" s="223"/>
      <c r="P440" s="223"/>
      <c r="Q440" s="223"/>
      <c r="R440" s="223"/>
      <c r="S440" s="223"/>
      <c r="T440" s="224"/>
      <c r="AT440" s="225" t="s">
        <v>128</v>
      </c>
      <c r="AU440" s="225" t="s">
        <v>79</v>
      </c>
      <c r="AV440" s="15" t="s">
        <v>122</v>
      </c>
      <c r="AW440" s="15" t="s">
        <v>33</v>
      </c>
      <c r="AX440" s="15" t="s">
        <v>14</v>
      </c>
      <c r="AY440" s="225" t="s">
        <v>114</v>
      </c>
    </row>
    <row r="441" spans="1:65" s="2" customFormat="1" ht="24.2" customHeight="1">
      <c r="A441" s="35"/>
      <c r="B441" s="36"/>
      <c r="C441" s="174" t="s">
        <v>402</v>
      </c>
      <c r="D441" s="174" t="s">
        <v>117</v>
      </c>
      <c r="E441" s="175" t="s">
        <v>403</v>
      </c>
      <c r="F441" s="176" t="s">
        <v>404</v>
      </c>
      <c r="G441" s="177" t="s">
        <v>120</v>
      </c>
      <c r="H441" s="178">
        <v>439.70600000000002</v>
      </c>
      <c r="I441" s="179"/>
      <c r="J441" s="180">
        <f>ROUND(I441*H441,2)</f>
        <v>0</v>
      </c>
      <c r="K441" s="176" t="s">
        <v>121</v>
      </c>
      <c r="L441" s="40"/>
      <c r="M441" s="181" t="s">
        <v>19</v>
      </c>
      <c r="N441" s="182" t="s">
        <v>43</v>
      </c>
      <c r="O441" s="65"/>
      <c r="P441" s="183">
        <f>O441*H441</f>
        <v>0</v>
      </c>
      <c r="Q441" s="183">
        <v>3.63E-3</v>
      </c>
      <c r="R441" s="183">
        <f>Q441*H441</f>
        <v>1.59613278</v>
      </c>
      <c r="S441" s="183">
        <v>0</v>
      </c>
      <c r="T441" s="184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185" t="s">
        <v>122</v>
      </c>
      <c r="AT441" s="185" t="s">
        <v>117</v>
      </c>
      <c r="AU441" s="185" t="s">
        <v>79</v>
      </c>
      <c r="AY441" s="18" t="s">
        <v>114</v>
      </c>
      <c r="BE441" s="186">
        <f>IF(N441="základní",J441,0)</f>
        <v>0</v>
      </c>
      <c r="BF441" s="186">
        <f>IF(N441="snížená",J441,0)</f>
        <v>0</v>
      </c>
      <c r="BG441" s="186">
        <f>IF(N441="zákl. přenesená",J441,0)</f>
        <v>0</v>
      </c>
      <c r="BH441" s="186">
        <f>IF(N441="sníž. přenesená",J441,0)</f>
        <v>0</v>
      </c>
      <c r="BI441" s="186">
        <f>IF(N441="nulová",J441,0)</f>
        <v>0</v>
      </c>
      <c r="BJ441" s="18" t="s">
        <v>79</v>
      </c>
      <c r="BK441" s="186">
        <f>ROUND(I441*H441,2)</f>
        <v>0</v>
      </c>
      <c r="BL441" s="18" t="s">
        <v>122</v>
      </c>
      <c r="BM441" s="185" t="s">
        <v>405</v>
      </c>
    </row>
    <row r="442" spans="1:65" s="2" customFormat="1" ht="19.5">
      <c r="A442" s="35"/>
      <c r="B442" s="36"/>
      <c r="C442" s="37"/>
      <c r="D442" s="187" t="s">
        <v>124</v>
      </c>
      <c r="E442" s="37"/>
      <c r="F442" s="188" t="s">
        <v>406</v>
      </c>
      <c r="G442" s="37"/>
      <c r="H442" s="37"/>
      <c r="I442" s="189"/>
      <c r="J442" s="37"/>
      <c r="K442" s="37"/>
      <c r="L442" s="40"/>
      <c r="M442" s="190"/>
      <c r="N442" s="191"/>
      <c r="O442" s="65"/>
      <c r="P442" s="65"/>
      <c r="Q442" s="65"/>
      <c r="R442" s="65"/>
      <c r="S442" s="65"/>
      <c r="T442" s="66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8" t="s">
        <v>124</v>
      </c>
      <c r="AU442" s="18" t="s">
        <v>79</v>
      </c>
    </row>
    <row r="443" spans="1:65" s="2" customFormat="1" ht="11.25">
      <c r="A443" s="35"/>
      <c r="B443" s="36"/>
      <c r="C443" s="37"/>
      <c r="D443" s="192" t="s">
        <v>126</v>
      </c>
      <c r="E443" s="37"/>
      <c r="F443" s="193" t="s">
        <v>407</v>
      </c>
      <c r="G443" s="37"/>
      <c r="H443" s="37"/>
      <c r="I443" s="189"/>
      <c r="J443" s="37"/>
      <c r="K443" s="37"/>
      <c r="L443" s="40"/>
      <c r="M443" s="190"/>
      <c r="N443" s="191"/>
      <c r="O443" s="65"/>
      <c r="P443" s="65"/>
      <c r="Q443" s="65"/>
      <c r="R443" s="65"/>
      <c r="S443" s="65"/>
      <c r="T443" s="66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8" t="s">
        <v>126</v>
      </c>
      <c r="AU443" s="18" t="s">
        <v>79</v>
      </c>
    </row>
    <row r="444" spans="1:65" s="2" customFormat="1" ht="29.25">
      <c r="A444" s="35"/>
      <c r="B444" s="36"/>
      <c r="C444" s="37"/>
      <c r="D444" s="187" t="s">
        <v>408</v>
      </c>
      <c r="E444" s="37"/>
      <c r="F444" s="236" t="s">
        <v>409</v>
      </c>
      <c r="G444" s="37"/>
      <c r="H444" s="37"/>
      <c r="I444" s="189"/>
      <c r="J444" s="37"/>
      <c r="K444" s="37"/>
      <c r="L444" s="40"/>
      <c r="M444" s="190"/>
      <c r="N444" s="191"/>
      <c r="O444" s="65"/>
      <c r="P444" s="65"/>
      <c r="Q444" s="65"/>
      <c r="R444" s="65"/>
      <c r="S444" s="65"/>
      <c r="T444" s="66"/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T444" s="18" t="s">
        <v>408</v>
      </c>
      <c r="AU444" s="18" t="s">
        <v>79</v>
      </c>
    </row>
    <row r="445" spans="1:65" s="13" customFormat="1" ht="11.25">
      <c r="B445" s="194"/>
      <c r="C445" s="195"/>
      <c r="D445" s="187" t="s">
        <v>128</v>
      </c>
      <c r="E445" s="196" t="s">
        <v>19</v>
      </c>
      <c r="F445" s="197" t="s">
        <v>129</v>
      </c>
      <c r="G445" s="195"/>
      <c r="H445" s="196" t="s">
        <v>19</v>
      </c>
      <c r="I445" s="198"/>
      <c r="J445" s="195"/>
      <c r="K445" s="195"/>
      <c r="L445" s="199"/>
      <c r="M445" s="200"/>
      <c r="N445" s="201"/>
      <c r="O445" s="201"/>
      <c r="P445" s="201"/>
      <c r="Q445" s="201"/>
      <c r="R445" s="201"/>
      <c r="S445" s="201"/>
      <c r="T445" s="202"/>
      <c r="AT445" s="203" t="s">
        <v>128</v>
      </c>
      <c r="AU445" s="203" t="s">
        <v>79</v>
      </c>
      <c r="AV445" s="13" t="s">
        <v>14</v>
      </c>
      <c r="AW445" s="13" t="s">
        <v>33</v>
      </c>
      <c r="AX445" s="13" t="s">
        <v>71</v>
      </c>
      <c r="AY445" s="203" t="s">
        <v>114</v>
      </c>
    </row>
    <row r="446" spans="1:65" s="14" customFormat="1" ht="11.25">
      <c r="B446" s="204"/>
      <c r="C446" s="205"/>
      <c r="D446" s="187" t="s">
        <v>128</v>
      </c>
      <c r="E446" s="206" t="s">
        <v>19</v>
      </c>
      <c r="F446" s="207" t="s">
        <v>130</v>
      </c>
      <c r="G446" s="205"/>
      <c r="H446" s="208">
        <v>5.52</v>
      </c>
      <c r="I446" s="209"/>
      <c r="J446" s="205"/>
      <c r="K446" s="205"/>
      <c r="L446" s="210"/>
      <c r="M446" s="211"/>
      <c r="N446" s="212"/>
      <c r="O446" s="212"/>
      <c r="P446" s="212"/>
      <c r="Q446" s="212"/>
      <c r="R446" s="212"/>
      <c r="S446" s="212"/>
      <c r="T446" s="213"/>
      <c r="AT446" s="214" t="s">
        <v>128</v>
      </c>
      <c r="AU446" s="214" t="s">
        <v>79</v>
      </c>
      <c r="AV446" s="14" t="s">
        <v>79</v>
      </c>
      <c r="AW446" s="14" t="s">
        <v>33</v>
      </c>
      <c r="AX446" s="14" t="s">
        <v>71</v>
      </c>
      <c r="AY446" s="214" t="s">
        <v>114</v>
      </c>
    </row>
    <row r="447" spans="1:65" s="14" customFormat="1" ht="11.25">
      <c r="B447" s="204"/>
      <c r="C447" s="205"/>
      <c r="D447" s="187" t="s">
        <v>128</v>
      </c>
      <c r="E447" s="206" t="s">
        <v>19</v>
      </c>
      <c r="F447" s="207" t="s">
        <v>131</v>
      </c>
      <c r="G447" s="205"/>
      <c r="H447" s="208">
        <v>18</v>
      </c>
      <c r="I447" s="209"/>
      <c r="J447" s="205"/>
      <c r="K447" s="205"/>
      <c r="L447" s="210"/>
      <c r="M447" s="211"/>
      <c r="N447" s="212"/>
      <c r="O447" s="212"/>
      <c r="P447" s="212"/>
      <c r="Q447" s="212"/>
      <c r="R447" s="212"/>
      <c r="S447" s="212"/>
      <c r="T447" s="213"/>
      <c r="AT447" s="214" t="s">
        <v>128</v>
      </c>
      <c r="AU447" s="214" t="s">
        <v>79</v>
      </c>
      <c r="AV447" s="14" t="s">
        <v>79</v>
      </c>
      <c r="AW447" s="14" t="s">
        <v>33</v>
      </c>
      <c r="AX447" s="14" t="s">
        <v>71</v>
      </c>
      <c r="AY447" s="214" t="s">
        <v>114</v>
      </c>
    </row>
    <row r="448" spans="1:65" s="14" customFormat="1" ht="11.25">
      <c r="B448" s="204"/>
      <c r="C448" s="205"/>
      <c r="D448" s="187" t="s">
        <v>128</v>
      </c>
      <c r="E448" s="206" t="s">
        <v>19</v>
      </c>
      <c r="F448" s="207" t="s">
        <v>132</v>
      </c>
      <c r="G448" s="205"/>
      <c r="H448" s="208">
        <v>1.2</v>
      </c>
      <c r="I448" s="209"/>
      <c r="J448" s="205"/>
      <c r="K448" s="205"/>
      <c r="L448" s="210"/>
      <c r="M448" s="211"/>
      <c r="N448" s="212"/>
      <c r="O448" s="212"/>
      <c r="P448" s="212"/>
      <c r="Q448" s="212"/>
      <c r="R448" s="212"/>
      <c r="S448" s="212"/>
      <c r="T448" s="213"/>
      <c r="AT448" s="214" t="s">
        <v>128</v>
      </c>
      <c r="AU448" s="214" t="s">
        <v>79</v>
      </c>
      <c r="AV448" s="14" t="s">
        <v>79</v>
      </c>
      <c r="AW448" s="14" t="s">
        <v>33</v>
      </c>
      <c r="AX448" s="14" t="s">
        <v>71</v>
      </c>
      <c r="AY448" s="214" t="s">
        <v>114</v>
      </c>
    </row>
    <row r="449" spans="2:51" s="14" customFormat="1" ht="11.25">
      <c r="B449" s="204"/>
      <c r="C449" s="205"/>
      <c r="D449" s="187" t="s">
        <v>128</v>
      </c>
      <c r="E449" s="206" t="s">
        <v>19</v>
      </c>
      <c r="F449" s="207" t="s">
        <v>133</v>
      </c>
      <c r="G449" s="205"/>
      <c r="H449" s="208">
        <v>2.72</v>
      </c>
      <c r="I449" s="209"/>
      <c r="J449" s="205"/>
      <c r="K449" s="205"/>
      <c r="L449" s="210"/>
      <c r="M449" s="211"/>
      <c r="N449" s="212"/>
      <c r="O449" s="212"/>
      <c r="P449" s="212"/>
      <c r="Q449" s="212"/>
      <c r="R449" s="212"/>
      <c r="S449" s="212"/>
      <c r="T449" s="213"/>
      <c r="AT449" s="214" t="s">
        <v>128</v>
      </c>
      <c r="AU449" s="214" t="s">
        <v>79</v>
      </c>
      <c r="AV449" s="14" t="s">
        <v>79</v>
      </c>
      <c r="AW449" s="14" t="s">
        <v>33</v>
      </c>
      <c r="AX449" s="14" t="s">
        <v>71</v>
      </c>
      <c r="AY449" s="214" t="s">
        <v>114</v>
      </c>
    </row>
    <row r="450" spans="2:51" s="14" customFormat="1" ht="11.25">
      <c r="B450" s="204"/>
      <c r="C450" s="205"/>
      <c r="D450" s="187" t="s">
        <v>128</v>
      </c>
      <c r="E450" s="206" t="s">
        <v>19</v>
      </c>
      <c r="F450" s="207" t="s">
        <v>134</v>
      </c>
      <c r="G450" s="205"/>
      <c r="H450" s="208">
        <v>4.8</v>
      </c>
      <c r="I450" s="209"/>
      <c r="J450" s="205"/>
      <c r="K450" s="205"/>
      <c r="L450" s="210"/>
      <c r="M450" s="211"/>
      <c r="N450" s="212"/>
      <c r="O450" s="212"/>
      <c r="P450" s="212"/>
      <c r="Q450" s="212"/>
      <c r="R450" s="212"/>
      <c r="S450" s="212"/>
      <c r="T450" s="213"/>
      <c r="AT450" s="214" t="s">
        <v>128</v>
      </c>
      <c r="AU450" s="214" t="s">
        <v>79</v>
      </c>
      <c r="AV450" s="14" t="s">
        <v>79</v>
      </c>
      <c r="AW450" s="14" t="s">
        <v>33</v>
      </c>
      <c r="AX450" s="14" t="s">
        <v>71</v>
      </c>
      <c r="AY450" s="214" t="s">
        <v>114</v>
      </c>
    </row>
    <row r="451" spans="2:51" s="13" customFormat="1" ht="11.25">
      <c r="B451" s="194"/>
      <c r="C451" s="195"/>
      <c r="D451" s="187" t="s">
        <v>128</v>
      </c>
      <c r="E451" s="196" t="s">
        <v>19</v>
      </c>
      <c r="F451" s="197" t="s">
        <v>167</v>
      </c>
      <c r="G451" s="195"/>
      <c r="H451" s="196" t="s">
        <v>19</v>
      </c>
      <c r="I451" s="198"/>
      <c r="J451" s="195"/>
      <c r="K451" s="195"/>
      <c r="L451" s="199"/>
      <c r="M451" s="200"/>
      <c r="N451" s="201"/>
      <c r="O451" s="201"/>
      <c r="P451" s="201"/>
      <c r="Q451" s="201"/>
      <c r="R451" s="201"/>
      <c r="S451" s="201"/>
      <c r="T451" s="202"/>
      <c r="AT451" s="203" t="s">
        <v>128</v>
      </c>
      <c r="AU451" s="203" t="s">
        <v>79</v>
      </c>
      <c r="AV451" s="13" t="s">
        <v>14</v>
      </c>
      <c r="AW451" s="13" t="s">
        <v>33</v>
      </c>
      <c r="AX451" s="13" t="s">
        <v>71</v>
      </c>
      <c r="AY451" s="203" t="s">
        <v>114</v>
      </c>
    </row>
    <row r="452" spans="2:51" s="13" customFormat="1" ht="11.25">
      <c r="B452" s="194"/>
      <c r="C452" s="195"/>
      <c r="D452" s="187" t="s">
        <v>128</v>
      </c>
      <c r="E452" s="196" t="s">
        <v>19</v>
      </c>
      <c r="F452" s="197" t="s">
        <v>168</v>
      </c>
      <c r="G452" s="195"/>
      <c r="H452" s="196" t="s">
        <v>19</v>
      </c>
      <c r="I452" s="198"/>
      <c r="J452" s="195"/>
      <c r="K452" s="195"/>
      <c r="L452" s="199"/>
      <c r="M452" s="200"/>
      <c r="N452" s="201"/>
      <c r="O452" s="201"/>
      <c r="P452" s="201"/>
      <c r="Q452" s="201"/>
      <c r="R452" s="201"/>
      <c r="S452" s="201"/>
      <c r="T452" s="202"/>
      <c r="AT452" s="203" t="s">
        <v>128</v>
      </c>
      <c r="AU452" s="203" t="s">
        <v>79</v>
      </c>
      <c r="AV452" s="13" t="s">
        <v>14</v>
      </c>
      <c r="AW452" s="13" t="s">
        <v>33</v>
      </c>
      <c r="AX452" s="13" t="s">
        <v>71</v>
      </c>
      <c r="AY452" s="203" t="s">
        <v>114</v>
      </c>
    </row>
    <row r="453" spans="2:51" s="14" customFormat="1" ht="11.25">
      <c r="B453" s="204"/>
      <c r="C453" s="205"/>
      <c r="D453" s="187" t="s">
        <v>128</v>
      </c>
      <c r="E453" s="206" t="s">
        <v>19</v>
      </c>
      <c r="F453" s="207" t="s">
        <v>169</v>
      </c>
      <c r="G453" s="205"/>
      <c r="H453" s="208">
        <v>171</v>
      </c>
      <c r="I453" s="209"/>
      <c r="J453" s="205"/>
      <c r="K453" s="205"/>
      <c r="L453" s="210"/>
      <c r="M453" s="211"/>
      <c r="N453" s="212"/>
      <c r="O453" s="212"/>
      <c r="P453" s="212"/>
      <c r="Q453" s="212"/>
      <c r="R453" s="212"/>
      <c r="S453" s="212"/>
      <c r="T453" s="213"/>
      <c r="AT453" s="214" t="s">
        <v>128</v>
      </c>
      <c r="AU453" s="214" t="s">
        <v>79</v>
      </c>
      <c r="AV453" s="14" t="s">
        <v>79</v>
      </c>
      <c r="AW453" s="14" t="s">
        <v>33</v>
      </c>
      <c r="AX453" s="14" t="s">
        <v>71</v>
      </c>
      <c r="AY453" s="214" t="s">
        <v>114</v>
      </c>
    </row>
    <row r="454" spans="2:51" s="14" customFormat="1" ht="11.25">
      <c r="B454" s="204"/>
      <c r="C454" s="205"/>
      <c r="D454" s="187" t="s">
        <v>128</v>
      </c>
      <c r="E454" s="206" t="s">
        <v>19</v>
      </c>
      <c r="F454" s="207" t="s">
        <v>170</v>
      </c>
      <c r="G454" s="205"/>
      <c r="H454" s="208">
        <v>181.2</v>
      </c>
      <c r="I454" s="209"/>
      <c r="J454" s="205"/>
      <c r="K454" s="205"/>
      <c r="L454" s="210"/>
      <c r="M454" s="211"/>
      <c r="N454" s="212"/>
      <c r="O454" s="212"/>
      <c r="P454" s="212"/>
      <c r="Q454" s="212"/>
      <c r="R454" s="212"/>
      <c r="S454" s="212"/>
      <c r="T454" s="213"/>
      <c r="AT454" s="214" t="s">
        <v>128</v>
      </c>
      <c r="AU454" s="214" t="s">
        <v>79</v>
      </c>
      <c r="AV454" s="14" t="s">
        <v>79</v>
      </c>
      <c r="AW454" s="14" t="s">
        <v>33</v>
      </c>
      <c r="AX454" s="14" t="s">
        <v>71</v>
      </c>
      <c r="AY454" s="214" t="s">
        <v>114</v>
      </c>
    </row>
    <row r="455" spans="2:51" s="13" customFormat="1" ht="11.25">
      <c r="B455" s="194"/>
      <c r="C455" s="195"/>
      <c r="D455" s="187" t="s">
        <v>128</v>
      </c>
      <c r="E455" s="196" t="s">
        <v>19</v>
      </c>
      <c r="F455" s="197" t="s">
        <v>171</v>
      </c>
      <c r="G455" s="195"/>
      <c r="H455" s="196" t="s">
        <v>19</v>
      </c>
      <c r="I455" s="198"/>
      <c r="J455" s="195"/>
      <c r="K455" s="195"/>
      <c r="L455" s="199"/>
      <c r="M455" s="200"/>
      <c r="N455" s="201"/>
      <c r="O455" s="201"/>
      <c r="P455" s="201"/>
      <c r="Q455" s="201"/>
      <c r="R455" s="201"/>
      <c r="S455" s="201"/>
      <c r="T455" s="202"/>
      <c r="AT455" s="203" t="s">
        <v>128</v>
      </c>
      <c r="AU455" s="203" t="s">
        <v>79</v>
      </c>
      <c r="AV455" s="13" t="s">
        <v>14</v>
      </c>
      <c r="AW455" s="13" t="s">
        <v>33</v>
      </c>
      <c r="AX455" s="13" t="s">
        <v>71</v>
      </c>
      <c r="AY455" s="203" t="s">
        <v>114</v>
      </c>
    </row>
    <row r="456" spans="2:51" s="14" customFormat="1" ht="11.25">
      <c r="B456" s="204"/>
      <c r="C456" s="205"/>
      <c r="D456" s="187" t="s">
        <v>128</v>
      </c>
      <c r="E456" s="206" t="s">
        <v>19</v>
      </c>
      <c r="F456" s="207" t="s">
        <v>172</v>
      </c>
      <c r="G456" s="205"/>
      <c r="H456" s="208">
        <v>46.5</v>
      </c>
      <c r="I456" s="209"/>
      <c r="J456" s="205"/>
      <c r="K456" s="205"/>
      <c r="L456" s="210"/>
      <c r="M456" s="211"/>
      <c r="N456" s="212"/>
      <c r="O456" s="212"/>
      <c r="P456" s="212"/>
      <c r="Q456" s="212"/>
      <c r="R456" s="212"/>
      <c r="S456" s="212"/>
      <c r="T456" s="213"/>
      <c r="AT456" s="214" t="s">
        <v>128</v>
      </c>
      <c r="AU456" s="214" t="s">
        <v>79</v>
      </c>
      <c r="AV456" s="14" t="s">
        <v>79</v>
      </c>
      <c r="AW456" s="14" t="s">
        <v>33</v>
      </c>
      <c r="AX456" s="14" t="s">
        <v>71</v>
      </c>
      <c r="AY456" s="214" t="s">
        <v>114</v>
      </c>
    </row>
    <row r="457" spans="2:51" s="13" customFormat="1" ht="11.25">
      <c r="B457" s="194"/>
      <c r="C457" s="195"/>
      <c r="D457" s="187" t="s">
        <v>128</v>
      </c>
      <c r="E457" s="196" t="s">
        <v>19</v>
      </c>
      <c r="F457" s="197" t="s">
        <v>173</v>
      </c>
      <c r="G457" s="195"/>
      <c r="H457" s="196" t="s">
        <v>19</v>
      </c>
      <c r="I457" s="198"/>
      <c r="J457" s="195"/>
      <c r="K457" s="195"/>
      <c r="L457" s="199"/>
      <c r="M457" s="200"/>
      <c r="N457" s="201"/>
      <c r="O457" s="201"/>
      <c r="P457" s="201"/>
      <c r="Q457" s="201"/>
      <c r="R457" s="201"/>
      <c r="S457" s="201"/>
      <c r="T457" s="202"/>
      <c r="AT457" s="203" t="s">
        <v>128</v>
      </c>
      <c r="AU457" s="203" t="s">
        <v>79</v>
      </c>
      <c r="AV457" s="13" t="s">
        <v>14</v>
      </c>
      <c r="AW457" s="13" t="s">
        <v>33</v>
      </c>
      <c r="AX457" s="13" t="s">
        <v>71</v>
      </c>
      <c r="AY457" s="203" t="s">
        <v>114</v>
      </c>
    </row>
    <row r="458" spans="2:51" s="14" customFormat="1" ht="11.25">
      <c r="B458" s="204"/>
      <c r="C458" s="205"/>
      <c r="D458" s="187" t="s">
        <v>128</v>
      </c>
      <c r="E458" s="206" t="s">
        <v>19</v>
      </c>
      <c r="F458" s="207" t="s">
        <v>174</v>
      </c>
      <c r="G458" s="205"/>
      <c r="H458" s="208">
        <v>-24.6</v>
      </c>
      <c r="I458" s="209"/>
      <c r="J458" s="205"/>
      <c r="K458" s="205"/>
      <c r="L458" s="210"/>
      <c r="M458" s="211"/>
      <c r="N458" s="212"/>
      <c r="O458" s="212"/>
      <c r="P458" s="212"/>
      <c r="Q458" s="212"/>
      <c r="R458" s="212"/>
      <c r="S458" s="212"/>
      <c r="T458" s="213"/>
      <c r="AT458" s="214" t="s">
        <v>128</v>
      </c>
      <c r="AU458" s="214" t="s">
        <v>79</v>
      </c>
      <c r="AV458" s="14" t="s">
        <v>79</v>
      </c>
      <c r="AW458" s="14" t="s">
        <v>33</v>
      </c>
      <c r="AX458" s="14" t="s">
        <v>71</v>
      </c>
      <c r="AY458" s="214" t="s">
        <v>114</v>
      </c>
    </row>
    <row r="459" spans="2:51" s="14" customFormat="1" ht="11.25">
      <c r="B459" s="204"/>
      <c r="C459" s="205"/>
      <c r="D459" s="187" t="s">
        <v>128</v>
      </c>
      <c r="E459" s="206" t="s">
        <v>19</v>
      </c>
      <c r="F459" s="207" t="s">
        <v>175</v>
      </c>
      <c r="G459" s="205"/>
      <c r="H459" s="208">
        <v>-10.199999999999999</v>
      </c>
      <c r="I459" s="209"/>
      <c r="J459" s="205"/>
      <c r="K459" s="205"/>
      <c r="L459" s="210"/>
      <c r="M459" s="211"/>
      <c r="N459" s="212"/>
      <c r="O459" s="212"/>
      <c r="P459" s="212"/>
      <c r="Q459" s="212"/>
      <c r="R459" s="212"/>
      <c r="S459" s="212"/>
      <c r="T459" s="213"/>
      <c r="AT459" s="214" t="s">
        <v>128</v>
      </c>
      <c r="AU459" s="214" t="s">
        <v>79</v>
      </c>
      <c r="AV459" s="14" t="s">
        <v>79</v>
      </c>
      <c r="AW459" s="14" t="s">
        <v>33</v>
      </c>
      <c r="AX459" s="14" t="s">
        <v>71</v>
      </c>
      <c r="AY459" s="214" t="s">
        <v>114</v>
      </c>
    </row>
    <row r="460" spans="2:51" s="14" customFormat="1" ht="11.25">
      <c r="B460" s="204"/>
      <c r="C460" s="205"/>
      <c r="D460" s="187" t="s">
        <v>128</v>
      </c>
      <c r="E460" s="206" t="s">
        <v>19</v>
      </c>
      <c r="F460" s="207" t="s">
        <v>176</v>
      </c>
      <c r="G460" s="205"/>
      <c r="H460" s="208">
        <v>-20.5</v>
      </c>
      <c r="I460" s="209"/>
      <c r="J460" s="205"/>
      <c r="K460" s="205"/>
      <c r="L460" s="210"/>
      <c r="M460" s="211"/>
      <c r="N460" s="212"/>
      <c r="O460" s="212"/>
      <c r="P460" s="212"/>
      <c r="Q460" s="212"/>
      <c r="R460" s="212"/>
      <c r="S460" s="212"/>
      <c r="T460" s="213"/>
      <c r="AT460" s="214" t="s">
        <v>128</v>
      </c>
      <c r="AU460" s="214" t="s">
        <v>79</v>
      </c>
      <c r="AV460" s="14" t="s">
        <v>79</v>
      </c>
      <c r="AW460" s="14" t="s">
        <v>33</v>
      </c>
      <c r="AX460" s="14" t="s">
        <v>71</v>
      </c>
      <c r="AY460" s="214" t="s">
        <v>114</v>
      </c>
    </row>
    <row r="461" spans="2:51" s="13" customFormat="1" ht="11.25">
      <c r="B461" s="194"/>
      <c r="C461" s="195"/>
      <c r="D461" s="187" t="s">
        <v>128</v>
      </c>
      <c r="E461" s="196" t="s">
        <v>19</v>
      </c>
      <c r="F461" s="197" t="s">
        <v>177</v>
      </c>
      <c r="G461" s="195"/>
      <c r="H461" s="196" t="s">
        <v>19</v>
      </c>
      <c r="I461" s="198"/>
      <c r="J461" s="195"/>
      <c r="K461" s="195"/>
      <c r="L461" s="199"/>
      <c r="M461" s="200"/>
      <c r="N461" s="201"/>
      <c r="O461" s="201"/>
      <c r="P461" s="201"/>
      <c r="Q461" s="201"/>
      <c r="R461" s="201"/>
      <c r="S461" s="201"/>
      <c r="T461" s="202"/>
      <c r="AT461" s="203" t="s">
        <v>128</v>
      </c>
      <c r="AU461" s="203" t="s">
        <v>79</v>
      </c>
      <c r="AV461" s="13" t="s">
        <v>14</v>
      </c>
      <c r="AW461" s="13" t="s">
        <v>33</v>
      </c>
      <c r="AX461" s="13" t="s">
        <v>71</v>
      </c>
      <c r="AY461" s="203" t="s">
        <v>114</v>
      </c>
    </row>
    <row r="462" spans="2:51" s="14" customFormat="1" ht="11.25">
      <c r="B462" s="204"/>
      <c r="C462" s="205"/>
      <c r="D462" s="187" t="s">
        <v>128</v>
      </c>
      <c r="E462" s="206" t="s">
        <v>19</v>
      </c>
      <c r="F462" s="207" t="s">
        <v>178</v>
      </c>
      <c r="G462" s="205"/>
      <c r="H462" s="208">
        <v>-1.3049999999999999</v>
      </c>
      <c r="I462" s="209"/>
      <c r="J462" s="205"/>
      <c r="K462" s="205"/>
      <c r="L462" s="210"/>
      <c r="M462" s="211"/>
      <c r="N462" s="212"/>
      <c r="O462" s="212"/>
      <c r="P462" s="212"/>
      <c r="Q462" s="212"/>
      <c r="R462" s="212"/>
      <c r="S462" s="212"/>
      <c r="T462" s="213"/>
      <c r="AT462" s="214" t="s">
        <v>128</v>
      </c>
      <c r="AU462" s="214" t="s">
        <v>79</v>
      </c>
      <c r="AV462" s="14" t="s">
        <v>79</v>
      </c>
      <c r="AW462" s="14" t="s">
        <v>33</v>
      </c>
      <c r="AX462" s="14" t="s">
        <v>71</v>
      </c>
      <c r="AY462" s="214" t="s">
        <v>114</v>
      </c>
    </row>
    <row r="463" spans="2:51" s="14" customFormat="1" ht="11.25">
      <c r="B463" s="204"/>
      <c r="C463" s="205"/>
      <c r="D463" s="187" t="s">
        <v>128</v>
      </c>
      <c r="E463" s="206" t="s">
        <v>19</v>
      </c>
      <c r="F463" s="207" t="s">
        <v>179</v>
      </c>
      <c r="G463" s="205"/>
      <c r="H463" s="208">
        <v>-19.574999999999999</v>
      </c>
      <c r="I463" s="209"/>
      <c r="J463" s="205"/>
      <c r="K463" s="205"/>
      <c r="L463" s="210"/>
      <c r="M463" s="211"/>
      <c r="N463" s="212"/>
      <c r="O463" s="212"/>
      <c r="P463" s="212"/>
      <c r="Q463" s="212"/>
      <c r="R463" s="212"/>
      <c r="S463" s="212"/>
      <c r="T463" s="213"/>
      <c r="AT463" s="214" t="s">
        <v>128</v>
      </c>
      <c r="AU463" s="214" t="s">
        <v>79</v>
      </c>
      <c r="AV463" s="14" t="s">
        <v>79</v>
      </c>
      <c r="AW463" s="14" t="s">
        <v>33</v>
      </c>
      <c r="AX463" s="14" t="s">
        <v>71</v>
      </c>
      <c r="AY463" s="214" t="s">
        <v>114</v>
      </c>
    </row>
    <row r="464" spans="2:51" s="14" customFormat="1" ht="11.25">
      <c r="B464" s="204"/>
      <c r="C464" s="205"/>
      <c r="D464" s="187" t="s">
        <v>128</v>
      </c>
      <c r="E464" s="206" t="s">
        <v>19</v>
      </c>
      <c r="F464" s="207" t="s">
        <v>180</v>
      </c>
      <c r="G464" s="205"/>
      <c r="H464" s="208">
        <v>-30.45</v>
      </c>
      <c r="I464" s="209"/>
      <c r="J464" s="205"/>
      <c r="K464" s="205"/>
      <c r="L464" s="210"/>
      <c r="M464" s="211"/>
      <c r="N464" s="212"/>
      <c r="O464" s="212"/>
      <c r="P464" s="212"/>
      <c r="Q464" s="212"/>
      <c r="R464" s="212"/>
      <c r="S464" s="212"/>
      <c r="T464" s="213"/>
      <c r="AT464" s="214" t="s">
        <v>128</v>
      </c>
      <c r="AU464" s="214" t="s">
        <v>79</v>
      </c>
      <c r="AV464" s="14" t="s">
        <v>79</v>
      </c>
      <c r="AW464" s="14" t="s">
        <v>33</v>
      </c>
      <c r="AX464" s="14" t="s">
        <v>71</v>
      </c>
      <c r="AY464" s="214" t="s">
        <v>114</v>
      </c>
    </row>
    <row r="465" spans="2:51" s="14" customFormat="1" ht="11.25">
      <c r="B465" s="204"/>
      <c r="C465" s="205"/>
      <c r="D465" s="187" t="s">
        <v>128</v>
      </c>
      <c r="E465" s="206" t="s">
        <v>19</v>
      </c>
      <c r="F465" s="207" t="s">
        <v>181</v>
      </c>
      <c r="G465" s="205"/>
      <c r="H465" s="208">
        <v>-6.48</v>
      </c>
      <c r="I465" s="209"/>
      <c r="J465" s="205"/>
      <c r="K465" s="205"/>
      <c r="L465" s="210"/>
      <c r="M465" s="211"/>
      <c r="N465" s="212"/>
      <c r="O465" s="212"/>
      <c r="P465" s="212"/>
      <c r="Q465" s="212"/>
      <c r="R465" s="212"/>
      <c r="S465" s="212"/>
      <c r="T465" s="213"/>
      <c r="AT465" s="214" t="s">
        <v>128</v>
      </c>
      <c r="AU465" s="214" t="s">
        <v>79</v>
      </c>
      <c r="AV465" s="14" t="s">
        <v>79</v>
      </c>
      <c r="AW465" s="14" t="s">
        <v>33</v>
      </c>
      <c r="AX465" s="14" t="s">
        <v>71</v>
      </c>
      <c r="AY465" s="214" t="s">
        <v>114</v>
      </c>
    </row>
    <row r="466" spans="2:51" s="14" customFormat="1" ht="11.25">
      <c r="B466" s="204"/>
      <c r="C466" s="205"/>
      <c r="D466" s="187" t="s">
        <v>128</v>
      </c>
      <c r="E466" s="206" t="s">
        <v>19</v>
      </c>
      <c r="F466" s="207" t="s">
        <v>182</v>
      </c>
      <c r="G466" s="205"/>
      <c r="H466" s="208">
        <v>-5.22</v>
      </c>
      <c r="I466" s="209"/>
      <c r="J466" s="205"/>
      <c r="K466" s="205"/>
      <c r="L466" s="210"/>
      <c r="M466" s="211"/>
      <c r="N466" s="212"/>
      <c r="O466" s="212"/>
      <c r="P466" s="212"/>
      <c r="Q466" s="212"/>
      <c r="R466" s="212"/>
      <c r="S466" s="212"/>
      <c r="T466" s="213"/>
      <c r="AT466" s="214" t="s">
        <v>128</v>
      </c>
      <c r="AU466" s="214" t="s">
        <v>79</v>
      </c>
      <c r="AV466" s="14" t="s">
        <v>79</v>
      </c>
      <c r="AW466" s="14" t="s">
        <v>33</v>
      </c>
      <c r="AX466" s="14" t="s">
        <v>71</v>
      </c>
      <c r="AY466" s="214" t="s">
        <v>114</v>
      </c>
    </row>
    <row r="467" spans="2:51" s="14" customFormat="1" ht="11.25">
      <c r="B467" s="204"/>
      <c r="C467" s="205"/>
      <c r="D467" s="187" t="s">
        <v>128</v>
      </c>
      <c r="E467" s="206" t="s">
        <v>19</v>
      </c>
      <c r="F467" s="207" t="s">
        <v>183</v>
      </c>
      <c r="G467" s="205"/>
      <c r="H467" s="208">
        <v>-2.2400000000000002</v>
      </c>
      <c r="I467" s="209"/>
      <c r="J467" s="205"/>
      <c r="K467" s="205"/>
      <c r="L467" s="210"/>
      <c r="M467" s="211"/>
      <c r="N467" s="212"/>
      <c r="O467" s="212"/>
      <c r="P467" s="212"/>
      <c r="Q467" s="212"/>
      <c r="R467" s="212"/>
      <c r="S467" s="212"/>
      <c r="T467" s="213"/>
      <c r="AT467" s="214" t="s">
        <v>128</v>
      </c>
      <c r="AU467" s="214" t="s">
        <v>79</v>
      </c>
      <c r="AV467" s="14" t="s">
        <v>79</v>
      </c>
      <c r="AW467" s="14" t="s">
        <v>33</v>
      </c>
      <c r="AX467" s="14" t="s">
        <v>71</v>
      </c>
      <c r="AY467" s="214" t="s">
        <v>114</v>
      </c>
    </row>
    <row r="468" spans="2:51" s="13" customFormat="1" ht="11.25">
      <c r="B468" s="194"/>
      <c r="C468" s="195"/>
      <c r="D468" s="187" t="s">
        <v>128</v>
      </c>
      <c r="E468" s="196" t="s">
        <v>19</v>
      </c>
      <c r="F468" s="197" t="s">
        <v>173</v>
      </c>
      <c r="G468" s="195"/>
      <c r="H468" s="196" t="s">
        <v>19</v>
      </c>
      <c r="I468" s="198"/>
      <c r="J468" s="195"/>
      <c r="K468" s="195"/>
      <c r="L468" s="199"/>
      <c r="M468" s="200"/>
      <c r="N468" s="201"/>
      <c r="O468" s="201"/>
      <c r="P468" s="201"/>
      <c r="Q468" s="201"/>
      <c r="R468" s="201"/>
      <c r="S468" s="201"/>
      <c r="T468" s="202"/>
      <c r="AT468" s="203" t="s">
        <v>128</v>
      </c>
      <c r="AU468" s="203" t="s">
        <v>79</v>
      </c>
      <c r="AV468" s="13" t="s">
        <v>14</v>
      </c>
      <c r="AW468" s="13" t="s">
        <v>33</v>
      </c>
      <c r="AX468" s="13" t="s">
        <v>71</v>
      </c>
      <c r="AY468" s="203" t="s">
        <v>114</v>
      </c>
    </row>
    <row r="469" spans="2:51" s="14" customFormat="1" ht="11.25">
      <c r="B469" s="204"/>
      <c r="C469" s="205"/>
      <c r="D469" s="187" t="s">
        <v>128</v>
      </c>
      <c r="E469" s="206" t="s">
        <v>19</v>
      </c>
      <c r="F469" s="207" t="s">
        <v>184</v>
      </c>
      <c r="G469" s="205"/>
      <c r="H469" s="208">
        <v>24.6</v>
      </c>
      <c r="I469" s="209"/>
      <c r="J469" s="205"/>
      <c r="K469" s="205"/>
      <c r="L469" s="210"/>
      <c r="M469" s="211"/>
      <c r="N469" s="212"/>
      <c r="O469" s="212"/>
      <c r="P469" s="212"/>
      <c r="Q469" s="212"/>
      <c r="R469" s="212"/>
      <c r="S469" s="212"/>
      <c r="T469" s="213"/>
      <c r="AT469" s="214" t="s">
        <v>128</v>
      </c>
      <c r="AU469" s="214" t="s">
        <v>79</v>
      </c>
      <c r="AV469" s="14" t="s">
        <v>79</v>
      </c>
      <c r="AW469" s="14" t="s">
        <v>33</v>
      </c>
      <c r="AX469" s="14" t="s">
        <v>71</v>
      </c>
      <c r="AY469" s="214" t="s">
        <v>114</v>
      </c>
    </row>
    <row r="470" spans="2:51" s="14" customFormat="1" ht="11.25">
      <c r="B470" s="204"/>
      <c r="C470" s="205"/>
      <c r="D470" s="187" t="s">
        <v>128</v>
      </c>
      <c r="E470" s="206" t="s">
        <v>19</v>
      </c>
      <c r="F470" s="207" t="s">
        <v>185</v>
      </c>
      <c r="G470" s="205"/>
      <c r="H470" s="208">
        <v>10.199999999999999</v>
      </c>
      <c r="I470" s="209"/>
      <c r="J470" s="205"/>
      <c r="K470" s="205"/>
      <c r="L470" s="210"/>
      <c r="M470" s="211"/>
      <c r="N470" s="212"/>
      <c r="O470" s="212"/>
      <c r="P470" s="212"/>
      <c r="Q470" s="212"/>
      <c r="R470" s="212"/>
      <c r="S470" s="212"/>
      <c r="T470" s="213"/>
      <c r="AT470" s="214" t="s">
        <v>128</v>
      </c>
      <c r="AU470" s="214" t="s">
        <v>79</v>
      </c>
      <c r="AV470" s="14" t="s">
        <v>79</v>
      </c>
      <c r="AW470" s="14" t="s">
        <v>33</v>
      </c>
      <c r="AX470" s="14" t="s">
        <v>71</v>
      </c>
      <c r="AY470" s="214" t="s">
        <v>114</v>
      </c>
    </row>
    <row r="471" spans="2:51" s="14" customFormat="1" ht="11.25">
      <c r="B471" s="204"/>
      <c r="C471" s="205"/>
      <c r="D471" s="187" t="s">
        <v>128</v>
      </c>
      <c r="E471" s="206" t="s">
        <v>19</v>
      </c>
      <c r="F471" s="207" t="s">
        <v>186</v>
      </c>
      <c r="G471" s="205"/>
      <c r="H471" s="208">
        <v>20.5</v>
      </c>
      <c r="I471" s="209"/>
      <c r="J471" s="205"/>
      <c r="K471" s="205"/>
      <c r="L471" s="210"/>
      <c r="M471" s="211"/>
      <c r="N471" s="212"/>
      <c r="O471" s="212"/>
      <c r="P471" s="212"/>
      <c r="Q471" s="212"/>
      <c r="R471" s="212"/>
      <c r="S471" s="212"/>
      <c r="T471" s="213"/>
      <c r="AT471" s="214" t="s">
        <v>128</v>
      </c>
      <c r="AU471" s="214" t="s">
        <v>79</v>
      </c>
      <c r="AV471" s="14" t="s">
        <v>79</v>
      </c>
      <c r="AW471" s="14" t="s">
        <v>33</v>
      </c>
      <c r="AX471" s="14" t="s">
        <v>71</v>
      </c>
      <c r="AY471" s="214" t="s">
        <v>114</v>
      </c>
    </row>
    <row r="472" spans="2:51" s="13" customFormat="1" ht="11.25">
      <c r="B472" s="194"/>
      <c r="C472" s="195"/>
      <c r="D472" s="187" t="s">
        <v>128</v>
      </c>
      <c r="E472" s="196" t="s">
        <v>19</v>
      </c>
      <c r="F472" s="197" t="s">
        <v>164</v>
      </c>
      <c r="G472" s="195"/>
      <c r="H472" s="196" t="s">
        <v>19</v>
      </c>
      <c r="I472" s="198"/>
      <c r="J472" s="195"/>
      <c r="K472" s="195"/>
      <c r="L472" s="199"/>
      <c r="M472" s="200"/>
      <c r="N472" s="201"/>
      <c r="O472" s="201"/>
      <c r="P472" s="201"/>
      <c r="Q472" s="201"/>
      <c r="R472" s="201"/>
      <c r="S472" s="201"/>
      <c r="T472" s="202"/>
      <c r="AT472" s="203" t="s">
        <v>128</v>
      </c>
      <c r="AU472" s="203" t="s">
        <v>79</v>
      </c>
      <c r="AV472" s="13" t="s">
        <v>14</v>
      </c>
      <c r="AW472" s="13" t="s">
        <v>33</v>
      </c>
      <c r="AX472" s="13" t="s">
        <v>71</v>
      </c>
      <c r="AY472" s="203" t="s">
        <v>114</v>
      </c>
    </row>
    <row r="473" spans="2:51" s="14" customFormat="1" ht="11.25">
      <c r="B473" s="204"/>
      <c r="C473" s="205"/>
      <c r="D473" s="187" t="s">
        <v>128</v>
      </c>
      <c r="E473" s="206" t="s">
        <v>19</v>
      </c>
      <c r="F473" s="207" t="s">
        <v>187</v>
      </c>
      <c r="G473" s="205"/>
      <c r="H473" s="208">
        <v>10.6</v>
      </c>
      <c r="I473" s="209"/>
      <c r="J473" s="205"/>
      <c r="K473" s="205"/>
      <c r="L473" s="210"/>
      <c r="M473" s="211"/>
      <c r="N473" s="212"/>
      <c r="O473" s="212"/>
      <c r="P473" s="212"/>
      <c r="Q473" s="212"/>
      <c r="R473" s="212"/>
      <c r="S473" s="212"/>
      <c r="T473" s="213"/>
      <c r="AT473" s="214" t="s">
        <v>128</v>
      </c>
      <c r="AU473" s="214" t="s">
        <v>79</v>
      </c>
      <c r="AV473" s="14" t="s">
        <v>79</v>
      </c>
      <c r="AW473" s="14" t="s">
        <v>33</v>
      </c>
      <c r="AX473" s="14" t="s">
        <v>71</v>
      </c>
      <c r="AY473" s="214" t="s">
        <v>114</v>
      </c>
    </row>
    <row r="474" spans="2:51" s="13" customFormat="1" ht="11.25">
      <c r="B474" s="194"/>
      <c r="C474" s="195"/>
      <c r="D474" s="187" t="s">
        <v>128</v>
      </c>
      <c r="E474" s="196" t="s">
        <v>19</v>
      </c>
      <c r="F474" s="197" t="s">
        <v>177</v>
      </c>
      <c r="G474" s="195"/>
      <c r="H474" s="196" t="s">
        <v>19</v>
      </c>
      <c r="I474" s="198"/>
      <c r="J474" s="195"/>
      <c r="K474" s="195"/>
      <c r="L474" s="199"/>
      <c r="M474" s="200"/>
      <c r="N474" s="201"/>
      <c r="O474" s="201"/>
      <c r="P474" s="201"/>
      <c r="Q474" s="201"/>
      <c r="R474" s="201"/>
      <c r="S474" s="201"/>
      <c r="T474" s="202"/>
      <c r="AT474" s="203" t="s">
        <v>128</v>
      </c>
      <c r="AU474" s="203" t="s">
        <v>79</v>
      </c>
      <c r="AV474" s="13" t="s">
        <v>14</v>
      </c>
      <c r="AW474" s="13" t="s">
        <v>33</v>
      </c>
      <c r="AX474" s="13" t="s">
        <v>71</v>
      </c>
      <c r="AY474" s="203" t="s">
        <v>114</v>
      </c>
    </row>
    <row r="475" spans="2:51" s="14" customFormat="1" ht="11.25">
      <c r="B475" s="204"/>
      <c r="C475" s="205"/>
      <c r="D475" s="187" t="s">
        <v>128</v>
      </c>
      <c r="E475" s="206" t="s">
        <v>19</v>
      </c>
      <c r="F475" s="207" t="s">
        <v>188</v>
      </c>
      <c r="G475" s="205"/>
      <c r="H475" s="208">
        <v>1.1379999999999999</v>
      </c>
      <c r="I475" s="209"/>
      <c r="J475" s="205"/>
      <c r="K475" s="205"/>
      <c r="L475" s="210"/>
      <c r="M475" s="211"/>
      <c r="N475" s="212"/>
      <c r="O475" s="212"/>
      <c r="P475" s="212"/>
      <c r="Q475" s="212"/>
      <c r="R475" s="212"/>
      <c r="S475" s="212"/>
      <c r="T475" s="213"/>
      <c r="AT475" s="214" t="s">
        <v>128</v>
      </c>
      <c r="AU475" s="214" t="s">
        <v>79</v>
      </c>
      <c r="AV475" s="14" t="s">
        <v>79</v>
      </c>
      <c r="AW475" s="14" t="s">
        <v>33</v>
      </c>
      <c r="AX475" s="14" t="s">
        <v>71</v>
      </c>
      <c r="AY475" s="214" t="s">
        <v>114</v>
      </c>
    </row>
    <row r="476" spans="2:51" s="14" customFormat="1" ht="11.25">
      <c r="B476" s="204"/>
      <c r="C476" s="205"/>
      <c r="D476" s="187" t="s">
        <v>128</v>
      </c>
      <c r="E476" s="206" t="s">
        <v>19</v>
      </c>
      <c r="F476" s="207" t="s">
        <v>189</v>
      </c>
      <c r="G476" s="205"/>
      <c r="H476" s="208">
        <v>13.86</v>
      </c>
      <c r="I476" s="209"/>
      <c r="J476" s="205"/>
      <c r="K476" s="205"/>
      <c r="L476" s="210"/>
      <c r="M476" s="211"/>
      <c r="N476" s="212"/>
      <c r="O476" s="212"/>
      <c r="P476" s="212"/>
      <c r="Q476" s="212"/>
      <c r="R476" s="212"/>
      <c r="S476" s="212"/>
      <c r="T476" s="213"/>
      <c r="AT476" s="214" t="s">
        <v>128</v>
      </c>
      <c r="AU476" s="214" t="s">
        <v>79</v>
      </c>
      <c r="AV476" s="14" t="s">
        <v>79</v>
      </c>
      <c r="AW476" s="14" t="s">
        <v>33</v>
      </c>
      <c r="AX476" s="14" t="s">
        <v>71</v>
      </c>
      <c r="AY476" s="214" t="s">
        <v>114</v>
      </c>
    </row>
    <row r="477" spans="2:51" s="14" customFormat="1" ht="11.25">
      <c r="B477" s="204"/>
      <c r="C477" s="205"/>
      <c r="D477" s="187" t="s">
        <v>128</v>
      </c>
      <c r="E477" s="206" t="s">
        <v>19</v>
      </c>
      <c r="F477" s="207" t="s">
        <v>190</v>
      </c>
      <c r="G477" s="205"/>
      <c r="H477" s="208">
        <v>17.5</v>
      </c>
      <c r="I477" s="209"/>
      <c r="J477" s="205"/>
      <c r="K477" s="205"/>
      <c r="L477" s="210"/>
      <c r="M477" s="211"/>
      <c r="N477" s="212"/>
      <c r="O477" s="212"/>
      <c r="P477" s="212"/>
      <c r="Q477" s="212"/>
      <c r="R477" s="212"/>
      <c r="S477" s="212"/>
      <c r="T477" s="213"/>
      <c r="AT477" s="214" t="s">
        <v>128</v>
      </c>
      <c r="AU477" s="214" t="s">
        <v>79</v>
      </c>
      <c r="AV477" s="14" t="s">
        <v>79</v>
      </c>
      <c r="AW477" s="14" t="s">
        <v>33</v>
      </c>
      <c r="AX477" s="14" t="s">
        <v>71</v>
      </c>
      <c r="AY477" s="214" t="s">
        <v>114</v>
      </c>
    </row>
    <row r="478" spans="2:51" s="14" customFormat="1" ht="11.25">
      <c r="B478" s="204"/>
      <c r="C478" s="205"/>
      <c r="D478" s="187" t="s">
        <v>128</v>
      </c>
      <c r="E478" s="206" t="s">
        <v>19</v>
      </c>
      <c r="F478" s="207" t="s">
        <v>191</v>
      </c>
      <c r="G478" s="205"/>
      <c r="H478" s="208">
        <v>7.56</v>
      </c>
      <c r="I478" s="209"/>
      <c r="J478" s="205"/>
      <c r="K478" s="205"/>
      <c r="L478" s="210"/>
      <c r="M478" s="211"/>
      <c r="N478" s="212"/>
      <c r="O478" s="212"/>
      <c r="P478" s="212"/>
      <c r="Q478" s="212"/>
      <c r="R478" s="212"/>
      <c r="S478" s="212"/>
      <c r="T478" s="213"/>
      <c r="AT478" s="214" t="s">
        <v>128</v>
      </c>
      <c r="AU478" s="214" t="s">
        <v>79</v>
      </c>
      <c r="AV478" s="14" t="s">
        <v>79</v>
      </c>
      <c r="AW478" s="14" t="s">
        <v>33</v>
      </c>
      <c r="AX478" s="14" t="s">
        <v>71</v>
      </c>
      <c r="AY478" s="214" t="s">
        <v>114</v>
      </c>
    </row>
    <row r="479" spans="2:51" s="14" customFormat="1" ht="11.25">
      <c r="B479" s="204"/>
      <c r="C479" s="205"/>
      <c r="D479" s="187" t="s">
        <v>128</v>
      </c>
      <c r="E479" s="206" t="s">
        <v>19</v>
      </c>
      <c r="F479" s="207" t="s">
        <v>192</v>
      </c>
      <c r="G479" s="205"/>
      <c r="H479" s="208">
        <v>5.32</v>
      </c>
      <c r="I479" s="209"/>
      <c r="J479" s="205"/>
      <c r="K479" s="205"/>
      <c r="L479" s="210"/>
      <c r="M479" s="211"/>
      <c r="N479" s="212"/>
      <c r="O479" s="212"/>
      <c r="P479" s="212"/>
      <c r="Q479" s="212"/>
      <c r="R479" s="212"/>
      <c r="S479" s="212"/>
      <c r="T479" s="213"/>
      <c r="AT479" s="214" t="s">
        <v>128</v>
      </c>
      <c r="AU479" s="214" t="s">
        <v>79</v>
      </c>
      <c r="AV479" s="14" t="s">
        <v>79</v>
      </c>
      <c r="AW479" s="14" t="s">
        <v>33</v>
      </c>
      <c r="AX479" s="14" t="s">
        <v>71</v>
      </c>
      <c r="AY479" s="214" t="s">
        <v>114</v>
      </c>
    </row>
    <row r="480" spans="2:51" s="14" customFormat="1" ht="11.25">
      <c r="B480" s="204"/>
      <c r="C480" s="205"/>
      <c r="D480" s="187" t="s">
        <v>128</v>
      </c>
      <c r="E480" s="206" t="s">
        <v>19</v>
      </c>
      <c r="F480" s="207" t="s">
        <v>193</v>
      </c>
      <c r="G480" s="205"/>
      <c r="H480" s="208">
        <v>1.61</v>
      </c>
      <c r="I480" s="209"/>
      <c r="J480" s="205"/>
      <c r="K480" s="205"/>
      <c r="L480" s="210"/>
      <c r="M480" s="211"/>
      <c r="N480" s="212"/>
      <c r="O480" s="212"/>
      <c r="P480" s="212"/>
      <c r="Q480" s="212"/>
      <c r="R480" s="212"/>
      <c r="S480" s="212"/>
      <c r="T480" s="213"/>
      <c r="AT480" s="214" t="s">
        <v>128</v>
      </c>
      <c r="AU480" s="214" t="s">
        <v>79</v>
      </c>
      <c r="AV480" s="14" t="s">
        <v>79</v>
      </c>
      <c r="AW480" s="14" t="s">
        <v>33</v>
      </c>
      <c r="AX480" s="14" t="s">
        <v>71</v>
      </c>
      <c r="AY480" s="214" t="s">
        <v>114</v>
      </c>
    </row>
    <row r="481" spans="1:65" s="14" customFormat="1" ht="11.25">
      <c r="B481" s="204"/>
      <c r="C481" s="205"/>
      <c r="D481" s="187" t="s">
        <v>128</v>
      </c>
      <c r="E481" s="206" t="s">
        <v>19</v>
      </c>
      <c r="F481" s="207" t="s">
        <v>194</v>
      </c>
      <c r="G481" s="205"/>
      <c r="H481" s="208">
        <v>2.87</v>
      </c>
      <c r="I481" s="209"/>
      <c r="J481" s="205"/>
      <c r="K481" s="205"/>
      <c r="L481" s="210"/>
      <c r="M481" s="211"/>
      <c r="N481" s="212"/>
      <c r="O481" s="212"/>
      <c r="P481" s="212"/>
      <c r="Q481" s="212"/>
      <c r="R481" s="212"/>
      <c r="S481" s="212"/>
      <c r="T481" s="213"/>
      <c r="AT481" s="214" t="s">
        <v>128</v>
      </c>
      <c r="AU481" s="214" t="s">
        <v>79</v>
      </c>
      <c r="AV481" s="14" t="s">
        <v>79</v>
      </c>
      <c r="AW481" s="14" t="s">
        <v>33</v>
      </c>
      <c r="AX481" s="14" t="s">
        <v>71</v>
      </c>
      <c r="AY481" s="214" t="s">
        <v>114</v>
      </c>
    </row>
    <row r="482" spans="1:65" s="14" customFormat="1" ht="11.25">
      <c r="B482" s="204"/>
      <c r="C482" s="205"/>
      <c r="D482" s="187" t="s">
        <v>128</v>
      </c>
      <c r="E482" s="206" t="s">
        <v>19</v>
      </c>
      <c r="F482" s="207" t="s">
        <v>195</v>
      </c>
      <c r="G482" s="205"/>
      <c r="H482" s="208">
        <v>2.3450000000000002</v>
      </c>
      <c r="I482" s="209"/>
      <c r="J482" s="205"/>
      <c r="K482" s="205"/>
      <c r="L482" s="210"/>
      <c r="M482" s="211"/>
      <c r="N482" s="212"/>
      <c r="O482" s="212"/>
      <c r="P482" s="212"/>
      <c r="Q482" s="212"/>
      <c r="R482" s="212"/>
      <c r="S482" s="212"/>
      <c r="T482" s="213"/>
      <c r="AT482" s="214" t="s">
        <v>128</v>
      </c>
      <c r="AU482" s="214" t="s">
        <v>79</v>
      </c>
      <c r="AV482" s="14" t="s">
        <v>79</v>
      </c>
      <c r="AW482" s="14" t="s">
        <v>33</v>
      </c>
      <c r="AX482" s="14" t="s">
        <v>71</v>
      </c>
      <c r="AY482" s="214" t="s">
        <v>114</v>
      </c>
    </row>
    <row r="483" spans="1:65" s="13" customFormat="1" ht="11.25">
      <c r="B483" s="194"/>
      <c r="C483" s="195"/>
      <c r="D483" s="187" t="s">
        <v>128</v>
      </c>
      <c r="E483" s="196" t="s">
        <v>19</v>
      </c>
      <c r="F483" s="197" t="s">
        <v>196</v>
      </c>
      <c r="G483" s="195"/>
      <c r="H483" s="196" t="s">
        <v>19</v>
      </c>
      <c r="I483" s="198"/>
      <c r="J483" s="195"/>
      <c r="K483" s="195"/>
      <c r="L483" s="199"/>
      <c r="M483" s="200"/>
      <c r="N483" s="201"/>
      <c r="O483" s="201"/>
      <c r="P483" s="201"/>
      <c r="Q483" s="201"/>
      <c r="R483" s="201"/>
      <c r="S483" s="201"/>
      <c r="T483" s="202"/>
      <c r="AT483" s="203" t="s">
        <v>128</v>
      </c>
      <c r="AU483" s="203" t="s">
        <v>79</v>
      </c>
      <c r="AV483" s="13" t="s">
        <v>14</v>
      </c>
      <c r="AW483" s="13" t="s">
        <v>33</v>
      </c>
      <c r="AX483" s="13" t="s">
        <v>71</v>
      </c>
      <c r="AY483" s="203" t="s">
        <v>114</v>
      </c>
    </row>
    <row r="484" spans="1:65" s="14" customFormat="1" ht="11.25">
      <c r="B484" s="204"/>
      <c r="C484" s="205"/>
      <c r="D484" s="187" t="s">
        <v>128</v>
      </c>
      <c r="E484" s="206" t="s">
        <v>19</v>
      </c>
      <c r="F484" s="207" t="s">
        <v>197</v>
      </c>
      <c r="G484" s="205"/>
      <c r="H484" s="208">
        <v>2.0129999999999999</v>
      </c>
      <c r="I484" s="209"/>
      <c r="J484" s="205"/>
      <c r="K484" s="205"/>
      <c r="L484" s="210"/>
      <c r="M484" s="211"/>
      <c r="N484" s="212"/>
      <c r="O484" s="212"/>
      <c r="P484" s="212"/>
      <c r="Q484" s="212"/>
      <c r="R484" s="212"/>
      <c r="S484" s="212"/>
      <c r="T484" s="213"/>
      <c r="AT484" s="214" t="s">
        <v>128</v>
      </c>
      <c r="AU484" s="214" t="s">
        <v>79</v>
      </c>
      <c r="AV484" s="14" t="s">
        <v>79</v>
      </c>
      <c r="AW484" s="14" t="s">
        <v>33</v>
      </c>
      <c r="AX484" s="14" t="s">
        <v>71</v>
      </c>
      <c r="AY484" s="214" t="s">
        <v>114</v>
      </c>
    </row>
    <row r="485" spans="1:65" s="14" customFormat="1" ht="11.25">
      <c r="B485" s="204"/>
      <c r="C485" s="205"/>
      <c r="D485" s="187" t="s">
        <v>128</v>
      </c>
      <c r="E485" s="206" t="s">
        <v>19</v>
      </c>
      <c r="F485" s="207" t="s">
        <v>198</v>
      </c>
      <c r="G485" s="205"/>
      <c r="H485" s="208">
        <v>2.5449999999999999</v>
      </c>
      <c r="I485" s="209"/>
      <c r="J485" s="205"/>
      <c r="K485" s="205"/>
      <c r="L485" s="210"/>
      <c r="M485" s="211"/>
      <c r="N485" s="212"/>
      <c r="O485" s="212"/>
      <c r="P485" s="212"/>
      <c r="Q485" s="212"/>
      <c r="R485" s="212"/>
      <c r="S485" s="212"/>
      <c r="T485" s="213"/>
      <c r="AT485" s="214" t="s">
        <v>128</v>
      </c>
      <c r="AU485" s="214" t="s">
        <v>79</v>
      </c>
      <c r="AV485" s="14" t="s">
        <v>79</v>
      </c>
      <c r="AW485" s="14" t="s">
        <v>33</v>
      </c>
      <c r="AX485" s="14" t="s">
        <v>71</v>
      </c>
      <c r="AY485" s="214" t="s">
        <v>114</v>
      </c>
    </row>
    <row r="486" spans="1:65" s="14" customFormat="1" ht="11.25">
      <c r="B486" s="204"/>
      <c r="C486" s="205"/>
      <c r="D486" s="187" t="s">
        <v>128</v>
      </c>
      <c r="E486" s="206" t="s">
        <v>19</v>
      </c>
      <c r="F486" s="207" t="s">
        <v>199</v>
      </c>
      <c r="G486" s="205"/>
      <c r="H486" s="208">
        <v>1.9950000000000001</v>
      </c>
      <c r="I486" s="209"/>
      <c r="J486" s="205"/>
      <c r="K486" s="205"/>
      <c r="L486" s="210"/>
      <c r="M486" s="211"/>
      <c r="N486" s="212"/>
      <c r="O486" s="212"/>
      <c r="P486" s="212"/>
      <c r="Q486" s="212"/>
      <c r="R486" s="212"/>
      <c r="S486" s="212"/>
      <c r="T486" s="213"/>
      <c r="AT486" s="214" t="s">
        <v>128</v>
      </c>
      <c r="AU486" s="214" t="s">
        <v>79</v>
      </c>
      <c r="AV486" s="14" t="s">
        <v>79</v>
      </c>
      <c r="AW486" s="14" t="s">
        <v>33</v>
      </c>
      <c r="AX486" s="14" t="s">
        <v>71</v>
      </c>
      <c r="AY486" s="214" t="s">
        <v>114</v>
      </c>
    </row>
    <row r="487" spans="1:65" s="13" customFormat="1" ht="11.25">
      <c r="B487" s="194"/>
      <c r="C487" s="195"/>
      <c r="D487" s="187" t="s">
        <v>128</v>
      </c>
      <c r="E487" s="196" t="s">
        <v>19</v>
      </c>
      <c r="F487" s="197" t="s">
        <v>177</v>
      </c>
      <c r="G487" s="195"/>
      <c r="H487" s="196" t="s">
        <v>19</v>
      </c>
      <c r="I487" s="198"/>
      <c r="J487" s="195"/>
      <c r="K487" s="195"/>
      <c r="L487" s="199"/>
      <c r="M487" s="200"/>
      <c r="N487" s="201"/>
      <c r="O487" s="201"/>
      <c r="P487" s="201"/>
      <c r="Q487" s="201"/>
      <c r="R487" s="201"/>
      <c r="S487" s="201"/>
      <c r="T487" s="202"/>
      <c r="AT487" s="203" t="s">
        <v>128</v>
      </c>
      <c r="AU487" s="203" t="s">
        <v>79</v>
      </c>
      <c r="AV487" s="13" t="s">
        <v>14</v>
      </c>
      <c r="AW487" s="13" t="s">
        <v>33</v>
      </c>
      <c r="AX487" s="13" t="s">
        <v>71</v>
      </c>
      <c r="AY487" s="203" t="s">
        <v>114</v>
      </c>
    </row>
    <row r="488" spans="1:65" s="14" customFormat="1" ht="11.25">
      <c r="B488" s="204"/>
      <c r="C488" s="205"/>
      <c r="D488" s="187" t="s">
        <v>128</v>
      </c>
      <c r="E488" s="206" t="s">
        <v>19</v>
      </c>
      <c r="F488" s="207" t="s">
        <v>200</v>
      </c>
      <c r="G488" s="205"/>
      <c r="H488" s="208">
        <v>0.9</v>
      </c>
      <c r="I488" s="209"/>
      <c r="J488" s="205"/>
      <c r="K488" s="205"/>
      <c r="L488" s="210"/>
      <c r="M488" s="211"/>
      <c r="N488" s="212"/>
      <c r="O488" s="212"/>
      <c r="P488" s="212"/>
      <c r="Q488" s="212"/>
      <c r="R488" s="212"/>
      <c r="S488" s="212"/>
      <c r="T488" s="213"/>
      <c r="AT488" s="214" t="s">
        <v>128</v>
      </c>
      <c r="AU488" s="214" t="s">
        <v>79</v>
      </c>
      <c r="AV488" s="14" t="s">
        <v>79</v>
      </c>
      <c r="AW488" s="14" t="s">
        <v>33</v>
      </c>
      <c r="AX488" s="14" t="s">
        <v>71</v>
      </c>
      <c r="AY488" s="214" t="s">
        <v>114</v>
      </c>
    </row>
    <row r="489" spans="1:65" s="14" customFormat="1" ht="11.25">
      <c r="B489" s="204"/>
      <c r="C489" s="205"/>
      <c r="D489" s="187" t="s">
        <v>128</v>
      </c>
      <c r="E489" s="206" t="s">
        <v>19</v>
      </c>
      <c r="F489" s="207" t="s">
        <v>201</v>
      </c>
      <c r="G489" s="205"/>
      <c r="H489" s="208">
        <v>1.44</v>
      </c>
      <c r="I489" s="209"/>
      <c r="J489" s="205"/>
      <c r="K489" s="205"/>
      <c r="L489" s="210"/>
      <c r="M489" s="211"/>
      <c r="N489" s="212"/>
      <c r="O489" s="212"/>
      <c r="P489" s="212"/>
      <c r="Q489" s="212"/>
      <c r="R489" s="212"/>
      <c r="S489" s="212"/>
      <c r="T489" s="213"/>
      <c r="AT489" s="214" t="s">
        <v>128</v>
      </c>
      <c r="AU489" s="214" t="s">
        <v>79</v>
      </c>
      <c r="AV489" s="14" t="s">
        <v>79</v>
      </c>
      <c r="AW489" s="14" t="s">
        <v>33</v>
      </c>
      <c r="AX489" s="14" t="s">
        <v>71</v>
      </c>
      <c r="AY489" s="214" t="s">
        <v>114</v>
      </c>
    </row>
    <row r="490" spans="1:65" s="13" customFormat="1" ht="11.25">
      <c r="B490" s="194"/>
      <c r="C490" s="195"/>
      <c r="D490" s="187" t="s">
        <v>128</v>
      </c>
      <c r="E490" s="196" t="s">
        <v>19</v>
      </c>
      <c r="F490" s="197" t="s">
        <v>177</v>
      </c>
      <c r="G490" s="195"/>
      <c r="H490" s="196" t="s">
        <v>19</v>
      </c>
      <c r="I490" s="198"/>
      <c r="J490" s="195"/>
      <c r="K490" s="195"/>
      <c r="L490" s="199"/>
      <c r="M490" s="200"/>
      <c r="N490" s="201"/>
      <c r="O490" s="201"/>
      <c r="P490" s="201"/>
      <c r="Q490" s="201"/>
      <c r="R490" s="201"/>
      <c r="S490" s="201"/>
      <c r="T490" s="202"/>
      <c r="AT490" s="203" t="s">
        <v>128</v>
      </c>
      <c r="AU490" s="203" t="s">
        <v>79</v>
      </c>
      <c r="AV490" s="13" t="s">
        <v>14</v>
      </c>
      <c r="AW490" s="13" t="s">
        <v>33</v>
      </c>
      <c r="AX490" s="13" t="s">
        <v>71</v>
      </c>
      <c r="AY490" s="203" t="s">
        <v>114</v>
      </c>
    </row>
    <row r="491" spans="1:65" s="14" customFormat="1" ht="11.25">
      <c r="B491" s="204"/>
      <c r="C491" s="205"/>
      <c r="D491" s="187" t="s">
        <v>128</v>
      </c>
      <c r="E491" s="206" t="s">
        <v>19</v>
      </c>
      <c r="F491" s="207" t="s">
        <v>200</v>
      </c>
      <c r="G491" s="205"/>
      <c r="H491" s="208">
        <v>0.9</v>
      </c>
      <c r="I491" s="209"/>
      <c r="J491" s="205"/>
      <c r="K491" s="205"/>
      <c r="L491" s="210"/>
      <c r="M491" s="211"/>
      <c r="N491" s="212"/>
      <c r="O491" s="212"/>
      <c r="P491" s="212"/>
      <c r="Q491" s="212"/>
      <c r="R491" s="212"/>
      <c r="S491" s="212"/>
      <c r="T491" s="213"/>
      <c r="AT491" s="214" t="s">
        <v>128</v>
      </c>
      <c r="AU491" s="214" t="s">
        <v>79</v>
      </c>
      <c r="AV491" s="14" t="s">
        <v>79</v>
      </c>
      <c r="AW491" s="14" t="s">
        <v>33</v>
      </c>
      <c r="AX491" s="14" t="s">
        <v>71</v>
      </c>
      <c r="AY491" s="214" t="s">
        <v>114</v>
      </c>
    </row>
    <row r="492" spans="1:65" s="14" customFormat="1" ht="11.25">
      <c r="B492" s="204"/>
      <c r="C492" s="205"/>
      <c r="D492" s="187" t="s">
        <v>128</v>
      </c>
      <c r="E492" s="206" t="s">
        <v>19</v>
      </c>
      <c r="F492" s="207" t="s">
        <v>201</v>
      </c>
      <c r="G492" s="205"/>
      <c r="H492" s="208">
        <v>1.44</v>
      </c>
      <c r="I492" s="209"/>
      <c r="J492" s="205"/>
      <c r="K492" s="205"/>
      <c r="L492" s="210"/>
      <c r="M492" s="211"/>
      <c r="N492" s="212"/>
      <c r="O492" s="212"/>
      <c r="P492" s="212"/>
      <c r="Q492" s="212"/>
      <c r="R492" s="212"/>
      <c r="S492" s="212"/>
      <c r="T492" s="213"/>
      <c r="AT492" s="214" t="s">
        <v>128</v>
      </c>
      <c r="AU492" s="214" t="s">
        <v>79</v>
      </c>
      <c r="AV492" s="14" t="s">
        <v>79</v>
      </c>
      <c r="AW492" s="14" t="s">
        <v>33</v>
      </c>
      <c r="AX492" s="14" t="s">
        <v>71</v>
      </c>
      <c r="AY492" s="214" t="s">
        <v>114</v>
      </c>
    </row>
    <row r="493" spans="1:65" s="15" customFormat="1" ht="11.25">
      <c r="B493" s="215"/>
      <c r="C493" s="216"/>
      <c r="D493" s="187" t="s">
        <v>128</v>
      </c>
      <c r="E493" s="217" t="s">
        <v>19</v>
      </c>
      <c r="F493" s="218" t="s">
        <v>135</v>
      </c>
      <c r="G493" s="216"/>
      <c r="H493" s="219">
        <v>439.70599999999996</v>
      </c>
      <c r="I493" s="220"/>
      <c r="J493" s="216"/>
      <c r="K493" s="216"/>
      <c r="L493" s="221"/>
      <c r="M493" s="222"/>
      <c r="N493" s="223"/>
      <c r="O493" s="223"/>
      <c r="P493" s="223"/>
      <c r="Q493" s="223"/>
      <c r="R493" s="223"/>
      <c r="S493" s="223"/>
      <c r="T493" s="224"/>
      <c r="AT493" s="225" t="s">
        <v>128</v>
      </c>
      <c r="AU493" s="225" t="s">
        <v>79</v>
      </c>
      <c r="AV493" s="15" t="s">
        <v>122</v>
      </c>
      <c r="AW493" s="15" t="s">
        <v>33</v>
      </c>
      <c r="AX493" s="15" t="s">
        <v>14</v>
      </c>
      <c r="AY493" s="225" t="s">
        <v>114</v>
      </c>
    </row>
    <row r="494" spans="1:65" s="2" customFormat="1" ht="24.2" customHeight="1">
      <c r="A494" s="35"/>
      <c r="B494" s="36"/>
      <c r="C494" s="174" t="s">
        <v>410</v>
      </c>
      <c r="D494" s="174" t="s">
        <v>117</v>
      </c>
      <c r="E494" s="175" t="s">
        <v>411</v>
      </c>
      <c r="F494" s="176" t="s">
        <v>412</v>
      </c>
      <c r="G494" s="177" t="s">
        <v>217</v>
      </c>
      <c r="H494" s="178">
        <v>52.05</v>
      </c>
      <c r="I494" s="179"/>
      <c r="J494" s="180">
        <f>ROUND(I494*H494,2)</f>
        <v>0</v>
      </c>
      <c r="K494" s="176" t="s">
        <v>121</v>
      </c>
      <c r="L494" s="40"/>
      <c r="M494" s="181" t="s">
        <v>19</v>
      </c>
      <c r="N494" s="182" t="s">
        <v>43</v>
      </c>
      <c r="O494" s="65"/>
      <c r="P494" s="183">
        <f>O494*H494</f>
        <v>0</v>
      </c>
      <c r="Q494" s="183">
        <v>2.0650000000000002E-2</v>
      </c>
      <c r="R494" s="183">
        <f>Q494*H494</f>
        <v>1.0748325000000001</v>
      </c>
      <c r="S494" s="183">
        <v>0</v>
      </c>
      <c r="T494" s="184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185" t="s">
        <v>122</v>
      </c>
      <c r="AT494" s="185" t="s">
        <v>117</v>
      </c>
      <c r="AU494" s="185" t="s">
        <v>79</v>
      </c>
      <c r="AY494" s="18" t="s">
        <v>114</v>
      </c>
      <c r="BE494" s="186">
        <f>IF(N494="základní",J494,0)</f>
        <v>0</v>
      </c>
      <c r="BF494" s="186">
        <f>IF(N494="snížená",J494,0)</f>
        <v>0</v>
      </c>
      <c r="BG494" s="186">
        <f>IF(N494="zákl. přenesená",J494,0)</f>
        <v>0</v>
      </c>
      <c r="BH494" s="186">
        <f>IF(N494="sníž. přenesená",J494,0)</f>
        <v>0</v>
      </c>
      <c r="BI494" s="186">
        <f>IF(N494="nulová",J494,0)</f>
        <v>0</v>
      </c>
      <c r="BJ494" s="18" t="s">
        <v>79</v>
      </c>
      <c r="BK494" s="186">
        <f>ROUND(I494*H494,2)</f>
        <v>0</v>
      </c>
      <c r="BL494" s="18" t="s">
        <v>122</v>
      </c>
      <c r="BM494" s="185" t="s">
        <v>413</v>
      </c>
    </row>
    <row r="495" spans="1:65" s="2" customFormat="1" ht="19.5">
      <c r="A495" s="35"/>
      <c r="B495" s="36"/>
      <c r="C495" s="37"/>
      <c r="D495" s="187" t="s">
        <v>124</v>
      </c>
      <c r="E495" s="37"/>
      <c r="F495" s="188" t="s">
        <v>414</v>
      </c>
      <c r="G495" s="37"/>
      <c r="H495" s="37"/>
      <c r="I495" s="189"/>
      <c r="J495" s="37"/>
      <c r="K495" s="37"/>
      <c r="L495" s="40"/>
      <c r="M495" s="190"/>
      <c r="N495" s="191"/>
      <c r="O495" s="65"/>
      <c r="P495" s="65"/>
      <c r="Q495" s="65"/>
      <c r="R495" s="65"/>
      <c r="S495" s="65"/>
      <c r="T495" s="66"/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T495" s="18" t="s">
        <v>124</v>
      </c>
      <c r="AU495" s="18" t="s">
        <v>79</v>
      </c>
    </row>
    <row r="496" spans="1:65" s="2" customFormat="1" ht="11.25">
      <c r="A496" s="35"/>
      <c r="B496" s="36"/>
      <c r="C496" s="37"/>
      <c r="D496" s="192" t="s">
        <v>126</v>
      </c>
      <c r="E496" s="37"/>
      <c r="F496" s="193" t="s">
        <v>415</v>
      </c>
      <c r="G496" s="37"/>
      <c r="H496" s="37"/>
      <c r="I496" s="189"/>
      <c r="J496" s="37"/>
      <c r="K496" s="37"/>
      <c r="L496" s="40"/>
      <c r="M496" s="190"/>
      <c r="N496" s="191"/>
      <c r="O496" s="65"/>
      <c r="P496" s="65"/>
      <c r="Q496" s="65"/>
      <c r="R496" s="65"/>
      <c r="S496" s="65"/>
      <c r="T496" s="66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T496" s="18" t="s">
        <v>126</v>
      </c>
      <c r="AU496" s="18" t="s">
        <v>79</v>
      </c>
    </row>
    <row r="497" spans="1:65" s="13" customFormat="1" ht="11.25">
      <c r="B497" s="194"/>
      <c r="C497" s="195"/>
      <c r="D497" s="187" t="s">
        <v>128</v>
      </c>
      <c r="E497" s="196" t="s">
        <v>19</v>
      </c>
      <c r="F497" s="197" t="s">
        <v>416</v>
      </c>
      <c r="G497" s="195"/>
      <c r="H497" s="196" t="s">
        <v>19</v>
      </c>
      <c r="I497" s="198"/>
      <c r="J497" s="195"/>
      <c r="K497" s="195"/>
      <c r="L497" s="199"/>
      <c r="M497" s="200"/>
      <c r="N497" s="201"/>
      <c r="O497" s="201"/>
      <c r="P497" s="201"/>
      <c r="Q497" s="201"/>
      <c r="R497" s="201"/>
      <c r="S497" s="201"/>
      <c r="T497" s="202"/>
      <c r="AT497" s="203" t="s">
        <v>128</v>
      </c>
      <c r="AU497" s="203" t="s">
        <v>79</v>
      </c>
      <c r="AV497" s="13" t="s">
        <v>14</v>
      </c>
      <c r="AW497" s="13" t="s">
        <v>33</v>
      </c>
      <c r="AX497" s="13" t="s">
        <v>71</v>
      </c>
      <c r="AY497" s="203" t="s">
        <v>114</v>
      </c>
    </row>
    <row r="498" spans="1:65" s="14" customFormat="1" ht="11.25">
      <c r="B498" s="204"/>
      <c r="C498" s="205"/>
      <c r="D498" s="187" t="s">
        <v>128</v>
      </c>
      <c r="E498" s="206" t="s">
        <v>19</v>
      </c>
      <c r="F498" s="207" t="s">
        <v>251</v>
      </c>
      <c r="G498" s="205"/>
      <c r="H498" s="208">
        <v>1.45</v>
      </c>
      <c r="I498" s="209"/>
      <c r="J498" s="205"/>
      <c r="K498" s="205"/>
      <c r="L498" s="210"/>
      <c r="M498" s="211"/>
      <c r="N498" s="212"/>
      <c r="O498" s="212"/>
      <c r="P498" s="212"/>
      <c r="Q498" s="212"/>
      <c r="R498" s="212"/>
      <c r="S498" s="212"/>
      <c r="T498" s="213"/>
      <c r="AT498" s="214" t="s">
        <v>128</v>
      </c>
      <c r="AU498" s="214" t="s">
        <v>79</v>
      </c>
      <c r="AV498" s="14" t="s">
        <v>79</v>
      </c>
      <c r="AW498" s="14" t="s">
        <v>33</v>
      </c>
      <c r="AX498" s="14" t="s">
        <v>71</v>
      </c>
      <c r="AY498" s="214" t="s">
        <v>114</v>
      </c>
    </row>
    <row r="499" spans="1:65" s="14" customFormat="1" ht="11.25">
      <c r="B499" s="204"/>
      <c r="C499" s="205"/>
      <c r="D499" s="187" t="s">
        <v>128</v>
      </c>
      <c r="E499" s="206" t="s">
        <v>19</v>
      </c>
      <c r="F499" s="207" t="s">
        <v>252</v>
      </c>
      <c r="G499" s="205"/>
      <c r="H499" s="208">
        <v>13.5</v>
      </c>
      <c r="I499" s="209"/>
      <c r="J499" s="205"/>
      <c r="K499" s="205"/>
      <c r="L499" s="210"/>
      <c r="M499" s="211"/>
      <c r="N499" s="212"/>
      <c r="O499" s="212"/>
      <c r="P499" s="212"/>
      <c r="Q499" s="212"/>
      <c r="R499" s="212"/>
      <c r="S499" s="212"/>
      <c r="T499" s="213"/>
      <c r="AT499" s="214" t="s">
        <v>128</v>
      </c>
      <c r="AU499" s="214" t="s">
        <v>79</v>
      </c>
      <c r="AV499" s="14" t="s">
        <v>79</v>
      </c>
      <c r="AW499" s="14" t="s">
        <v>33</v>
      </c>
      <c r="AX499" s="14" t="s">
        <v>71</v>
      </c>
      <c r="AY499" s="214" t="s">
        <v>114</v>
      </c>
    </row>
    <row r="500" spans="1:65" s="14" customFormat="1" ht="11.25">
      <c r="B500" s="204"/>
      <c r="C500" s="205"/>
      <c r="D500" s="187" t="s">
        <v>128</v>
      </c>
      <c r="E500" s="206" t="s">
        <v>19</v>
      </c>
      <c r="F500" s="207" t="s">
        <v>253</v>
      </c>
      <c r="G500" s="205"/>
      <c r="H500" s="208">
        <v>21</v>
      </c>
      <c r="I500" s="209"/>
      <c r="J500" s="205"/>
      <c r="K500" s="205"/>
      <c r="L500" s="210"/>
      <c r="M500" s="211"/>
      <c r="N500" s="212"/>
      <c r="O500" s="212"/>
      <c r="P500" s="212"/>
      <c r="Q500" s="212"/>
      <c r="R500" s="212"/>
      <c r="S500" s="212"/>
      <c r="T500" s="213"/>
      <c r="AT500" s="214" t="s">
        <v>128</v>
      </c>
      <c r="AU500" s="214" t="s">
        <v>79</v>
      </c>
      <c r="AV500" s="14" t="s">
        <v>79</v>
      </c>
      <c r="AW500" s="14" t="s">
        <v>33</v>
      </c>
      <c r="AX500" s="14" t="s">
        <v>71</v>
      </c>
      <c r="AY500" s="214" t="s">
        <v>114</v>
      </c>
    </row>
    <row r="501" spans="1:65" s="14" customFormat="1" ht="11.25">
      <c r="B501" s="204"/>
      <c r="C501" s="205"/>
      <c r="D501" s="187" t="s">
        <v>128</v>
      </c>
      <c r="E501" s="206" t="s">
        <v>19</v>
      </c>
      <c r="F501" s="207" t="s">
        <v>254</v>
      </c>
      <c r="G501" s="205"/>
      <c r="H501" s="208">
        <v>7.2</v>
      </c>
      <c r="I501" s="209"/>
      <c r="J501" s="205"/>
      <c r="K501" s="205"/>
      <c r="L501" s="210"/>
      <c r="M501" s="211"/>
      <c r="N501" s="212"/>
      <c r="O501" s="212"/>
      <c r="P501" s="212"/>
      <c r="Q501" s="212"/>
      <c r="R501" s="212"/>
      <c r="S501" s="212"/>
      <c r="T501" s="213"/>
      <c r="AT501" s="214" t="s">
        <v>128</v>
      </c>
      <c r="AU501" s="214" t="s">
        <v>79</v>
      </c>
      <c r="AV501" s="14" t="s">
        <v>79</v>
      </c>
      <c r="AW501" s="14" t="s">
        <v>33</v>
      </c>
      <c r="AX501" s="14" t="s">
        <v>71</v>
      </c>
      <c r="AY501" s="214" t="s">
        <v>114</v>
      </c>
    </row>
    <row r="502" spans="1:65" s="14" customFormat="1" ht="11.25">
      <c r="B502" s="204"/>
      <c r="C502" s="205"/>
      <c r="D502" s="187" t="s">
        <v>128</v>
      </c>
      <c r="E502" s="206" t="s">
        <v>19</v>
      </c>
      <c r="F502" s="207" t="s">
        <v>255</v>
      </c>
      <c r="G502" s="205"/>
      <c r="H502" s="208">
        <v>3.6</v>
      </c>
      <c r="I502" s="209"/>
      <c r="J502" s="205"/>
      <c r="K502" s="205"/>
      <c r="L502" s="210"/>
      <c r="M502" s="211"/>
      <c r="N502" s="212"/>
      <c r="O502" s="212"/>
      <c r="P502" s="212"/>
      <c r="Q502" s="212"/>
      <c r="R502" s="212"/>
      <c r="S502" s="212"/>
      <c r="T502" s="213"/>
      <c r="AT502" s="214" t="s">
        <v>128</v>
      </c>
      <c r="AU502" s="214" t="s">
        <v>79</v>
      </c>
      <c r="AV502" s="14" t="s">
        <v>79</v>
      </c>
      <c r="AW502" s="14" t="s">
        <v>33</v>
      </c>
      <c r="AX502" s="14" t="s">
        <v>71</v>
      </c>
      <c r="AY502" s="214" t="s">
        <v>114</v>
      </c>
    </row>
    <row r="503" spans="1:65" s="14" customFormat="1" ht="11.25">
      <c r="B503" s="204"/>
      <c r="C503" s="205"/>
      <c r="D503" s="187" t="s">
        <v>128</v>
      </c>
      <c r="E503" s="206" t="s">
        <v>19</v>
      </c>
      <c r="F503" s="207" t="s">
        <v>256</v>
      </c>
      <c r="G503" s="205"/>
      <c r="H503" s="208">
        <v>1.4</v>
      </c>
      <c r="I503" s="209"/>
      <c r="J503" s="205"/>
      <c r="K503" s="205"/>
      <c r="L503" s="210"/>
      <c r="M503" s="211"/>
      <c r="N503" s="212"/>
      <c r="O503" s="212"/>
      <c r="P503" s="212"/>
      <c r="Q503" s="212"/>
      <c r="R503" s="212"/>
      <c r="S503" s="212"/>
      <c r="T503" s="213"/>
      <c r="AT503" s="214" t="s">
        <v>128</v>
      </c>
      <c r="AU503" s="214" t="s">
        <v>79</v>
      </c>
      <c r="AV503" s="14" t="s">
        <v>79</v>
      </c>
      <c r="AW503" s="14" t="s">
        <v>33</v>
      </c>
      <c r="AX503" s="14" t="s">
        <v>71</v>
      </c>
      <c r="AY503" s="214" t="s">
        <v>114</v>
      </c>
    </row>
    <row r="504" spans="1:65" s="14" customFormat="1" ht="11.25">
      <c r="B504" s="204"/>
      <c r="C504" s="205"/>
      <c r="D504" s="187" t="s">
        <v>128</v>
      </c>
      <c r="E504" s="206" t="s">
        <v>19</v>
      </c>
      <c r="F504" s="207" t="s">
        <v>257</v>
      </c>
      <c r="G504" s="205"/>
      <c r="H504" s="208">
        <v>2.7</v>
      </c>
      <c r="I504" s="209"/>
      <c r="J504" s="205"/>
      <c r="K504" s="205"/>
      <c r="L504" s="210"/>
      <c r="M504" s="211"/>
      <c r="N504" s="212"/>
      <c r="O504" s="212"/>
      <c r="P504" s="212"/>
      <c r="Q504" s="212"/>
      <c r="R504" s="212"/>
      <c r="S504" s="212"/>
      <c r="T504" s="213"/>
      <c r="AT504" s="214" t="s">
        <v>128</v>
      </c>
      <c r="AU504" s="214" t="s">
        <v>79</v>
      </c>
      <c r="AV504" s="14" t="s">
        <v>79</v>
      </c>
      <c r="AW504" s="14" t="s">
        <v>33</v>
      </c>
      <c r="AX504" s="14" t="s">
        <v>71</v>
      </c>
      <c r="AY504" s="214" t="s">
        <v>114</v>
      </c>
    </row>
    <row r="505" spans="1:65" s="14" customFormat="1" ht="11.25">
      <c r="B505" s="204"/>
      <c r="C505" s="205"/>
      <c r="D505" s="187" t="s">
        <v>128</v>
      </c>
      <c r="E505" s="206" t="s">
        <v>19</v>
      </c>
      <c r="F505" s="207" t="s">
        <v>258</v>
      </c>
      <c r="G505" s="205"/>
      <c r="H505" s="208">
        <v>1.2</v>
      </c>
      <c r="I505" s="209"/>
      <c r="J505" s="205"/>
      <c r="K505" s="205"/>
      <c r="L505" s="210"/>
      <c r="M505" s="211"/>
      <c r="N505" s="212"/>
      <c r="O505" s="212"/>
      <c r="P505" s="212"/>
      <c r="Q505" s="212"/>
      <c r="R505" s="212"/>
      <c r="S505" s="212"/>
      <c r="T505" s="213"/>
      <c r="AT505" s="214" t="s">
        <v>128</v>
      </c>
      <c r="AU505" s="214" t="s">
        <v>79</v>
      </c>
      <c r="AV505" s="14" t="s">
        <v>79</v>
      </c>
      <c r="AW505" s="14" t="s">
        <v>33</v>
      </c>
      <c r="AX505" s="14" t="s">
        <v>71</v>
      </c>
      <c r="AY505" s="214" t="s">
        <v>114</v>
      </c>
    </row>
    <row r="506" spans="1:65" s="15" customFormat="1" ht="11.25">
      <c r="B506" s="215"/>
      <c r="C506" s="216"/>
      <c r="D506" s="187" t="s">
        <v>128</v>
      </c>
      <c r="E506" s="217" t="s">
        <v>19</v>
      </c>
      <c r="F506" s="218" t="s">
        <v>135</v>
      </c>
      <c r="G506" s="216"/>
      <c r="H506" s="219">
        <v>52.050000000000011</v>
      </c>
      <c r="I506" s="220"/>
      <c r="J506" s="216"/>
      <c r="K506" s="216"/>
      <c r="L506" s="221"/>
      <c r="M506" s="222"/>
      <c r="N506" s="223"/>
      <c r="O506" s="223"/>
      <c r="P506" s="223"/>
      <c r="Q506" s="223"/>
      <c r="R506" s="223"/>
      <c r="S506" s="223"/>
      <c r="T506" s="224"/>
      <c r="AT506" s="225" t="s">
        <v>128</v>
      </c>
      <c r="AU506" s="225" t="s">
        <v>79</v>
      </c>
      <c r="AV506" s="15" t="s">
        <v>122</v>
      </c>
      <c r="AW506" s="15" t="s">
        <v>33</v>
      </c>
      <c r="AX506" s="15" t="s">
        <v>14</v>
      </c>
      <c r="AY506" s="225" t="s">
        <v>114</v>
      </c>
    </row>
    <row r="507" spans="1:65" s="2" customFormat="1" ht="24.2" customHeight="1">
      <c r="A507" s="35"/>
      <c r="B507" s="36"/>
      <c r="C507" s="174" t="s">
        <v>417</v>
      </c>
      <c r="D507" s="174" t="s">
        <v>117</v>
      </c>
      <c r="E507" s="175" t="s">
        <v>418</v>
      </c>
      <c r="F507" s="176" t="s">
        <v>419</v>
      </c>
      <c r="G507" s="177" t="s">
        <v>120</v>
      </c>
      <c r="H507" s="178">
        <v>85.210999999999999</v>
      </c>
      <c r="I507" s="179"/>
      <c r="J507" s="180">
        <f>ROUND(I507*H507,2)</f>
        <v>0</v>
      </c>
      <c r="K507" s="176" t="s">
        <v>121</v>
      </c>
      <c r="L507" s="40"/>
      <c r="M507" s="181" t="s">
        <v>19</v>
      </c>
      <c r="N507" s="182" t="s">
        <v>43</v>
      </c>
      <c r="O507" s="65"/>
      <c r="P507" s="183">
        <f>O507*H507</f>
        <v>0</v>
      </c>
      <c r="Q507" s="183">
        <v>0</v>
      </c>
      <c r="R507" s="183">
        <f>Q507*H507</f>
        <v>0</v>
      </c>
      <c r="S507" s="183">
        <v>0</v>
      </c>
      <c r="T507" s="184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185" t="s">
        <v>122</v>
      </c>
      <c r="AT507" s="185" t="s">
        <v>117</v>
      </c>
      <c r="AU507" s="185" t="s">
        <v>79</v>
      </c>
      <c r="AY507" s="18" t="s">
        <v>114</v>
      </c>
      <c r="BE507" s="186">
        <f>IF(N507="základní",J507,0)</f>
        <v>0</v>
      </c>
      <c r="BF507" s="186">
        <f>IF(N507="snížená",J507,0)</f>
        <v>0</v>
      </c>
      <c r="BG507" s="186">
        <f>IF(N507="zákl. přenesená",J507,0)</f>
        <v>0</v>
      </c>
      <c r="BH507" s="186">
        <f>IF(N507="sníž. přenesená",J507,0)</f>
        <v>0</v>
      </c>
      <c r="BI507" s="186">
        <f>IF(N507="nulová",J507,0)</f>
        <v>0</v>
      </c>
      <c r="BJ507" s="18" t="s">
        <v>79</v>
      </c>
      <c r="BK507" s="186">
        <f>ROUND(I507*H507,2)</f>
        <v>0</v>
      </c>
      <c r="BL507" s="18" t="s">
        <v>122</v>
      </c>
      <c r="BM507" s="185" t="s">
        <v>420</v>
      </c>
    </row>
    <row r="508" spans="1:65" s="2" customFormat="1" ht="19.5">
      <c r="A508" s="35"/>
      <c r="B508" s="36"/>
      <c r="C508" s="37"/>
      <c r="D508" s="187" t="s">
        <v>124</v>
      </c>
      <c r="E508" s="37"/>
      <c r="F508" s="188" t="s">
        <v>421</v>
      </c>
      <c r="G508" s="37"/>
      <c r="H508" s="37"/>
      <c r="I508" s="189"/>
      <c r="J508" s="37"/>
      <c r="K508" s="37"/>
      <c r="L508" s="40"/>
      <c r="M508" s="190"/>
      <c r="N508" s="191"/>
      <c r="O508" s="65"/>
      <c r="P508" s="65"/>
      <c r="Q508" s="65"/>
      <c r="R508" s="65"/>
      <c r="S508" s="65"/>
      <c r="T508" s="66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T508" s="18" t="s">
        <v>124</v>
      </c>
      <c r="AU508" s="18" t="s">
        <v>79</v>
      </c>
    </row>
    <row r="509" spans="1:65" s="2" customFormat="1" ht="11.25">
      <c r="A509" s="35"/>
      <c r="B509" s="36"/>
      <c r="C509" s="37"/>
      <c r="D509" s="192" t="s">
        <v>126</v>
      </c>
      <c r="E509" s="37"/>
      <c r="F509" s="193" t="s">
        <v>422</v>
      </c>
      <c r="G509" s="37"/>
      <c r="H509" s="37"/>
      <c r="I509" s="189"/>
      <c r="J509" s="37"/>
      <c r="K509" s="37"/>
      <c r="L509" s="40"/>
      <c r="M509" s="190"/>
      <c r="N509" s="191"/>
      <c r="O509" s="65"/>
      <c r="P509" s="65"/>
      <c r="Q509" s="65"/>
      <c r="R509" s="65"/>
      <c r="S509" s="65"/>
      <c r="T509" s="66"/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T509" s="18" t="s">
        <v>126</v>
      </c>
      <c r="AU509" s="18" t="s">
        <v>79</v>
      </c>
    </row>
    <row r="510" spans="1:65" s="13" customFormat="1" ht="11.25">
      <c r="B510" s="194"/>
      <c r="C510" s="195"/>
      <c r="D510" s="187" t="s">
        <v>128</v>
      </c>
      <c r="E510" s="196" t="s">
        <v>19</v>
      </c>
      <c r="F510" s="197" t="s">
        <v>177</v>
      </c>
      <c r="G510" s="195"/>
      <c r="H510" s="196" t="s">
        <v>19</v>
      </c>
      <c r="I510" s="198"/>
      <c r="J510" s="195"/>
      <c r="K510" s="195"/>
      <c r="L510" s="199"/>
      <c r="M510" s="200"/>
      <c r="N510" s="201"/>
      <c r="O510" s="201"/>
      <c r="P510" s="201"/>
      <c r="Q510" s="201"/>
      <c r="R510" s="201"/>
      <c r="S510" s="201"/>
      <c r="T510" s="202"/>
      <c r="AT510" s="203" t="s">
        <v>128</v>
      </c>
      <c r="AU510" s="203" t="s">
        <v>79</v>
      </c>
      <c r="AV510" s="13" t="s">
        <v>14</v>
      </c>
      <c r="AW510" s="13" t="s">
        <v>33</v>
      </c>
      <c r="AX510" s="13" t="s">
        <v>71</v>
      </c>
      <c r="AY510" s="203" t="s">
        <v>114</v>
      </c>
    </row>
    <row r="511" spans="1:65" s="14" customFormat="1" ht="11.25">
      <c r="B511" s="204"/>
      <c r="C511" s="205"/>
      <c r="D511" s="187" t="s">
        <v>128</v>
      </c>
      <c r="E511" s="206" t="s">
        <v>19</v>
      </c>
      <c r="F511" s="207" t="s">
        <v>423</v>
      </c>
      <c r="G511" s="205"/>
      <c r="H511" s="208">
        <v>1.3049999999999999</v>
      </c>
      <c r="I511" s="209"/>
      <c r="J511" s="205"/>
      <c r="K511" s="205"/>
      <c r="L511" s="210"/>
      <c r="M511" s="211"/>
      <c r="N511" s="212"/>
      <c r="O511" s="212"/>
      <c r="P511" s="212"/>
      <c r="Q511" s="212"/>
      <c r="R511" s="212"/>
      <c r="S511" s="212"/>
      <c r="T511" s="213"/>
      <c r="AT511" s="214" t="s">
        <v>128</v>
      </c>
      <c r="AU511" s="214" t="s">
        <v>79</v>
      </c>
      <c r="AV511" s="14" t="s">
        <v>79</v>
      </c>
      <c r="AW511" s="14" t="s">
        <v>33</v>
      </c>
      <c r="AX511" s="14" t="s">
        <v>71</v>
      </c>
      <c r="AY511" s="214" t="s">
        <v>114</v>
      </c>
    </row>
    <row r="512" spans="1:65" s="14" customFormat="1" ht="11.25">
      <c r="B512" s="204"/>
      <c r="C512" s="205"/>
      <c r="D512" s="187" t="s">
        <v>128</v>
      </c>
      <c r="E512" s="206" t="s">
        <v>19</v>
      </c>
      <c r="F512" s="207" t="s">
        <v>424</v>
      </c>
      <c r="G512" s="205"/>
      <c r="H512" s="208">
        <v>19.574999999999999</v>
      </c>
      <c r="I512" s="209"/>
      <c r="J512" s="205"/>
      <c r="K512" s="205"/>
      <c r="L512" s="210"/>
      <c r="M512" s="211"/>
      <c r="N512" s="212"/>
      <c r="O512" s="212"/>
      <c r="P512" s="212"/>
      <c r="Q512" s="212"/>
      <c r="R512" s="212"/>
      <c r="S512" s="212"/>
      <c r="T512" s="213"/>
      <c r="AT512" s="214" t="s">
        <v>128</v>
      </c>
      <c r="AU512" s="214" t="s">
        <v>79</v>
      </c>
      <c r="AV512" s="14" t="s">
        <v>79</v>
      </c>
      <c r="AW512" s="14" t="s">
        <v>33</v>
      </c>
      <c r="AX512" s="14" t="s">
        <v>71</v>
      </c>
      <c r="AY512" s="214" t="s">
        <v>114</v>
      </c>
    </row>
    <row r="513" spans="1:65" s="14" customFormat="1" ht="11.25">
      <c r="B513" s="204"/>
      <c r="C513" s="205"/>
      <c r="D513" s="187" t="s">
        <v>128</v>
      </c>
      <c r="E513" s="206" t="s">
        <v>19</v>
      </c>
      <c r="F513" s="207" t="s">
        <v>425</v>
      </c>
      <c r="G513" s="205"/>
      <c r="H513" s="208">
        <v>30.45</v>
      </c>
      <c r="I513" s="209"/>
      <c r="J513" s="205"/>
      <c r="K513" s="205"/>
      <c r="L513" s="210"/>
      <c r="M513" s="211"/>
      <c r="N513" s="212"/>
      <c r="O513" s="212"/>
      <c r="P513" s="212"/>
      <c r="Q513" s="212"/>
      <c r="R513" s="212"/>
      <c r="S513" s="212"/>
      <c r="T513" s="213"/>
      <c r="AT513" s="214" t="s">
        <v>128</v>
      </c>
      <c r="AU513" s="214" t="s">
        <v>79</v>
      </c>
      <c r="AV513" s="14" t="s">
        <v>79</v>
      </c>
      <c r="AW513" s="14" t="s">
        <v>33</v>
      </c>
      <c r="AX513" s="14" t="s">
        <v>71</v>
      </c>
      <c r="AY513" s="214" t="s">
        <v>114</v>
      </c>
    </row>
    <row r="514" spans="1:65" s="14" customFormat="1" ht="11.25">
      <c r="B514" s="204"/>
      <c r="C514" s="205"/>
      <c r="D514" s="187" t="s">
        <v>128</v>
      </c>
      <c r="E514" s="206" t="s">
        <v>19</v>
      </c>
      <c r="F514" s="207" t="s">
        <v>426</v>
      </c>
      <c r="G514" s="205"/>
      <c r="H514" s="208">
        <v>6.48</v>
      </c>
      <c r="I514" s="209"/>
      <c r="J514" s="205"/>
      <c r="K514" s="205"/>
      <c r="L514" s="210"/>
      <c r="M514" s="211"/>
      <c r="N514" s="212"/>
      <c r="O514" s="212"/>
      <c r="P514" s="212"/>
      <c r="Q514" s="212"/>
      <c r="R514" s="212"/>
      <c r="S514" s="212"/>
      <c r="T514" s="213"/>
      <c r="AT514" s="214" t="s">
        <v>128</v>
      </c>
      <c r="AU514" s="214" t="s">
        <v>79</v>
      </c>
      <c r="AV514" s="14" t="s">
        <v>79</v>
      </c>
      <c r="AW514" s="14" t="s">
        <v>33</v>
      </c>
      <c r="AX514" s="14" t="s">
        <v>71</v>
      </c>
      <c r="AY514" s="214" t="s">
        <v>114</v>
      </c>
    </row>
    <row r="515" spans="1:65" s="14" customFormat="1" ht="11.25">
      <c r="B515" s="204"/>
      <c r="C515" s="205"/>
      <c r="D515" s="187" t="s">
        <v>128</v>
      </c>
      <c r="E515" s="206" t="s">
        <v>19</v>
      </c>
      <c r="F515" s="207" t="s">
        <v>427</v>
      </c>
      <c r="G515" s="205"/>
      <c r="H515" s="208">
        <v>5.22</v>
      </c>
      <c r="I515" s="209"/>
      <c r="J515" s="205"/>
      <c r="K515" s="205"/>
      <c r="L515" s="210"/>
      <c r="M515" s="211"/>
      <c r="N515" s="212"/>
      <c r="O515" s="212"/>
      <c r="P515" s="212"/>
      <c r="Q515" s="212"/>
      <c r="R515" s="212"/>
      <c r="S515" s="212"/>
      <c r="T515" s="213"/>
      <c r="AT515" s="214" t="s">
        <v>128</v>
      </c>
      <c r="AU515" s="214" t="s">
        <v>79</v>
      </c>
      <c r="AV515" s="14" t="s">
        <v>79</v>
      </c>
      <c r="AW515" s="14" t="s">
        <v>33</v>
      </c>
      <c r="AX515" s="14" t="s">
        <v>71</v>
      </c>
      <c r="AY515" s="214" t="s">
        <v>114</v>
      </c>
    </row>
    <row r="516" spans="1:65" s="14" customFormat="1" ht="11.25">
      <c r="B516" s="204"/>
      <c r="C516" s="205"/>
      <c r="D516" s="187" t="s">
        <v>128</v>
      </c>
      <c r="E516" s="206" t="s">
        <v>19</v>
      </c>
      <c r="F516" s="207" t="s">
        <v>428</v>
      </c>
      <c r="G516" s="205"/>
      <c r="H516" s="208">
        <v>2.2400000000000002</v>
      </c>
      <c r="I516" s="209"/>
      <c r="J516" s="205"/>
      <c r="K516" s="205"/>
      <c r="L516" s="210"/>
      <c r="M516" s="211"/>
      <c r="N516" s="212"/>
      <c r="O516" s="212"/>
      <c r="P516" s="212"/>
      <c r="Q516" s="212"/>
      <c r="R516" s="212"/>
      <c r="S516" s="212"/>
      <c r="T516" s="213"/>
      <c r="AT516" s="214" t="s">
        <v>128</v>
      </c>
      <c r="AU516" s="214" t="s">
        <v>79</v>
      </c>
      <c r="AV516" s="14" t="s">
        <v>79</v>
      </c>
      <c r="AW516" s="14" t="s">
        <v>33</v>
      </c>
      <c r="AX516" s="14" t="s">
        <v>71</v>
      </c>
      <c r="AY516" s="214" t="s">
        <v>114</v>
      </c>
    </row>
    <row r="517" spans="1:65" s="14" customFormat="1" ht="11.25">
      <c r="B517" s="204"/>
      <c r="C517" s="205"/>
      <c r="D517" s="187" t="s">
        <v>128</v>
      </c>
      <c r="E517" s="206" t="s">
        <v>19</v>
      </c>
      <c r="F517" s="207" t="s">
        <v>429</v>
      </c>
      <c r="G517" s="205"/>
      <c r="H517" s="208">
        <v>7.4249999999999998</v>
      </c>
      <c r="I517" s="209"/>
      <c r="J517" s="205"/>
      <c r="K517" s="205"/>
      <c r="L517" s="210"/>
      <c r="M517" s="211"/>
      <c r="N517" s="212"/>
      <c r="O517" s="212"/>
      <c r="P517" s="212"/>
      <c r="Q517" s="212"/>
      <c r="R517" s="212"/>
      <c r="S517" s="212"/>
      <c r="T517" s="213"/>
      <c r="AT517" s="214" t="s">
        <v>128</v>
      </c>
      <c r="AU517" s="214" t="s">
        <v>79</v>
      </c>
      <c r="AV517" s="14" t="s">
        <v>79</v>
      </c>
      <c r="AW517" s="14" t="s">
        <v>33</v>
      </c>
      <c r="AX517" s="14" t="s">
        <v>71</v>
      </c>
      <c r="AY517" s="214" t="s">
        <v>114</v>
      </c>
    </row>
    <row r="518" spans="1:65" s="14" customFormat="1" ht="11.25">
      <c r="B518" s="204"/>
      <c r="C518" s="205"/>
      <c r="D518" s="187" t="s">
        <v>128</v>
      </c>
      <c r="E518" s="206" t="s">
        <v>19</v>
      </c>
      <c r="F518" s="207" t="s">
        <v>430</v>
      </c>
      <c r="G518" s="205"/>
      <c r="H518" s="208">
        <v>3.3</v>
      </c>
      <c r="I518" s="209"/>
      <c r="J518" s="205"/>
      <c r="K518" s="205"/>
      <c r="L518" s="210"/>
      <c r="M518" s="211"/>
      <c r="N518" s="212"/>
      <c r="O518" s="212"/>
      <c r="P518" s="212"/>
      <c r="Q518" s="212"/>
      <c r="R518" s="212"/>
      <c r="S518" s="212"/>
      <c r="T518" s="213"/>
      <c r="AT518" s="214" t="s">
        <v>128</v>
      </c>
      <c r="AU518" s="214" t="s">
        <v>79</v>
      </c>
      <c r="AV518" s="14" t="s">
        <v>79</v>
      </c>
      <c r="AW518" s="14" t="s">
        <v>33</v>
      </c>
      <c r="AX518" s="14" t="s">
        <v>71</v>
      </c>
      <c r="AY518" s="214" t="s">
        <v>114</v>
      </c>
    </row>
    <row r="519" spans="1:65" s="13" customFormat="1" ht="11.25">
      <c r="B519" s="194"/>
      <c r="C519" s="195"/>
      <c r="D519" s="187" t="s">
        <v>128</v>
      </c>
      <c r="E519" s="196" t="s">
        <v>19</v>
      </c>
      <c r="F519" s="197" t="s">
        <v>196</v>
      </c>
      <c r="G519" s="195"/>
      <c r="H519" s="196" t="s">
        <v>19</v>
      </c>
      <c r="I519" s="198"/>
      <c r="J519" s="195"/>
      <c r="K519" s="195"/>
      <c r="L519" s="199"/>
      <c r="M519" s="200"/>
      <c r="N519" s="201"/>
      <c r="O519" s="201"/>
      <c r="P519" s="201"/>
      <c r="Q519" s="201"/>
      <c r="R519" s="201"/>
      <c r="S519" s="201"/>
      <c r="T519" s="202"/>
      <c r="AT519" s="203" t="s">
        <v>128</v>
      </c>
      <c r="AU519" s="203" t="s">
        <v>79</v>
      </c>
      <c r="AV519" s="13" t="s">
        <v>14</v>
      </c>
      <c r="AW519" s="13" t="s">
        <v>33</v>
      </c>
      <c r="AX519" s="13" t="s">
        <v>71</v>
      </c>
      <c r="AY519" s="203" t="s">
        <v>114</v>
      </c>
    </row>
    <row r="520" spans="1:65" s="14" customFormat="1" ht="11.25">
      <c r="B520" s="204"/>
      <c r="C520" s="205"/>
      <c r="D520" s="187" t="s">
        <v>128</v>
      </c>
      <c r="E520" s="206" t="s">
        <v>19</v>
      </c>
      <c r="F520" s="207" t="s">
        <v>431</v>
      </c>
      <c r="G520" s="205"/>
      <c r="H520" s="208">
        <v>3.1179999999999999</v>
      </c>
      <c r="I520" s="209"/>
      <c r="J520" s="205"/>
      <c r="K520" s="205"/>
      <c r="L520" s="210"/>
      <c r="M520" s="211"/>
      <c r="N520" s="212"/>
      <c r="O520" s="212"/>
      <c r="P520" s="212"/>
      <c r="Q520" s="212"/>
      <c r="R520" s="212"/>
      <c r="S520" s="212"/>
      <c r="T520" s="213"/>
      <c r="AT520" s="214" t="s">
        <v>128</v>
      </c>
      <c r="AU520" s="214" t="s">
        <v>79</v>
      </c>
      <c r="AV520" s="14" t="s">
        <v>79</v>
      </c>
      <c r="AW520" s="14" t="s">
        <v>33</v>
      </c>
      <c r="AX520" s="14" t="s">
        <v>71</v>
      </c>
      <c r="AY520" s="214" t="s">
        <v>114</v>
      </c>
    </row>
    <row r="521" spans="1:65" s="14" customFormat="1" ht="11.25">
      <c r="B521" s="204"/>
      <c r="C521" s="205"/>
      <c r="D521" s="187" t="s">
        <v>128</v>
      </c>
      <c r="E521" s="206" t="s">
        <v>19</v>
      </c>
      <c r="F521" s="207" t="s">
        <v>432</v>
      </c>
      <c r="G521" s="205"/>
      <c r="H521" s="208">
        <v>2.948</v>
      </c>
      <c r="I521" s="209"/>
      <c r="J521" s="205"/>
      <c r="K521" s="205"/>
      <c r="L521" s="210"/>
      <c r="M521" s="211"/>
      <c r="N521" s="212"/>
      <c r="O521" s="212"/>
      <c r="P521" s="212"/>
      <c r="Q521" s="212"/>
      <c r="R521" s="212"/>
      <c r="S521" s="212"/>
      <c r="T521" s="213"/>
      <c r="AT521" s="214" t="s">
        <v>128</v>
      </c>
      <c r="AU521" s="214" t="s">
        <v>79</v>
      </c>
      <c r="AV521" s="14" t="s">
        <v>79</v>
      </c>
      <c r="AW521" s="14" t="s">
        <v>33</v>
      </c>
      <c r="AX521" s="14" t="s">
        <v>71</v>
      </c>
      <c r="AY521" s="214" t="s">
        <v>114</v>
      </c>
    </row>
    <row r="522" spans="1:65" s="14" customFormat="1" ht="11.25">
      <c r="B522" s="204"/>
      <c r="C522" s="205"/>
      <c r="D522" s="187" t="s">
        <v>128</v>
      </c>
      <c r="E522" s="206" t="s">
        <v>19</v>
      </c>
      <c r="F522" s="207" t="s">
        <v>433</v>
      </c>
      <c r="G522" s="205"/>
      <c r="H522" s="208">
        <v>3.15</v>
      </c>
      <c r="I522" s="209"/>
      <c r="J522" s="205"/>
      <c r="K522" s="205"/>
      <c r="L522" s="210"/>
      <c r="M522" s="211"/>
      <c r="N522" s="212"/>
      <c r="O522" s="212"/>
      <c r="P522" s="212"/>
      <c r="Q522" s="212"/>
      <c r="R522" s="212"/>
      <c r="S522" s="212"/>
      <c r="T522" s="213"/>
      <c r="AT522" s="214" t="s">
        <v>128</v>
      </c>
      <c r="AU522" s="214" t="s">
        <v>79</v>
      </c>
      <c r="AV522" s="14" t="s">
        <v>79</v>
      </c>
      <c r="AW522" s="14" t="s">
        <v>33</v>
      </c>
      <c r="AX522" s="14" t="s">
        <v>71</v>
      </c>
      <c r="AY522" s="214" t="s">
        <v>114</v>
      </c>
    </row>
    <row r="523" spans="1:65" s="15" customFormat="1" ht="11.25">
      <c r="B523" s="215"/>
      <c r="C523" s="216"/>
      <c r="D523" s="187" t="s">
        <v>128</v>
      </c>
      <c r="E523" s="217" t="s">
        <v>19</v>
      </c>
      <c r="F523" s="218" t="s">
        <v>135</v>
      </c>
      <c r="G523" s="216"/>
      <c r="H523" s="219">
        <v>85.210999999999984</v>
      </c>
      <c r="I523" s="220"/>
      <c r="J523" s="216"/>
      <c r="K523" s="216"/>
      <c r="L523" s="221"/>
      <c r="M523" s="222"/>
      <c r="N523" s="223"/>
      <c r="O523" s="223"/>
      <c r="P523" s="223"/>
      <c r="Q523" s="223"/>
      <c r="R523" s="223"/>
      <c r="S523" s="223"/>
      <c r="T523" s="224"/>
      <c r="AT523" s="225" t="s">
        <v>128</v>
      </c>
      <c r="AU523" s="225" t="s">
        <v>79</v>
      </c>
      <c r="AV523" s="15" t="s">
        <v>122</v>
      </c>
      <c r="AW523" s="15" t="s">
        <v>33</v>
      </c>
      <c r="AX523" s="15" t="s">
        <v>14</v>
      </c>
      <c r="AY523" s="225" t="s">
        <v>114</v>
      </c>
    </row>
    <row r="524" spans="1:65" s="2" customFormat="1" ht="16.5" customHeight="1">
      <c r="A524" s="35"/>
      <c r="B524" s="36"/>
      <c r="C524" s="174" t="s">
        <v>434</v>
      </c>
      <c r="D524" s="174" t="s">
        <v>117</v>
      </c>
      <c r="E524" s="175" t="s">
        <v>435</v>
      </c>
      <c r="F524" s="176" t="s">
        <v>436</v>
      </c>
      <c r="G524" s="177" t="s">
        <v>120</v>
      </c>
      <c r="H524" s="178">
        <v>417.36</v>
      </c>
      <c r="I524" s="179"/>
      <c r="J524" s="180">
        <f>ROUND(I524*H524,2)</f>
        <v>0</v>
      </c>
      <c r="K524" s="176" t="s">
        <v>121</v>
      </c>
      <c r="L524" s="40"/>
      <c r="M524" s="181" t="s">
        <v>19</v>
      </c>
      <c r="N524" s="182" t="s">
        <v>43</v>
      </c>
      <c r="O524" s="65"/>
      <c r="P524" s="183">
        <f>O524*H524</f>
        <v>0</v>
      </c>
      <c r="Q524" s="183">
        <v>0</v>
      </c>
      <c r="R524" s="183">
        <f>Q524*H524</f>
        <v>0</v>
      </c>
      <c r="S524" s="183">
        <v>0</v>
      </c>
      <c r="T524" s="184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185" t="s">
        <v>122</v>
      </c>
      <c r="AT524" s="185" t="s">
        <v>117</v>
      </c>
      <c r="AU524" s="185" t="s">
        <v>79</v>
      </c>
      <c r="AY524" s="18" t="s">
        <v>114</v>
      </c>
      <c r="BE524" s="186">
        <f>IF(N524="základní",J524,0)</f>
        <v>0</v>
      </c>
      <c r="BF524" s="186">
        <f>IF(N524="snížená",J524,0)</f>
        <v>0</v>
      </c>
      <c r="BG524" s="186">
        <f>IF(N524="zákl. přenesená",J524,0)</f>
        <v>0</v>
      </c>
      <c r="BH524" s="186">
        <f>IF(N524="sníž. přenesená",J524,0)</f>
        <v>0</v>
      </c>
      <c r="BI524" s="186">
        <f>IF(N524="nulová",J524,0)</f>
        <v>0</v>
      </c>
      <c r="BJ524" s="18" t="s">
        <v>79</v>
      </c>
      <c r="BK524" s="186">
        <f>ROUND(I524*H524,2)</f>
        <v>0</v>
      </c>
      <c r="BL524" s="18" t="s">
        <v>122</v>
      </c>
      <c r="BM524" s="185" t="s">
        <v>437</v>
      </c>
    </row>
    <row r="525" spans="1:65" s="2" customFormat="1" ht="11.25">
      <c r="A525" s="35"/>
      <c r="B525" s="36"/>
      <c r="C525" s="37"/>
      <c r="D525" s="187" t="s">
        <v>124</v>
      </c>
      <c r="E525" s="37"/>
      <c r="F525" s="188" t="s">
        <v>438</v>
      </c>
      <c r="G525" s="37"/>
      <c r="H525" s="37"/>
      <c r="I525" s="189"/>
      <c r="J525" s="37"/>
      <c r="K525" s="37"/>
      <c r="L525" s="40"/>
      <c r="M525" s="190"/>
      <c r="N525" s="191"/>
      <c r="O525" s="65"/>
      <c r="P525" s="65"/>
      <c r="Q525" s="65"/>
      <c r="R525" s="65"/>
      <c r="S525" s="65"/>
      <c r="T525" s="66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T525" s="18" t="s">
        <v>124</v>
      </c>
      <c r="AU525" s="18" t="s">
        <v>79</v>
      </c>
    </row>
    <row r="526" spans="1:65" s="2" customFormat="1" ht="11.25">
      <c r="A526" s="35"/>
      <c r="B526" s="36"/>
      <c r="C526" s="37"/>
      <c r="D526" s="192" t="s">
        <v>126</v>
      </c>
      <c r="E526" s="37"/>
      <c r="F526" s="193" t="s">
        <v>439</v>
      </c>
      <c r="G526" s="37"/>
      <c r="H526" s="37"/>
      <c r="I526" s="189"/>
      <c r="J526" s="37"/>
      <c r="K526" s="37"/>
      <c r="L526" s="40"/>
      <c r="M526" s="190"/>
      <c r="N526" s="191"/>
      <c r="O526" s="65"/>
      <c r="P526" s="65"/>
      <c r="Q526" s="65"/>
      <c r="R526" s="65"/>
      <c r="S526" s="65"/>
      <c r="T526" s="66"/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T526" s="18" t="s">
        <v>126</v>
      </c>
      <c r="AU526" s="18" t="s">
        <v>79</v>
      </c>
    </row>
    <row r="527" spans="1:65" s="13" customFormat="1" ht="11.25">
      <c r="B527" s="194"/>
      <c r="C527" s="195"/>
      <c r="D527" s="187" t="s">
        <v>128</v>
      </c>
      <c r="E527" s="196" t="s">
        <v>19</v>
      </c>
      <c r="F527" s="197" t="s">
        <v>129</v>
      </c>
      <c r="G527" s="195"/>
      <c r="H527" s="196" t="s">
        <v>19</v>
      </c>
      <c r="I527" s="198"/>
      <c r="J527" s="195"/>
      <c r="K527" s="195"/>
      <c r="L527" s="199"/>
      <c r="M527" s="200"/>
      <c r="N527" s="201"/>
      <c r="O527" s="201"/>
      <c r="P527" s="201"/>
      <c r="Q527" s="201"/>
      <c r="R527" s="201"/>
      <c r="S527" s="201"/>
      <c r="T527" s="202"/>
      <c r="AT527" s="203" t="s">
        <v>128</v>
      </c>
      <c r="AU527" s="203" t="s">
        <v>79</v>
      </c>
      <c r="AV527" s="13" t="s">
        <v>14</v>
      </c>
      <c r="AW527" s="13" t="s">
        <v>33</v>
      </c>
      <c r="AX527" s="13" t="s">
        <v>71</v>
      </c>
      <c r="AY527" s="203" t="s">
        <v>114</v>
      </c>
    </row>
    <row r="528" spans="1:65" s="14" customFormat="1" ht="11.25">
      <c r="B528" s="204"/>
      <c r="C528" s="205"/>
      <c r="D528" s="187" t="s">
        <v>128</v>
      </c>
      <c r="E528" s="206" t="s">
        <v>19</v>
      </c>
      <c r="F528" s="207" t="s">
        <v>130</v>
      </c>
      <c r="G528" s="205"/>
      <c r="H528" s="208">
        <v>5.52</v>
      </c>
      <c r="I528" s="209"/>
      <c r="J528" s="205"/>
      <c r="K528" s="205"/>
      <c r="L528" s="210"/>
      <c r="M528" s="211"/>
      <c r="N528" s="212"/>
      <c r="O528" s="212"/>
      <c r="P528" s="212"/>
      <c r="Q528" s="212"/>
      <c r="R528" s="212"/>
      <c r="S528" s="212"/>
      <c r="T528" s="213"/>
      <c r="AT528" s="214" t="s">
        <v>128</v>
      </c>
      <c r="AU528" s="214" t="s">
        <v>79</v>
      </c>
      <c r="AV528" s="14" t="s">
        <v>79</v>
      </c>
      <c r="AW528" s="14" t="s">
        <v>33</v>
      </c>
      <c r="AX528" s="14" t="s">
        <v>71</v>
      </c>
      <c r="AY528" s="214" t="s">
        <v>114</v>
      </c>
    </row>
    <row r="529" spans="2:51" s="14" customFormat="1" ht="11.25">
      <c r="B529" s="204"/>
      <c r="C529" s="205"/>
      <c r="D529" s="187" t="s">
        <v>128</v>
      </c>
      <c r="E529" s="206" t="s">
        <v>19</v>
      </c>
      <c r="F529" s="207" t="s">
        <v>131</v>
      </c>
      <c r="G529" s="205"/>
      <c r="H529" s="208">
        <v>18</v>
      </c>
      <c r="I529" s="209"/>
      <c r="J529" s="205"/>
      <c r="K529" s="205"/>
      <c r="L529" s="210"/>
      <c r="M529" s="211"/>
      <c r="N529" s="212"/>
      <c r="O529" s="212"/>
      <c r="P529" s="212"/>
      <c r="Q529" s="212"/>
      <c r="R529" s="212"/>
      <c r="S529" s="212"/>
      <c r="T529" s="213"/>
      <c r="AT529" s="214" t="s">
        <v>128</v>
      </c>
      <c r="AU529" s="214" t="s">
        <v>79</v>
      </c>
      <c r="AV529" s="14" t="s">
        <v>79</v>
      </c>
      <c r="AW529" s="14" t="s">
        <v>33</v>
      </c>
      <c r="AX529" s="14" t="s">
        <v>71</v>
      </c>
      <c r="AY529" s="214" t="s">
        <v>114</v>
      </c>
    </row>
    <row r="530" spans="2:51" s="14" customFormat="1" ht="11.25">
      <c r="B530" s="204"/>
      <c r="C530" s="205"/>
      <c r="D530" s="187" t="s">
        <v>128</v>
      </c>
      <c r="E530" s="206" t="s">
        <v>19</v>
      </c>
      <c r="F530" s="207" t="s">
        <v>132</v>
      </c>
      <c r="G530" s="205"/>
      <c r="H530" s="208">
        <v>1.2</v>
      </c>
      <c r="I530" s="209"/>
      <c r="J530" s="205"/>
      <c r="K530" s="205"/>
      <c r="L530" s="210"/>
      <c r="M530" s="211"/>
      <c r="N530" s="212"/>
      <c r="O530" s="212"/>
      <c r="P530" s="212"/>
      <c r="Q530" s="212"/>
      <c r="R530" s="212"/>
      <c r="S530" s="212"/>
      <c r="T530" s="213"/>
      <c r="AT530" s="214" t="s">
        <v>128</v>
      </c>
      <c r="AU530" s="214" t="s">
        <v>79</v>
      </c>
      <c r="AV530" s="14" t="s">
        <v>79</v>
      </c>
      <c r="AW530" s="14" t="s">
        <v>33</v>
      </c>
      <c r="AX530" s="14" t="s">
        <v>71</v>
      </c>
      <c r="AY530" s="214" t="s">
        <v>114</v>
      </c>
    </row>
    <row r="531" spans="2:51" s="14" customFormat="1" ht="11.25">
      <c r="B531" s="204"/>
      <c r="C531" s="205"/>
      <c r="D531" s="187" t="s">
        <v>128</v>
      </c>
      <c r="E531" s="206" t="s">
        <v>19</v>
      </c>
      <c r="F531" s="207" t="s">
        <v>133</v>
      </c>
      <c r="G531" s="205"/>
      <c r="H531" s="208">
        <v>2.72</v>
      </c>
      <c r="I531" s="209"/>
      <c r="J531" s="205"/>
      <c r="K531" s="205"/>
      <c r="L531" s="210"/>
      <c r="M531" s="211"/>
      <c r="N531" s="212"/>
      <c r="O531" s="212"/>
      <c r="P531" s="212"/>
      <c r="Q531" s="212"/>
      <c r="R531" s="212"/>
      <c r="S531" s="212"/>
      <c r="T531" s="213"/>
      <c r="AT531" s="214" t="s">
        <v>128</v>
      </c>
      <c r="AU531" s="214" t="s">
        <v>79</v>
      </c>
      <c r="AV531" s="14" t="s">
        <v>79</v>
      </c>
      <c r="AW531" s="14" t="s">
        <v>33</v>
      </c>
      <c r="AX531" s="14" t="s">
        <v>71</v>
      </c>
      <c r="AY531" s="214" t="s">
        <v>114</v>
      </c>
    </row>
    <row r="532" spans="2:51" s="14" customFormat="1" ht="11.25">
      <c r="B532" s="204"/>
      <c r="C532" s="205"/>
      <c r="D532" s="187" t="s">
        <v>128</v>
      </c>
      <c r="E532" s="206" t="s">
        <v>19</v>
      </c>
      <c r="F532" s="207" t="s">
        <v>134</v>
      </c>
      <c r="G532" s="205"/>
      <c r="H532" s="208">
        <v>4.8</v>
      </c>
      <c r="I532" s="209"/>
      <c r="J532" s="205"/>
      <c r="K532" s="205"/>
      <c r="L532" s="210"/>
      <c r="M532" s="211"/>
      <c r="N532" s="212"/>
      <c r="O532" s="212"/>
      <c r="P532" s="212"/>
      <c r="Q532" s="212"/>
      <c r="R532" s="212"/>
      <c r="S532" s="212"/>
      <c r="T532" s="213"/>
      <c r="AT532" s="214" t="s">
        <v>128</v>
      </c>
      <c r="AU532" s="214" t="s">
        <v>79</v>
      </c>
      <c r="AV532" s="14" t="s">
        <v>79</v>
      </c>
      <c r="AW532" s="14" t="s">
        <v>33</v>
      </c>
      <c r="AX532" s="14" t="s">
        <v>71</v>
      </c>
      <c r="AY532" s="214" t="s">
        <v>114</v>
      </c>
    </row>
    <row r="533" spans="2:51" s="13" customFormat="1" ht="11.25">
      <c r="B533" s="194"/>
      <c r="C533" s="195"/>
      <c r="D533" s="187" t="s">
        <v>128</v>
      </c>
      <c r="E533" s="196" t="s">
        <v>19</v>
      </c>
      <c r="F533" s="197" t="s">
        <v>164</v>
      </c>
      <c r="G533" s="195"/>
      <c r="H533" s="196" t="s">
        <v>19</v>
      </c>
      <c r="I533" s="198"/>
      <c r="J533" s="195"/>
      <c r="K533" s="195"/>
      <c r="L533" s="199"/>
      <c r="M533" s="200"/>
      <c r="N533" s="201"/>
      <c r="O533" s="201"/>
      <c r="P533" s="201"/>
      <c r="Q533" s="201"/>
      <c r="R533" s="201"/>
      <c r="S533" s="201"/>
      <c r="T533" s="202"/>
      <c r="AT533" s="203" t="s">
        <v>128</v>
      </c>
      <c r="AU533" s="203" t="s">
        <v>79</v>
      </c>
      <c r="AV533" s="13" t="s">
        <v>14</v>
      </c>
      <c r="AW533" s="13" t="s">
        <v>33</v>
      </c>
      <c r="AX533" s="13" t="s">
        <v>71</v>
      </c>
      <c r="AY533" s="203" t="s">
        <v>114</v>
      </c>
    </row>
    <row r="534" spans="2:51" s="14" customFormat="1" ht="11.25">
      <c r="B534" s="204"/>
      <c r="C534" s="205"/>
      <c r="D534" s="187" t="s">
        <v>128</v>
      </c>
      <c r="E534" s="206" t="s">
        <v>19</v>
      </c>
      <c r="F534" s="207" t="s">
        <v>165</v>
      </c>
      <c r="G534" s="205"/>
      <c r="H534" s="208">
        <v>19.95</v>
      </c>
      <c r="I534" s="209"/>
      <c r="J534" s="205"/>
      <c r="K534" s="205"/>
      <c r="L534" s="210"/>
      <c r="M534" s="211"/>
      <c r="N534" s="212"/>
      <c r="O534" s="212"/>
      <c r="P534" s="212"/>
      <c r="Q534" s="212"/>
      <c r="R534" s="212"/>
      <c r="S534" s="212"/>
      <c r="T534" s="213"/>
      <c r="AT534" s="214" t="s">
        <v>128</v>
      </c>
      <c r="AU534" s="214" t="s">
        <v>79</v>
      </c>
      <c r="AV534" s="14" t="s">
        <v>79</v>
      </c>
      <c r="AW534" s="14" t="s">
        <v>33</v>
      </c>
      <c r="AX534" s="14" t="s">
        <v>71</v>
      </c>
      <c r="AY534" s="214" t="s">
        <v>114</v>
      </c>
    </row>
    <row r="535" spans="2:51" s="14" customFormat="1" ht="11.25">
      <c r="B535" s="204"/>
      <c r="C535" s="205"/>
      <c r="D535" s="187" t="s">
        <v>128</v>
      </c>
      <c r="E535" s="206" t="s">
        <v>19</v>
      </c>
      <c r="F535" s="207" t="s">
        <v>166</v>
      </c>
      <c r="G535" s="205"/>
      <c r="H535" s="208">
        <v>21.14</v>
      </c>
      <c r="I535" s="209"/>
      <c r="J535" s="205"/>
      <c r="K535" s="205"/>
      <c r="L535" s="210"/>
      <c r="M535" s="211"/>
      <c r="N535" s="212"/>
      <c r="O535" s="212"/>
      <c r="P535" s="212"/>
      <c r="Q535" s="212"/>
      <c r="R535" s="212"/>
      <c r="S535" s="212"/>
      <c r="T535" s="213"/>
      <c r="AT535" s="214" t="s">
        <v>128</v>
      </c>
      <c r="AU535" s="214" t="s">
        <v>79</v>
      </c>
      <c r="AV535" s="14" t="s">
        <v>79</v>
      </c>
      <c r="AW535" s="14" t="s">
        <v>33</v>
      </c>
      <c r="AX535" s="14" t="s">
        <v>71</v>
      </c>
      <c r="AY535" s="214" t="s">
        <v>114</v>
      </c>
    </row>
    <row r="536" spans="2:51" s="13" customFormat="1" ht="11.25">
      <c r="B536" s="194"/>
      <c r="C536" s="195"/>
      <c r="D536" s="187" t="s">
        <v>128</v>
      </c>
      <c r="E536" s="196" t="s">
        <v>19</v>
      </c>
      <c r="F536" s="197" t="s">
        <v>167</v>
      </c>
      <c r="G536" s="195"/>
      <c r="H536" s="196" t="s">
        <v>19</v>
      </c>
      <c r="I536" s="198"/>
      <c r="J536" s="195"/>
      <c r="K536" s="195"/>
      <c r="L536" s="199"/>
      <c r="M536" s="200"/>
      <c r="N536" s="201"/>
      <c r="O536" s="201"/>
      <c r="P536" s="201"/>
      <c r="Q536" s="201"/>
      <c r="R536" s="201"/>
      <c r="S536" s="201"/>
      <c r="T536" s="202"/>
      <c r="AT536" s="203" t="s">
        <v>128</v>
      </c>
      <c r="AU536" s="203" t="s">
        <v>79</v>
      </c>
      <c r="AV536" s="13" t="s">
        <v>14</v>
      </c>
      <c r="AW536" s="13" t="s">
        <v>33</v>
      </c>
      <c r="AX536" s="13" t="s">
        <v>71</v>
      </c>
      <c r="AY536" s="203" t="s">
        <v>114</v>
      </c>
    </row>
    <row r="537" spans="2:51" s="13" customFormat="1" ht="11.25">
      <c r="B537" s="194"/>
      <c r="C537" s="195"/>
      <c r="D537" s="187" t="s">
        <v>128</v>
      </c>
      <c r="E537" s="196" t="s">
        <v>19</v>
      </c>
      <c r="F537" s="197" t="s">
        <v>168</v>
      </c>
      <c r="G537" s="195"/>
      <c r="H537" s="196" t="s">
        <v>19</v>
      </c>
      <c r="I537" s="198"/>
      <c r="J537" s="195"/>
      <c r="K537" s="195"/>
      <c r="L537" s="199"/>
      <c r="M537" s="200"/>
      <c r="N537" s="201"/>
      <c r="O537" s="201"/>
      <c r="P537" s="201"/>
      <c r="Q537" s="201"/>
      <c r="R537" s="201"/>
      <c r="S537" s="201"/>
      <c r="T537" s="202"/>
      <c r="AT537" s="203" t="s">
        <v>128</v>
      </c>
      <c r="AU537" s="203" t="s">
        <v>79</v>
      </c>
      <c r="AV537" s="13" t="s">
        <v>14</v>
      </c>
      <c r="AW537" s="13" t="s">
        <v>33</v>
      </c>
      <c r="AX537" s="13" t="s">
        <v>71</v>
      </c>
      <c r="AY537" s="203" t="s">
        <v>114</v>
      </c>
    </row>
    <row r="538" spans="2:51" s="14" customFormat="1" ht="11.25">
      <c r="B538" s="204"/>
      <c r="C538" s="205"/>
      <c r="D538" s="187" t="s">
        <v>128</v>
      </c>
      <c r="E538" s="206" t="s">
        <v>19</v>
      </c>
      <c r="F538" s="207" t="s">
        <v>169</v>
      </c>
      <c r="G538" s="205"/>
      <c r="H538" s="208">
        <v>171</v>
      </c>
      <c r="I538" s="209"/>
      <c r="J538" s="205"/>
      <c r="K538" s="205"/>
      <c r="L538" s="210"/>
      <c r="M538" s="211"/>
      <c r="N538" s="212"/>
      <c r="O538" s="212"/>
      <c r="P538" s="212"/>
      <c r="Q538" s="212"/>
      <c r="R538" s="212"/>
      <c r="S538" s="212"/>
      <c r="T538" s="213"/>
      <c r="AT538" s="214" t="s">
        <v>128</v>
      </c>
      <c r="AU538" s="214" t="s">
        <v>79</v>
      </c>
      <c r="AV538" s="14" t="s">
        <v>79</v>
      </c>
      <c r="AW538" s="14" t="s">
        <v>33</v>
      </c>
      <c r="AX538" s="14" t="s">
        <v>71</v>
      </c>
      <c r="AY538" s="214" t="s">
        <v>114</v>
      </c>
    </row>
    <row r="539" spans="2:51" s="14" customFormat="1" ht="11.25">
      <c r="B539" s="204"/>
      <c r="C539" s="205"/>
      <c r="D539" s="187" t="s">
        <v>128</v>
      </c>
      <c r="E539" s="206" t="s">
        <v>19</v>
      </c>
      <c r="F539" s="207" t="s">
        <v>170</v>
      </c>
      <c r="G539" s="205"/>
      <c r="H539" s="208">
        <v>181.2</v>
      </c>
      <c r="I539" s="209"/>
      <c r="J539" s="205"/>
      <c r="K539" s="205"/>
      <c r="L539" s="210"/>
      <c r="M539" s="211"/>
      <c r="N539" s="212"/>
      <c r="O539" s="212"/>
      <c r="P539" s="212"/>
      <c r="Q539" s="212"/>
      <c r="R539" s="212"/>
      <c r="S539" s="212"/>
      <c r="T539" s="213"/>
      <c r="AT539" s="214" t="s">
        <v>128</v>
      </c>
      <c r="AU539" s="214" t="s">
        <v>79</v>
      </c>
      <c r="AV539" s="14" t="s">
        <v>79</v>
      </c>
      <c r="AW539" s="14" t="s">
        <v>33</v>
      </c>
      <c r="AX539" s="14" t="s">
        <v>71</v>
      </c>
      <c r="AY539" s="214" t="s">
        <v>114</v>
      </c>
    </row>
    <row r="540" spans="2:51" s="13" customFormat="1" ht="11.25">
      <c r="B540" s="194"/>
      <c r="C540" s="195"/>
      <c r="D540" s="187" t="s">
        <v>128</v>
      </c>
      <c r="E540" s="196" t="s">
        <v>19</v>
      </c>
      <c r="F540" s="197" t="s">
        <v>171</v>
      </c>
      <c r="G540" s="195"/>
      <c r="H540" s="196" t="s">
        <v>19</v>
      </c>
      <c r="I540" s="198"/>
      <c r="J540" s="195"/>
      <c r="K540" s="195"/>
      <c r="L540" s="199"/>
      <c r="M540" s="200"/>
      <c r="N540" s="201"/>
      <c r="O540" s="201"/>
      <c r="P540" s="201"/>
      <c r="Q540" s="201"/>
      <c r="R540" s="201"/>
      <c r="S540" s="201"/>
      <c r="T540" s="202"/>
      <c r="AT540" s="203" t="s">
        <v>128</v>
      </c>
      <c r="AU540" s="203" t="s">
        <v>79</v>
      </c>
      <c r="AV540" s="13" t="s">
        <v>14</v>
      </c>
      <c r="AW540" s="13" t="s">
        <v>33</v>
      </c>
      <c r="AX540" s="13" t="s">
        <v>71</v>
      </c>
      <c r="AY540" s="203" t="s">
        <v>114</v>
      </c>
    </row>
    <row r="541" spans="2:51" s="14" customFormat="1" ht="11.25">
      <c r="B541" s="204"/>
      <c r="C541" s="205"/>
      <c r="D541" s="187" t="s">
        <v>128</v>
      </c>
      <c r="E541" s="206" t="s">
        <v>19</v>
      </c>
      <c r="F541" s="207" t="s">
        <v>172</v>
      </c>
      <c r="G541" s="205"/>
      <c r="H541" s="208">
        <v>46.5</v>
      </c>
      <c r="I541" s="209"/>
      <c r="J541" s="205"/>
      <c r="K541" s="205"/>
      <c r="L541" s="210"/>
      <c r="M541" s="211"/>
      <c r="N541" s="212"/>
      <c r="O541" s="212"/>
      <c r="P541" s="212"/>
      <c r="Q541" s="212"/>
      <c r="R541" s="212"/>
      <c r="S541" s="212"/>
      <c r="T541" s="213"/>
      <c r="AT541" s="214" t="s">
        <v>128</v>
      </c>
      <c r="AU541" s="214" t="s">
        <v>79</v>
      </c>
      <c r="AV541" s="14" t="s">
        <v>79</v>
      </c>
      <c r="AW541" s="14" t="s">
        <v>33</v>
      </c>
      <c r="AX541" s="14" t="s">
        <v>71</v>
      </c>
      <c r="AY541" s="214" t="s">
        <v>114</v>
      </c>
    </row>
    <row r="542" spans="2:51" s="13" customFormat="1" ht="11.25">
      <c r="B542" s="194"/>
      <c r="C542" s="195"/>
      <c r="D542" s="187" t="s">
        <v>128</v>
      </c>
      <c r="E542" s="196" t="s">
        <v>19</v>
      </c>
      <c r="F542" s="197" t="s">
        <v>173</v>
      </c>
      <c r="G542" s="195"/>
      <c r="H542" s="196" t="s">
        <v>19</v>
      </c>
      <c r="I542" s="198"/>
      <c r="J542" s="195"/>
      <c r="K542" s="195"/>
      <c r="L542" s="199"/>
      <c r="M542" s="200"/>
      <c r="N542" s="201"/>
      <c r="O542" s="201"/>
      <c r="P542" s="201"/>
      <c r="Q542" s="201"/>
      <c r="R542" s="201"/>
      <c r="S542" s="201"/>
      <c r="T542" s="202"/>
      <c r="AT542" s="203" t="s">
        <v>128</v>
      </c>
      <c r="AU542" s="203" t="s">
        <v>79</v>
      </c>
      <c r="AV542" s="13" t="s">
        <v>14</v>
      </c>
      <c r="AW542" s="13" t="s">
        <v>33</v>
      </c>
      <c r="AX542" s="13" t="s">
        <v>71</v>
      </c>
      <c r="AY542" s="203" t="s">
        <v>114</v>
      </c>
    </row>
    <row r="543" spans="2:51" s="14" customFormat="1" ht="11.25">
      <c r="B543" s="204"/>
      <c r="C543" s="205"/>
      <c r="D543" s="187" t="s">
        <v>128</v>
      </c>
      <c r="E543" s="206" t="s">
        <v>19</v>
      </c>
      <c r="F543" s="207" t="s">
        <v>174</v>
      </c>
      <c r="G543" s="205"/>
      <c r="H543" s="208">
        <v>-24.6</v>
      </c>
      <c r="I543" s="209"/>
      <c r="J543" s="205"/>
      <c r="K543" s="205"/>
      <c r="L543" s="210"/>
      <c r="M543" s="211"/>
      <c r="N543" s="212"/>
      <c r="O543" s="212"/>
      <c r="P543" s="212"/>
      <c r="Q543" s="212"/>
      <c r="R543" s="212"/>
      <c r="S543" s="212"/>
      <c r="T543" s="213"/>
      <c r="AT543" s="214" t="s">
        <v>128</v>
      </c>
      <c r="AU543" s="214" t="s">
        <v>79</v>
      </c>
      <c r="AV543" s="14" t="s">
        <v>79</v>
      </c>
      <c r="AW543" s="14" t="s">
        <v>33</v>
      </c>
      <c r="AX543" s="14" t="s">
        <v>71</v>
      </c>
      <c r="AY543" s="214" t="s">
        <v>114</v>
      </c>
    </row>
    <row r="544" spans="2:51" s="14" customFormat="1" ht="11.25">
      <c r="B544" s="204"/>
      <c r="C544" s="205"/>
      <c r="D544" s="187" t="s">
        <v>128</v>
      </c>
      <c r="E544" s="206" t="s">
        <v>19</v>
      </c>
      <c r="F544" s="207" t="s">
        <v>175</v>
      </c>
      <c r="G544" s="205"/>
      <c r="H544" s="208">
        <v>-10.199999999999999</v>
      </c>
      <c r="I544" s="209"/>
      <c r="J544" s="205"/>
      <c r="K544" s="205"/>
      <c r="L544" s="210"/>
      <c r="M544" s="211"/>
      <c r="N544" s="212"/>
      <c r="O544" s="212"/>
      <c r="P544" s="212"/>
      <c r="Q544" s="212"/>
      <c r="R544" s="212"/>
      <c r="S544" s="212"/>
      <c r="T544" s="213"/>
      <c r="AT544" s="214" t="s">
        <v>128</v>
      </c>
      <c r="AU544" s="214" t="s">
        <v>79</v>
      </c>
      <c r="AV544" s="14" t="s">
        <v>79</v>
      </c>
      <c r="AW544" s="14" t="s">
        <v>33</v>
      </c>
      <c r="AX544" s="14" t="s">
        <v>71</v>
      </c>
      <c r="AY544" s="214" t="s">
        <v>114</v>
      </c>
    </row>
    <row r="545" spans="2:63" s="14" customFormat="1" ht="11.25">
      <c r="B545" s="204"/>
      <c r="C545" s="205"/>
      <c r="D545" s="187" t="s">
        <v>128</v>
      </c>
      <c r="E545" s="206" t="s">
        <v>19</v>
      </c>
      <c r="F545" s="207" t="s">
        <v>176</v>
      </c>
      <c r="G545" s="205"/>
      <c r="H545" s="208">
        <v>-20.5</v>
      </c>
      <c r="I545" s="209"/>
      <c r="J545" s="205"/>
      <c r="K545" s="205"/>
      <c r="L545" s="210"/>
      <c r="M545" s="211"/>
      <c r="N545" s="212"/>
      <c r="O545" s="212"/>
      <c r="P545" s="212"/>
      <c r="Q545" s="212"/>
      <c r="R545" s="212"/>
      <c r="S545" s="212"/>
      <c r="T545" s="213"/>
      <c r="AT545" s="214" t="s">
        <v>128</v>
      </c>
      <c r="AU545" s="214" t="s">
        <v>79</v>
      </c>
      <c r="AV545" s="14" t="s">
        <v>79</v>
      </c>
      <c r="AW545" s="14" t="s">
        <v>33</v>
      </c>
      <c r="AX545" s="14" t="s">
        <v>71</v>
      </c>
      <c r="AY545" s="214" t="s">
        <v>114</v>
      </c>
    </row>
    <row r="546" spans="2:63" s="13" customFormat="1" ht="11.25">
      <c r="B546" s="194"/>
      <c r="C546" s="195"/>
      <c r="D546" s="187" t="s">
        <v>128</v>
      </c>
      <c r="E546" s="196" t="s">
        <v>19</v>
      </c>
      <c r="F546" s="197" t="s">
        <v>177</v>
      </c>
      <c r="G546" s="195"/>
      <c r="H546" s="196" t="s">
        <v>19</v>
      </c>
      <c r="I546" s="198"/>
      <c r="J546" s="195"/>
      <c r="K546" s="195"/>
      <c r="L546" s="199"/>
      <c r="M546" s="200"/>
      <c r="N546" s="201"/>
      <c r="O546" s="201"/>
      <c r="P546" s="201"/>
      <c r="Q546" s="201"/>
      <c r="R546" s="201"/>
      <c r="S546" s="201"/>
      <c r="T546" s="202"/>
      <c r="AT546" s="203" t="s">
        <v>128</v>
      </c>
      <c r="AU546" s="203" t="s">
        <v>79</v>
      </c>
      <c r="AV546" s="13" t="s">
        <v>14</v>
      </c>
      <c r="AW546" s="13" t="s">
        <v>33</v>
      </c>
      <c r="AX546" s="13" t="s">
        <v>71</v>
      </c>
      <c r="AY546" s="203" t="s">
        <v>114</v>
      </c>
    </row>
    <row r="547" spans="2:63" s="14" customFormat="1" ht="11.25">
      <c r="B547" s="204"/>
      <c r="C547" s="205"/>
      <c r="D547" s="187" t="s">
        <v>128</v>
      </c>
      <c r="E547" s="206" t="s">
        <v>19</v>
      </c>
      <c r="F547" s="207" t="s">
        <v>178</v>
      </c>
      <c r="G547" s="205"/>
      <c r="H547" s="208">
        <v>-1.3049999999999999</v>
      </c>
      <c r="I547" s="209"/>
      <c r="J547" s="205"/>
      <c r="K547" s="205"/>
      <c r="L547" s="210"/>
      <c r="M547" s="211"/>
      <c r="N547" s="212"/>
      <c r="O547" s="212"/>
      <c r="P547" s="212"/>
      <c r="Q547" s="212"/>
      <c r="R547" s="212"/>
      <c r="S547" s="212"/>
      <c r="T547" s="213"/>
      <c r="AT547" s="214" t="s">
        <v>128</v>
      </c>
      <c r="AU547" s="214" t="s">
        <v>79</v>
      </c>
      <c r="AV547" s="14" t="s">
        <v>79</v>
      </c>
      <c r="AW547" s="14" t="s">
        <v>33</v>
      </c>
      <c r="AX547" s="14" t="s">
        <v>71</v>
      </c>
      <c r="AY547" s="214" t="s">
        <v>114</v>
      </c>
    </row>
    <row r="548" spans="2:63" s="14" customFormat="1" ht="11.25">
      <c r="B548" s="204"/>
      <c r="C548" s="205"/>
      <c r="D548" s="187" t="s">
        <v>128</v>
      </c>
      <c r="E548" s="206" t="s">
        <v>19</v>
      </c>
      <c r="F548" s="207" t="s">
        <v>179</v>
      </c>
      <c r="G548" s="205"/>
      <c r="H548" s="208">
        <v>-19.574999999999999</v>
      </c>
      <c r="I548" s="209"/>
      <c r="J548" s="205"/>
      <c r="K548" s="205"/>
      <c r="L548" s="210"/>
      <c r="M548" s="211"/>
      <c r="N548" s="212"/>
      <c r="O548" s="212"/>
      <c r="P548" s="212"/>
      <c r="Q548" s="212"/>
      <c r="R548" s="212"/>
      <c r="S548" s="212"/>
      <c r="T548" s="213"/>
      <c r="AT548" s="214" t="s">
        <v>128</v>
      </c>
      <c r="AU548" s="214" t="s">
        <v>79</v>
      </c>
      <c r="AV548" s="14" t="s">
        <v>79</v>
      </c>
      <c r="AW548" s="14" t="s">
        <v>33</v>
      </c>
      <c r="AX548" s="14" t="s">
        <v>71</v>
      </c>
      <c r="AY548" s="214" t="s">
        <v>114</v>
      </c>
    </row>
    <row r="549" spans="2:63" s="14" customFormat="1" ht="11.25">
      <c r="B549" s="204"/>
      <c r="C549" s="205"/>
      <c r="D549" s="187" t="s">
        <v>128</v>
      </c>
      <c r="E549" s="206" t="s">
        <v>19</v>
      </c>
      <c r="F549" s="207" t="s">
        <v>180</v>
      </c>
      <c r="G549" s="205"/>
      <c r="H549" s="208">
        <v>-30.45</v>
      </c>
      <c r="I549" s="209"/>
      <c r="J549" s="205"/>
      <c r="K549" s="205"/>
      <c r="L549" s="210"/>
      <c r="M549" s="211"/>
      <c r="N549" s="212"/>
      <c r="O549" s="212"/>
      <c r="P549" s="212"/>
      <c r="Q549" s="212"/>
      <c r="R549" s="212"/>
      <c r="S549" s="212"/>
      <c r="T549" s="213"/>
      <c r="AT549" s="214" t="s">
        <v>128</v>
      </c>
      <c r="AU549" s="214" t="s">
        <v>79</v>
      </c>
      <c r="AV549" s="14" t="s">
        <v>79</v>
      </c>
      <c r="AW549" s="14" t="s">
        <v>33</v>
      </c>
      <c r="AX549" s="14" t="s">
        <v>71</v>
      </c>
      <c r="AY549" s="214" t="s">
        <v>114</v>
      </c>
    </row>
    <row r="550" spans="2:63" s="14" customFormat="1" ht="11.25">
      <c r="B550" s="204"/>
      <c r="C550" s="205"/>
      <c r="D550" s="187" t="s">
        <v>128</v>
      </c>
      <c r="E550" s="206" t="s">
        <v>19</v>
      </c>
      <c r="F550" s="207" t="s">
        <v>181</v>
      </c>
      <c r="G550" s="205"/>
      <c r="H550" s="208">
        <v>-6.48</v>
      </c>
      <c r="I550" s="209"/>
      <c r="J550" s="205"/>
      <c r="K550" s="205"/>
      <c r="L550" s="210"/>
      <c r="M550" s="211"/>
      <c r="N550" s="212"/>
      <c r="O550" s="212"/>
      <c r="P550" s="212"/>
      <c r="Q550" s="212"/>
      <c r="R550" s="212"/>
      <c r="S550" s="212"/>
      <c r="T550" s="213"/>
      <c r="AT550" s="214" t="s">
        <v>128</v>
      </c>
      <c r="AU550" s="214" t="s">
        <v>79</v>
      </c>
      <c r="AV550" s="14" t="s">
        <v>79</v>
      </c>
      <c r="AW550" s="14" t="s">
        <v>33</v>
      </c>
      <c r="AX550" s="14" t="s">
        <v>71</v>
      </c>
      <c r="AY550" s="214" t="s">
        <v>114</v>
      </c>
    </row>
    <row r="551" spans="2:63" s="14" customFormat="1" ht="11.25">
      <c r="B551" s="204"/>
      <c r="C551" s="205"/>
      <c r="D551" s="187" t="s">
        <v>128</v>
      </c>
      <c r="E551" s="206" t="s">
        <v>19</v>
      </c>
      <c r="F551" s="207" t="s">
        <v>182</v>
      </c>
      <c r="G551" s="205"/>
      <c r="H551" s="208">
        <v>-5.22</v>
      </c>
      <c r="I551" s="209"/>
      <c r="J551" s="205"/>
      <c r="K551" s="205"/>
      <c r="L551" s="210"/>
      <c r="M551" s="211"/>
      <c r="N551" s="212"/>
      <c r="O551" s="212"/>
      <c r="P551" s="212"/>
      <c r="Q551" s="212"/>
      <c r="R551" s="212"/>
      <c r="S551" s="212"/>
      <c r="T551" s="213"/>
      <c r="AT551" s="214" t="s">
        <v>128</v>
      </c>
      <c r="AU551" s="214" t="s">
        <v>79</v>
      </c>
      <c r="AV551" s="14" t="s">
        <v>79</v>
      </c>
      <c r="AW551" s="14" t="s">
        <v>33</v>
      </c>
      <c r="AX551" s="14" t="s">
        <v>71</v>
      </c>
      <c r="AY551" s="214" t="s">
        <v>114</v>
      </c>
    </row>
    <row r="552" spans="2:63" s="14" customFormat="1" ht="11.25">
      <c r="B552" s="204"/>
      <c r="C552" s="205"/>
      <c r="D552" s="187" t="s">
        <v>128</v>
      </c>
      <c r="E552" s="206" t="s">
        <v>19</v>
      </c>
      <c r="F552" s="207" t="s">
        <v>183</v>
      </c>
      <c r="G552" s="205"/>
      <c r="H552" s="208">
        <v>-2.2400000000000002</v>
      </c>
      <c r="I552" s="209"/>
      <c r="J552" s="205"/>
      <c r="K552" s="205"/>
      <c r="L552" s="210"/>
      <c r="M552" s="211"/>
      <c r="N552" s="212"/>
      <c r="O552" s="212"/>
      <c r="P552" s="212"/>
      <c r="Q552" s="212"/>
      <c r="R552" s="212"/>
      <c r="S552" s="212"/>
      <c r="T552" s="213"/>
      <c r="AT552" s="214" t="s">
        <v>128</v>
      </c>
      <c r="AU552" s="214" t="s">
        <v>79</v>
      </c>
      <c r="AV552" s="14" t="s">
        <v>79</v>
      </c>
      <c r="AW552" s="14" t="s">
        <v>33</v>
      </c>
      <c r="AX552" s="14" t="s">
        <v>71</v>
      </c>
      <c r="AY552" s="214" t="s">
        <v>114</v>
      </c>
    </row>
    <row r="553" spans="2:63" s="13" customFormat="1" ht="11.25">
      <c r="B553" s="194"/>
      <c r="C553" s="195"/>
      <c r="D553" s="187" t="s">
        <v>128</v>
      </c>
      <c r="E553" s="196" t="s">
        <v>19</v>
      </c>
      <c r="F553" s="197" t="s">
        <v>173</v>
      </c>
      <c r="G553" s="195"/>
      <c r="H553" s="196" t="s">
        <v>19</v>
      </c>
      <c r="I553" s="198"/>
      <c r="J553" s="195"/>
      <c r="K553" s="195"/>
      <c r="L553" s="199"/>
      <c r="M553" s="200"/>
      <c r="N553" s="201"/>
      <c r="O553" s="201"/>
      <c r="P553" s="201"/>
      <c r="Q553" s="201"/>
      <c r="R553" s="201"/>
      <c r="S553" s="201"/>
      <c r="T553" s="202"/>
      <c r="AT553" s="203" t="s">
        <v>128</v>
      </c>
      <c r="AU553" s="203" t="s">
        <v>79</v>
      </c>
      <c r="AV553" s="13" t="s">
        <v>14</v>
      </c>
      <c r="AW553" s="13" t="s">
        <v>33</v>
      </c>
      <c r="AX553" s="13" t="s">
        <v>71</v>
      </c>
      <c r="AY553" s="203" t="s">
        <v>114</v>
      </c>
    </row>
    <row r="554" spans="2:63" s="14" customFormat="1" ht="11.25">
      <c r="B554" s="204"/>
      <c r="C554" s="205"/>
      <c r="D554" s="187" t="s">
        <v>128</v>
      </c>
      <c r="E554" s="206" t="s">
        <v>19</v>
      </c>
      <c r="F554" s="207" t="s">
        <v>184</v>
      </c>
      <c r="G554" s="205"/>
      <c r="H554" s="208">
        <v>24.6</v>
      </c>
      <c r="I554" s="209"/>
      <c r="J554" s="205"/>
      <c r="K554" s="205"/>
      <c r="L554" s="210"/>
      <c r="M554" s="211"/>
      <c r="N554" s="212"/>
      <c r="O554" s="212"/>
      <c r="P554" s="212"/>
      <c r="Q554" s="212"/>
      <c r="R554" s="212"/>
      <c r="S554" s="212"/>
      <c r="T554" s="213"/>
      <c r="AT554" s="214" t="s">
        <v>128</v>
      </c>
      <c r="AU554" s="214" t="s">
        <v>79</v>
      </c>
      <c r="AV554" s="14" t="s">
        <v>79</v>
      </c>
      <c r="AW554" s="14" t="s">
        <v>33</v>
      </c>
      <c r="AX554" s="14" t="s">
        <v>71</v>
      </c>
      <c r="AY554" s="214" t="s">
        <v>114</v>
      </c>
    </row>
    <row r="555" spans="2:63" s="14" customFormat="1" ht="11.25">
      <c r="B555" s="204"/>
      <c r="C555" s="205"/>
      <c r="D555" s="187" t="s">
        <v>128</v>
      </c>
      <c r="E555" s="206" t="s">
        <v>19</v>
      </c>
      <c r="F555" s="207" t="s">
        <v>185</v>
      </c>
      <c r="G555" s="205"/>
      <c r="H555" s="208">
        <v>10.199999999999999</v>
      </c>
      <c r="I555" s="209"/>
      <c r="J555" s="205"/>
      <c r="K555" s="205"/>
      <c r="L555" s="210"/>
      <c r="M555" s="211"/>
      <c r="N555" s="212"/>
      <c r="O555" s="212"/>
      <c r="P555" s="212"/>
      <c r="Q555" s="212"/>
      <c r="R555" s="212"/>
      <c r="S555" s="212"/>
      <c r="T555" s="213"/>
      <c r="AT555" s="214" t="s">
        <v>128</v>
      </c>
      <c r="AU555" s="214" t="s">
        <v>79</v>
      </c>
      <c r="AV555" s="14" t="s">
        <v>79</v>
      </c>
      <c r="AW555" s="14" t="s">
        <v>33</v>
      </c>
      <c r="AX555" s="14" t="s">
        <v>71</v>
      </c>
      <c r="AY555" s="214" t="s">
        <v>114</v>
      </c>
    </row>
    <row r="556" spans="2:63" s="14" customFormat="1" ht="11.25">
      <c r="B556" s="204"/>
      <c r="C556" s="205"/>
      <c r="D556" s="187" t="s">
        <v>128</v>
      </c>
      <c r="E556" s="206" t="s">
        <v>19</v>
      </c>
      <c r="F556" s="207" t="s">
        <v>186</v>
      </c>
      <c r="G556" s="205"/>
      <c r="H556" s="208">
        <v>20.5</v>
      </c>
      <c r="I556" s="209"/>
      <c r="J556" s="205"/>
      <c r="K556" s="205"/>
      <c r="L556" s="210"/>
      <c r="M556" s="211"/>
      <c r="N556" s="212"/>
      <c r="O556" s="212"/>
      <c r="P556" s="212"/>
      <c r="Q556" s="212"/>
      <c r="R556" s="212"/>
      <c r="S556" s="212"/>
      <c r="T556" s="213"/>
      <c r="AT556" s="214" t="s">
        <v>128</v>
      </c>
      <c r="AU556" s="214" t="s">
        <v>79</v>
      </c>
      <c r="AV556" s="14" t="s">
        <v>79</v>
      </c>
      <c r="AW556" s="14" t="s">
        <v>33</v>
      </c>
      <c r="AX556" s="14" t="s">
        <v>71</v>
      </c>
      <c r="AY556" s="214" t="s">
        <v>114</v>
      </c>
    </row>
    <row r="557" spans="2:63" s="13" customFormat="1" ht="11.25">
      <c r="B557" s="194"/>
      <c r="C557" s="195"/>
      <c r="D557" s="187" t="s">
        <v>128</v>
      </c>
      <c r="E557" s="196" t="s">
        <v>19</v>
      </c>
      <c r="F557" s="197" t="s">
        <v>164</v>
      </c>
      <c r="G557" s="195"/>
      <c r="H557" s="196" t="s">
        <v>19</v>
      </c>
      <c r="I557" s="198"/>
      <c r="J557" s="195"/>
      <c r="K557" s="195"/>
      <c r="L557" s="199"/>
      <c r="M557" s="200"/>
      <c r="N557" s="201"/>
      <c r="O557" s="201"/>
      <c r="P557" s="201"/>
      <c r="Q557" s="201"/>
      <c r="R557" s="201"/>
      <c r="S557" s="201"/>
      <c r="T557" s="202"/>
      <c r="AT557" s="203" t="s">
        <v>128</v>
      </c>
      <c r="AU557" s="203" t="s">
        <v>79</v>
      </c>
      <c r="AV557" s="13" t="s">
        <v>14</v>
      </c>
      <c r="AW557" s="13" t="s">
        <v>33</v>
      </c>
      <c r="AX557" s="13" t="s">
        <v>71</v>
      </c>
      <c r="AY557" s="203" t="s">
        <v>114</v>
      </c>
    </row>
    <row r="558" spans="2:63" s="14" customFormat="1" ht="11.25">
      <c r="B558" s="204"/>
      <c r="C558" s="205"/>
      <c r="D558" s="187" t="s">
        <v>128</v>
      </c>
      <c r="E558" s="206" t="s">
        <v>19</v>
      </c>
      <c r="F558" s="207" t="s">
        <v>187</v>
      </c>
      <c r="G558" s="205"/>
      <c r="H558" s="208">
        <v>10.6</v>
      </c>
      <c r="I558" s="209"/>
      <c r="J558" s="205"/>
      <c r="K558" s="205"/>
      <c r="L558" s="210"/>
      <c r="M558" s="211"/>
      <c r="N558" s="212"/>
      <c r="O558" s="212"/>
      <c r="P558" s="212"/>
      <c r="Q558" s="212"/>
      <c r="R558" s="212"/>
      <c r="S558" s="212"/>
      <c r="T558" s="213"/>
      <c r="AT558" s="214" t="s">
        <v>128</v>
      </c>
      <c r="AU558" s="214" t="s">
        <v>79</v>
      </c>
      <c r="AV558" s="14" t="s">
        <v>79</v>
      </c>
      <c r="AW558" s="14" t="s">
        <v>33</v>
      </c>
      <c r="AX558" s="14" t="s">
        <v>71</v>
      </c>
      <c r="AY558" s="214" t="s">
        <v>114</v>
      </c>
    </row>
    <row r="559" spans="2:63" s="15" customFormat="1" ht="11.25">
      <c r="B559" s="215"/>
      <c r="C559" s="216"/>
      <c r="D559" s="187" t="s">
        <v>128</v>
      </c>
      <c r="E559" s="217" t="s">
        <v>19</v>
      </c>
      <c r="F559" s="218" t="s">
        <v>135</v>
      </c>
      <c r="G559" s="216"/>
      <c r="H559" s="219">
        <v>417.35999999999996</v>
      </c>
      <c r="I559" s="220"/>
      <c r="J559" s="216"/>
      <c r="K559" s="216"/>
      <c r="L559" s="221"/>
      <c r="M559" s="222"/>
      <c r="N559" s="223"/>
      <c r="O559" s="223"/>
      <c r="P559" s="223"/>
      <c r="Q559" s="223"/>
      <c r="R559" s="223"/>
      <c r="S559" s="223"/>
      <c r="T559" s="224"/>
      <c r="AT559" s="225" t="s">
        <v>128</v>
      </c>
      <c r="AU559" s="225" t="s">
        <v>79</v>
      </c>
      <c r="AV559" s="15" t="s">
        <v>122</v>
      </c>
      <c r="AW559" s="15" t="s">
        <v>33</v>
      </c>
      <c r="AX559" s="15" t="s">
        <v>14</v>
      </c>
      <c r="AY559" s="225" t="s">
        <v>114</v>
      </c>
    </row>
    <row r="560" spans="2:63" s="12" customFormat="1" ht="22.9" customHeight="1">
      <c r="B560" s="158"/>
      <c r="C560" s="159"/>
      <c r="D560" s="160" t="s">
        <v>70</v>
      </c>
      <c r="E560" s="172" t="s">
        <v>214</v>
      </c>
      <c r="F560" s="172" t="s">
        <v>440</v>
      </c>
      <c r="G560" s="159"/>
      <c r="H560" s="159"/>
      <c r="I560" s="162"/>
      <c r="J560" s="173">
        <f>BK560</f>
        <v>0</v>
      </c>
      <c r="K560" s="159"/>
      <c r="L560" s="164"/>
      <c r="M560" s="165"/>
      <c r="N560" s="166"/>
      <c r="O560" s="166"/>
      <c r="P560" s="167">
        <f>SUM(P561:P565)</f>
        <v>0</v>
      </c>
      <c r="Q560" s="166"/>
      <c r="R560" s="167">
        <f>SUM(R561:R565)</f>
        <v>5.2640000000000004E-3</v>
      </c>
      <c r="S560" s="166"/>
      <c r="T560" s="168">
        <f>SUM(T561:T565)</f>
        <v>0</v>
      </c>
      <c r="AR560" s="169" t="s">
        <v>14</v>
      </c>
      <c r="AT560" s="170" t="s">
        <v>70</v>
      </c>
      <c r="AU560" s="170" t="s">
        <v>14</v>
      </c>
      <c r="AY560" s="169" t="s">
        <v>114</v>
      </c>
      <c r="BK560" s="171">
        <f>SUM(BK561:BK565)</f>
        <v>0</v>
      </c>
    </row>
    <row r="561" spans="1:65" s="2" customFormat="1" ht="24.2" customHeight="1">
      <c r="A561" s="35"/>
      <c r="B561" s="36"/>
      <c r="C561" s="174" t="s">
        <v>441</v>
      </c>
      <c r="D561" s="174" t="s">
        <v>117</v>
      </c>
      <c r="E561" s="175" t="s">
        <v>442</v>
      </c>
      <c r="F561" s="176" t="s">
        <v>443</v>
      </c>
      <c r="G561" s="177" t="s">
        <v>120</v>
      </c>
      <c r="H561" s="178">
        <v>131.6</v>
      </c>
      <c r="I561" s="179"/>
      <c r="J561" s="180">
        <f>ROUND(I561*H561,2)</f>
        <v>0</v>
      </c>
      <c r="K561" s="176" t="s">
        <v>121</v>
      </c>
      <c r="L561" s="40"/>
      <c r="M561" s="181" t="s">
        <v>19</v>
      </c>
      <c r="N561" s="182" t="s">
        <v>43</v>
      </c>
      <c r="O561" s="65"/>
      <c r="P561" s="183">
        <f>O561*H561</f>
        <v>0</v>
      </c>
      <c r="Q561" s="183">
        <v>4.0000000000000003E-5</v>
      </c>
      <c r="R561" s="183">
        <f>Q561*H561</f>
        <v>5.2640000000000004E-3</v>
      </c>
      <c r="S561" s="183">
        <v>0</v>
      </c>
      <c r="T561" s="184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185" t="s">
        <v>122</v>
      </c>
      <c r="AT561" s="185" t="s">
        <v>117</v>
      </c>
      <c r="AU561" s="185" t="s">
        <v>79</v>
      </c>
      <c r="AY561" s="18" t="s">
        <v>114</v>
      </c>
      <c r="BE561" s="186">
        <f>IF(N561="základní",J561,0)</f>
        <v>0</v>
      </c>
      <c r="BF561" s="186">
        <f>IF(N561="snížená",J561,0)</f>
        <v>0</v>
      </c>
      <c r="BG561" s="186">
        <f>IF(N561="zákl. přenesená",J561,0)</f>
        <v>0</v>
      </c>
      <c r="BH561" s="186">
        <f>IF(N561="sníž. přenesená",J561,0)</f>
        <v>0</v>
      </c>
      <c r="BI561" s="186">
        <f>IF(N561="nulová",J561,0)</f>
        <v>0</v>
      </c>
      <c r="BJ561" s="18" t="s">
        <v>79</v>
      </c>
      <c r="BK561" s="186">
        <f>ROUND(I561*H561,2)</f>
        <v>0</v>
      </c>
      <c r="BL561" s="18" t="s">
        <v>122</v>
      </c>
      <c r="BM561" s="185" t="s">
        <v>444</v>
      </c>
    </row>
    <row r="562" spans="1:65" s="2" customFormat="1" ht="19.5">
      <c r="A562" s="35"/>
      <c r="B562" s="36"/>
      <c r="C562" s="37"/>
      <c r="D562" s="187" t="s">
        <v>124</v>
      </c>
      <c r="E562" s="37"/>
      <c r="F562" s="188" t="s">
        <v>445</v>
      </c>
      <c r="G562" s="37"/>
      <c r="H562" s="37"/>
      <c r="I562" s="189"/>
      <c r="J562" s="37"/>
      <c r="K562" s="37"/>
      <c r="L562" s="40"/>
      <c r="M562" s="190"/>
      <c r="N562" s="191"/>
      <c r="O562" s="65"/>
      <c r="P562" s="65"/>
      <c r="Q562" s="65"/>
      <c r="R562" s="65"/>
      <c r="S562" s="65"/>
      <c r="T562" s="66"/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T562" s="18" t="s">
        <v>124</v>
      </c>
      <c r="AU562" s="18" t="s">
        <v>79</v>
      </c>
    </row>
    <row r="563" spans="1:65" s="2" customFormat="1" ht="11.25">
      <c r="A563" s="35"/>
      <c r="B563" s="36"/>
      <c r="C563" s="37"/>
      <c r="D563" s="192" t="s">
        <v>126</v>
      </c>
      <c r="E563" s="37"/>
      <c r="F563" s="193" t="s">
        <v>446</v>
      </c>
      <c r="G563" s="37"/>
      <c r="H563" s="37"/>
      <c r="I563" s="189"/>
      <c r="J563" s="37"/>
      <c r="K563" s="37"/>
      <c r="L563" s="40"/>
      <c r="M563" s="190"/>
      <c r="N563" s="191"/>
      <c r="O563" s="65"/>
      <c r="P563" s="65"/>
      <c r="Q563" s="65"/>
      <c r="R563" s="65"/>
      <c r="S563" s="65"/>
      <c r="T563" s="66"/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T563" s="18" t="s">
        <v>126</v>
      </c>
      <c r="AU563" s="18" t="s">
        <v>79</v>
      </c>
    </row>
    <row r="564" spans="1:65" s="13" customFormat="1" ht="11.25">
      <c r="B564" s="194"/>
      <c r="C564" s="195"/>
      <c r="D564" s="187" t="s">
        <v>128</v>
      </c>
      <c r="E564" s="196" t="s">
        <v>19</v>
      </c>
      <c r="F564" s="197" t="s">
        <v>447</v>
      </c>
      <c r="G564" s="195"/>
      <c r="H564" s="196" t="s">
        <v>19</v>
      </c>
      <c r="I564" s="198"/>
      <c r="J564" s="195"/>
      <c r="K564" s="195"/>
      <c r="L564" s="199"/>
      <c r="M564" s="200"/>
      <c r="N564" s="201"/>
      <c r="O564" s="201"/>
      <c r="P564" s="201"/>
      <c r="Q564" s="201"/>
      <c r="R564" s="201"/>
      <c r="S564" s="201"/>
      <c r="T564" s="202"/>
      <c r="AT564" s="203" t="s">
        <v>128</v>
      </c>
      <c r="AU564" s="203" t="s">
        <v>79</v>
      </c>
      <c r="AV564" s="13" t="s">
        <v>14</v>
      </c>
      <c r="AW564" s="13" t="s">
        <v>33</v>
      </c>
      <c r="AX564" s="13" t="s">
        <v>71</v>
      </c>
      <c r="AY564" s="203" t="s">
        <v>114</v>
      </c>
    </row>
    <row r="565" spans="1:65" s="14" customFormat="1" ht="11.25">
      <c r="B565" s="204"/>
      <c r="C565" s="205"/>
      <c r="D565" s="187" t="s">
        <v>128</v>
      </c>
      <c r="E565" s="206" t="s">
        <v>19</v>
      </c>
      <c r="F565" s="207" t="s">
        <v>448</v>
      </c>
      <c r="G565" s="205"/>
      <c r="H565" s="208">
        <v>131.6</v>
      </c>
      <c r="I565" s="209"/>
      <c r="J565" s="205"/>
      <c r="K565" s="205"/>
      <c r="L565" s="210"/>
      <c r="M565" s="211"/>
      <c r="N565" s="212"/>
      <c r="O565" s="212"/>
      <c r="P565" s="212"/>
      <c r="Q565" s="212"/>
      <c r="R565" s="212"/>
      <c r="S565" s="212"/>
      <c r="T565" s="213"/>
      <c r="AT565" s="214" t="s">
        <v>128</v>
      </c>
      <c r="AU565" s="214" t="s">
        <v>79</v>
      </c>
      <c r="AV565" s="14" t="s">
        <v>79</v>
      </c>
      <c r="AW565" s="14" t="s">
        <v>33</v>
      </c>
      <c r="AX565" s="14" t="s">
        <v>14</v>
      </c>
      <c r="AY565" s="214" t="s">
        <v>114</v>
      </c>
    </row>
    <row r="566" spans="1:65" s="12" customFormat="1" ht="22.9" customHeight="1">
      <c r="B566" s="158"/>
      <c r="C566" s="159"/>
      <c r="D566" s="160" t="s">
        <v>70</v>
      </c>
      <c r="E566" s="172" t="s">
        <v>449</v>
      </c>
      <c r="F566" s="172" t="s">
        <v>450</v>
      </c>
      <c r="G566" s="159"/>
      <c r="H566" s="159"/>
      <c r="I566" s="162"/>
      <c r="J566" s="173">
        <f>BK566</f>
        <v>0</v>
      </c>
      <c r="K566" s="159"/>
      <c r="L566" s="164"/>
      <c r="M566" s="165"/>
      <c r="N566" s="166"/>
      <c r="O566" s="166"/>
      <c r="P566" s="167">
        <f>P567+SUM(P568:P570)</f>
        <v>0</v>
      </c>
      <c r="Q566" s="166"/>
      <c r="R566" s="167">
        <f>R567+SUM(R568:R570)</f>
        <v>0</v>
      </c>
      <c r="S566" s="166"/>
      <c r="T566" s="168">
        <f>T567+SUM(T568:T570)</f>
        <v>0</v>
      </c>
      <c r="AR566" s="169" t="s">
        <v>14</v>
      </c>
      <c r="AT566" s="170" t="s">
        <v>70</v>
      </c>
      <c r="AU566" s="170" t="s">
        <v>14</v>
      </c>
      <c r="AY566" s="169" t="s">
        <v>114</v>
      </c>
      <c r="BK566" s="171">
        <f>BK567+SUM(BK568:BK570)</f>
        <v>0</v>
      </c>
    </row>
    <row r="567" spans="1:65" s="2" customFormat="1" ht="21.75" customHeight="1">
      <c r="A567" s="35"/>
      <c r="B567" s="36"/>
      <c r="C567" s="174" t="s">
        <v>451</v>
      </c>
      <c r="D567" s="174" t="s">
        <v>117</v>
      </c>
      <c r="E567" s="175" t="s">
        <v>452</v>
      </c>
      <c r="F567" s="176" t="s">
        <v>453</v>
      </c>
      <c r="G567" s="177" t="s">
        <v>454</v>
      </c>
      <c r="H567" s="178">
        <v>15.614000000000001</v>
      </c>
      <c r="I567" s="179"/>
      <c r="J567" s="180">
        <f>ROUND(I567*H567,2)</f>
        <v>0</v>
      </c>
      <c r="K567" s="176" t="s">
        <v>121</v>
      </c>
      <c r="L567" s="40"/>
      <c r="M567" s="181" t="s">
        <v>19</v>
      </c>
      <c r="N567" s="182" t="s">
        <v>43</v>
      </c>
      <c r="O567" s="65"/>
      <c r="P567" s="183">
        <f>O567*H567</f>
        <v>0</v>
      </c>
      <c r="Q567" s="183">
        <v>0</v>
      </c>
      <c r="R567" s="183">
        <f>Q567*H567</f>
        <v>0</v>
      </c>
      <c r="S567" s="183">
        <v>0</v>
      </c>
      <c r="T567" s="184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185" t="s">
        <v>122</v>
      </c>
      <c r="AT567" s="185" t="s">
        <v>117</v>
      </c>
      <c r="AU567" s="185" t="s">
        <v>79</v>
      </c>
      <c r="AY567" s="18" t="s">
        <v>114</v>
      </c>
      <c r="BE567" s="186">
        <f>IF(N567="základní",J567,0)</f>
        <v>0</v>
      </c>
      <c r="BF567" s="186">
        <f>IF(N567="snížená",J567,0)</f>
        <v>0</v>
      </c>
      <c r="BG567" s="186">
        <f>IF(N567="zákl. přenesená",J567,0)</f>
        <v>0</v>
      </c>
      <c r="BH567" s="186">
        <f>IF(N567="sníž. přenesená",J567,0)</f>
        <v>0</v>
      </c>
      <c r="BI567" s="186">
        <f>IF(N567="nulová",J567,0)</f>
        <v>0</v>
      </c>
      <c r="BJ567" s="18" t="s">
        <v>79</v>
      </c>
      <c r="BK567" s="186">
        <f>ROUND(I567*H567,2)</f>
        <v>0</v>
      </c>
      <c r="BL567" s="18" t="s">
        <v>122</v>
      </c>
      <c r="BM567" s="185" t="s">
        <v>455</v>
      </c>
    </row>
    <row r="568" spans="1:65" s="2" customFormat="1" ht="39">
      <c r="A568" s="35"/>
      <c r="B568" s="36"/>
      <c r="C568" s="37"/>
      <c r="D568" s="187" t="s">
        <v>124</v>
      </c>
      <c r="E568" s="37"/>
      <c r="F568" s="188" t="s">
        <v>456</v>
      </c>
      <c r="G568" s="37"/>
      <c r="H568" s="37"/>
      <c r="I568" s="189"/>
      <c r="J568" s="37"/>
      <c r="K568" s="37"/>
      <c r="L568" s="40"/>
      <c r="M568" s="190"/>
      <c r="N568" s="191"/>
      <c r="O568" s="65"/>
      <c r="P568" s="65"/>
      <c r="Q568" s="65"/>
      <c r="R568" s="65"/>
      <c r="S568" s="65"/>
      <c r="T568" s="66"/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T568" s="18" t="s">
        <v>124</v>
      </c>
      <c r="AU568" s="18" t="s">
        <v>79</v>
      </c>
    </row>
    <row r="569" spans="1:65" s="2" customFormat="1" ht="11.25">
      <c r="A569" s="35"/>
      <c r="B569" s="36"/>
      <c r="C569" s="37"/>
      <c r="D569" s="192" t="s">
        <v>126</v>
      </c>
      <c r="E569" s="37"/>
      <c r="F569" s="193" t="s">
        <v>457</v>
      </c>
      <c r="G569" s="37"/>
      <c r="H569" s="37"/>
      <c r="I569" s="189"/>
      <c r="J569" s="37"/>
      <c r="K569" s="37"/>
      <c r="L569" s="40"/>
      <c r="M569" s="190"/>
      <c r="N569" s="191"/>
      <c r="O569" s="65"/>
      <c r="P569" s="65"/>
      <c r="Q569" s="65"/>
      <c r="R569" s="65"/>
      <c r="S569" s="65"/>
      <c r="T569" s="66"/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T569" s="18" t="s">
        <v>126</v>
      </c>
      <c r="AU569" s="18" t="s">
        <v>79</v>
      </c>
    </row>
    <row r="570" spans="1:65" s="12" customFormat="1" ht="20.85" customHeight="1">
      <c r="B570" s="158"/>
      <c r="C570" s="159"/>
      <c r="D570" s="160" t="s">
        <v>70</v>
      </c>
      <c r="E570" s="172" t="s">
        <v>458</v>
      </c>
      <c r="F570" s="172" t="s">
        <v>459</v>
      </c>
      <c r="G570" s="159"/>
      <c r="H570" s="159"/>
      <c r="I570" s="162"/>
      <c r="J570" s="173">
        <f>BK570</f>
        <v>0</v>
      </c>
      <c r="K570" s="159"/>
      <c r="L570" s="164"/>
      <c r="M570" s="165"/>
      <c r="N570" s="166"/>
      <c r="O570" s="166"/>
      <c r="P570" s="167">
        <f>SUM(P571:P640)</f>
        <v>0</v>
      </c>
      <c r="Q570" s="166"/>
      <c r="R570" s="167">
        <f>SUM(R571:R640)</f>
        <v>0</v>
      </c>
      <c r="S570" s="166"/>
      <c r="T570" s="168">
        <f>SUM(T571:T640)</f>
        <v>0</v>
      </c>
      <c r="AR570" s="169" t="s">
        <v>14</v>
      </c>
      <c r="AT570" s="170" t="s">
        <v>70</v>
      </c>
      <c r="AU570" s="170" t="s">
        <v>79</v>
      </c>
      <c r="AY570" s="169" t="s">
        <v>114</v>
      </c>
      <c r="BK570" s="171">
        <f>SUM(BK571:BK640)</f>
        <v>0</v>
      </c>
    </row>
    <row r="571" spans="1:65" s="2" customFormat="1" ht="16.5" customHeight="1">
      <c r="A571" s="35"/>
      <c r="B571" s="36"/>
      <c r="C571" s="174" t="s">
        <v>460</v>
      </c>
      <c r="D571" s="174" t="s">
        <v>117</v>
      </c>
      <c r="E571" s="175" t="s">
        <v>461</v>
      </c>
      <c r="F571" s="176" t="s">
        <v>462</v>
      </c>
      <c r="G571" s="177" t="s">
        <v>463</v>
      </c>
      <c r="H571" s="178">
        <v>1</v>
      </c>
      <c r="I571" s="179"/>
      <c r="J571" s="180">
        <f>ROUND(I571*H571,2)</f>
        <v>0</v>
      </c>
      <c r="K571" s="176" t="s">
        <v>19</v>
      </c>
      <c r="L571" s="40"/>
      <c r="M571" s="181" t="s">
        <v>19</v>
      </c>
      <c r="N571" s="182" t="s">
        <v>43</v>
      </c>
      <c r="O571" s="65"/>
      <c r="P571" s="183">
        <f>O571*H571</f>
        <v>0</v>
      </c>
      <c r="Q571" s="183">
        <v>0</v>
      </c>
      <c r="R571" s="183">
        <f>Q571*H571</f>
        <v>0</v>
      </c>
      <c r="S571" s="183">
        <v>0</v>
      </c>
      <c r="T571" s="184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185" t="s">
        <v>122</v>
      </c>
      <c r="AT571" s="185" t="s">
        <v>117</v>
      </c>
      <c r="AU571" s="185" t="s">
        <v>82</v>
      </c>
      <c r="AY571" s="18" t="s">
        <v>114</v>
      </c>
      <c r="BE571" s="186">
        <f>IF(N571="základní",J571,0)</f>
        <v>0</v>
      </c>
      <c r="BF571" s="186">
        <f>IF(N571="snížená",J571,0)</f>
        <v>0</v>
      </c>
      <c r="BG571" s="186">
        <f>IF(N571="zákl. přenesená",J571,0)</f>
        <v>0</v>
      </c>
      <c r="BH571" s="186">
        <f>IF(N571="sníž. přenesená",J571,0)</f>
        <v>0</v>
      </c>
      <c r="BI571" s="186">
        <f>IF(N571="nulová",J571,0)</f>
        <v>0</v>
      </c>
      <c r="BJ571" s="18" t="s">
        <v>79</v>
      </c>
      <c r="BK571" s="186">
        <f>ROUND(I571*H571,2)</f>
        <v>0</v>
      </c>
      <c r="BL571" s="18" t="s">
        <v>122</v>
      </c>
      <c r="BM571" s="185" t="s">
        <v>464</v>
      </c>
    </row>
    <row r="572" spans="1:65" s="2" customFormat="1" ht="11.25">
      <c r="A572" s="35"/>
      <c r="B572" s="36"/>
      <c r="C572" s="37"/>
      <c r="D572" s="187" t="s">
        <v>124</v>
      </c>
      <c r="E572" s="37"/>
      <c r="F572" s="188" t="s">
        <v>462</v>
      </c>
      <c r="G572" s="37"/>
      <c r="H572" s="37"/>
      <c r="I572" s="189"/>
      <c r="J572" s="37"/>
      <c r="K572" s="37"/>
      <c r="L572" s="40"/>
      <c r="M572" s="190"/>
      <c r="N572" s="191"/>
      <c r="O572" s="65"/>
      <c r="P572" s="65"/>
      <c r="Q572" s="65"/>
      <c r="R572" s="65"/>
      <c r="S572" s="65"/>
      <c r="T572" s="66"/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T572" s="18" t="s">
        <v>124</v>
      </c>
      <c r="AU572" s="18" t="s">
        <v>82</v>
      </c>
    </row>
    <row r="573" spans="1:65" s="2" customFormat="1" ht="29.25">
      <c r="A573" s="35"/>
      <c r="B573" s="36"/>
      <c r="C573" s="37"/>
      <c r="D573" s="187" t="s">
        <v>408</v>
      </c>
      <c r="E573" s="37"/>
      <c r="F573" s="236" t="s">
        <v>465</v>
      </c>
      <c r="G573" s="37"/>
      <c r="H573" s="37"/>
      <c r="I573" s="189"/>
      <c r="J573" s="37"/>
      <c r="K573" s="37"/>
      <c r="L573" s="40"/>
      <c r="M573" s="190"/>
      <c r="N573" s="191"/>
      <c r="O573" s="65"/>
      <c r="P573" s="65"/>
      <c r="Q573" s="65"/>
      <c r="R573" s="65"/>
      <c r="S573" s="65"/>
      <c r="T573" s="66"/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T573" s="18" t="s">
        <v>408</v>
      </c>
      <c r="AU573" s="18" t="s">
        <v>82</v>
      </c>
    </row>
    <row r="574" spans="1:65" s="2" customFormat="1" ht="37.9" customHeight="1">
      <c r="A574" s="35"/>
      <c r="B574" s="36"/>
      <c r="C574" s="174" t="s">
        <v>466</v>
      </c>
      <c r="D574" s="174" t="s">
        <v>117</v>
      </c>
      <c r="E574" s="175" t="s">
        <v>467</v>
      </c>
      <c r="F574" s="176" t="s">
        <v>468</v>
      </c>
      <c r="G574" s="177" t="s">
        <v>120</v>
      </c>
      <c r="H574" s="178">
        <v>279.89999999999998</v>
      </c>
      <c r="I574" s="179"/>
      <c r="J574" s="180">
        <f>ROUND(I574*H574,2)</f>
        <v>0</v>
      </c>
      <c r="K574" s="176" t="s">
        <v>121</v>
      </c>
      <c r="L574" s="40"/>
      <c r="M574" s="181" t="s">
        <v>19</v>
      </c>
      <c r="N574" s="182" t="s">
        <v>43</v>
      </c>
      <c r="O574" s="65"/>
      <c r="P574" s="183">
        <f>O574*H574</f>
        <v>0</v>
      </c>
      <c r="Q574" s="183">
        <v>0</v>
      </c>
      <c r="R574" s="183">
        <f>Q574*H574</f>
        <v>0</v>
      </c>
      <c r="S574" s="183">
        <v>0</v>
      </c>
      <c r="T574" s="184">
        <f>S574*H574</f>
        <v>0</v>
      </c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R574" s="185" t="s">
        <v>122</v>
      </c>
      <c r="AT574" s="185" t="s">
        <v>117</v>
      </c>
      <c r="AU574" s="185" t="s">
        <v>82</v>
      </c>
      <c r="AY574" s="18" t="s">
        <v>114</v>
      </c>
      <c r="BE574" s="186">
        <f>IF(N574="základní",J574,0)</f>
        <v>0</v>
      </c>
      <c r="BF574" s="186">
        <f>IF(N574="snížená",J574,0)</f>
        <v>0</v>
      </c>
      <c r="BG574" s="186">
        <f>IF(N574="zákl. přenesená",J574,0)</f>
        <v>0</v>
      </c>
      <c r="BH574" s="186">
        <f>IF(N574="sníž. přenesená",J574,0)</f>
        <v>0</v>
      </c>
      <c r="BI574" s="186">
        <f>IF(N574="nulová",J574,0)</f>
        <v>0</v>
      </c>
      <c r="BJ574" s="18" t="s">
        <v>79</v>
      </c>
      <c r="BK574" s="186">
        <f>ROUND(I574*H574,2)</f>
        <v>0</v>
      </c>
      <c r="BL574" s="18" t="s">
        <v>122</v>
      </c>
      <c r="BM574" s="185" t="s">
        <v>469</v>
      </c>
    </row>
    <row r="575" spans="1:65" s="2" customFormat="1" ht="29.25">
      <c r="A575" s="35"/>
      <c r="B575" s="36"/>
      <c r="C575" s="37"/>
      <c r="D575" s="187" t="s">
        <v>124</v>
      </c>
      <c r="E575" s="37"/>
      <c r="F575" s="188" t="s">
        <v>470</v>
      </c>
      <c r="G575" s="37"/>
      <c r="H575" s="37"/>
      <c r="I575" s="189"/>
      <c r="J575" s="37"/>
      <c r="K575" s="37"/>
      <c r="L575" s="40"/>
      <c r="M575" s="190"/>
      <c r="N575" s="191"/>
      <c r="O575" s="65"/>
      <c r="P575" s="65"/>
      <c r="Q575" s="65"/>
      <c r="R575" s="65"/>
      <c r="S575" s="65"/>
      <c r="T575" s="66"/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T575" s="18" t="s">
        <v>124</v>
      </c>
      <c r="AU575" s="18" t="s">
        <v>82</v>
      </c>
    </row>
    <row r="576" spans="1:65" s="2" customFormat="1" ht="11.25">
      <c r="A576" s="35"/>
      <c r="B576" s="36"/>
      <c r="C576" s="37"/>
      <c r="D576" s="192" t="s">
        <v>126</v>
      </c>
      <c r="E576" s="37"/>
      <c r="F576" s="193" t="s">
        <v>471</v>
      </c>
      <c r="G576" s="37"/>
      <c r="H576" s="37"/>
      <c r="I576" s="189"/>
      <c r="J576" s="37"/>
      <c r="K576" s="37"/>
      <c r="L576" s="40"/>
      <c r="M576" s="190"/>
      <c r="N576" s="191"/>
      <c r="O576" s="65"/>
      <c r="P576" s="65"/>
      <c r="Q576" s="65"/>
      <c r="R576" s="65"/>
      <c r="S576" s="65"/>
      <c r="T576" s="66"/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T576" s="18" t="s">
        <v>126</v>
      </c>
      <c r="AU576" s="18" t="s">
        <v>82</v>
      </c>
    </row>
    <row r="577" spans="1:65" s="13" customFormat="1" ht="11.25">
      <c r="B577" s="194"/>
      <c r="C577" s="195"/>
      <c r="D577" s="187" t="s">
        <v>128</v>
      </c>
      <c r="E577" s="196" t="s">
        <v>19</v>
      </c>
      <c r="F577" s="197" t="s">
        <v>168</v>
      </c>
      <c r="G577" s="195"/>
      <c r="H577" s="196" t="s">
        <v>19</v>
      </c>
      <c r="I577" s="198"/>
      <c r="J577" s="195"/>
      <c r="K577" s="195"/>
      <c r="L577" s="199"/>
      <c r="M577" s="200"/>
      <c r="N577" s="201"/>
      <c r="O577" s="201"/>
      <c r="P577" s="201"/>
      <c r="Q577" s="201"/>
      <c r="R577" s="201"/>
      <c r="S577" s="201"/>
      <c r="T577" s="202"/>
      <c r="AT577" s="203" t="s">
        <v>128</v>
      </c>
      <c r="AU577" s="203" t="s">
        <v>82</v>
      </c>
      <c r="AV577" s="13" t="s">
        <v>14</v>
      </c>
      <c r="AW577" s="13" t="s">
        <v>33</v>
      </c>
      <c r="AX577" s="13" t="s">
        <v>71</v>
      </c>
      <c r="AY577" s="203" t="s">
        <v>114</v>
      </c>
    </row>
    <row r="578" spans="1:65" s="14" customFormat="1" ht="11.25">
      <c r="B578" s="204"/>
      <c r="C578" s="205"/>
      <c r="D578" s="187" t="s">
        <v>128</v>
      </c>
      <c r="E578" s="206" t="s">
        <v>19</v>
      </c>
      <c r="F578" s="207" t="s">
        <v>472</v>
      </c>
      <c r="G578" s="205"/>
      <c r="H578" s="208">
        <v>469.8</v>
      </c>
      <c r="I578" s="209"/>
      <c r="J578" s="205"/>
      <c r="K578" s="205"/>
      <c r="L578" s="210"/>
      <c r="M578" s="211"/>
      <c r="N578" s="212"/>
      <c r="O578" s="212"/>
      <c r="P578" s="212"/>
      <c r="Q578" s="212"/>
      <c r="R578" s="212"/>
      <c r="S578" s="212"/>
      <c r="T578" s="213"/>
      <c r="AT578" s="214" t="s">
        <v>128</v>
      </c>
      <c r="AU578" s="214" t="s">
        <v>82</v>
      </c>
      <c r="AV578" s="14" t="s">
        <v>79</v>
      </c>
      <c r="AW578" s="14" t="s">
        <v>33</v>
      </c>
      <c r="AX578" s="14" t="s">
        <v>71</v>
      </c>
      <c r="AY578" s="214" t="s">
        <v>114</v>
      </c>
    </row>
    <row r="579" spans="1:65" s="13" customFormat="1" ht="11.25">
      <c r="B579" s="194"/>
      <c r="C579" s="195"/>
      <c r="D579" s="187" t="s">
        <v>128</v>
      </c>
      <c r="E579" s="196" t="s">
        <v>19</v>
      </c>
      <c r="F579" s="197" t="s">
        <v>171</v>
      </c>
      <c r="G579" s="195"/>
      <c r="H579" s="196" t="s">
        <v>19</v>
      </c>
      <c r="I579" s="198"/>
      <c r="J579" s="195"/>
      <c r="K579" s="195"/>
      <c r="L579" s="199"/>
      <c r="M579" s="200"/>
      <c r="N579" s="201"/>
      <c r="O579" s="201"/>
      <c r="P579" s="201"/>
      <c r="Q579" s="201"/>
      <c r="R579" s="201"/>
      <c r="S579" s="201"/>
      <c r="T579" s="202"/>
      <c r="AT579" s="203" t="s">
        <v>128</v>
      </c>
      <c r="AU579" s="203" t="s">
        <v>82</v>
      </c>
      <c r="AV579" s="13" t="s">
        <v>14</v>
      </c>
      <c r="AW579" s="13" t="s">
        <v>33</v>
      </c>
      <c r="AX579" s="13" t="s">
        <v>71</v>
      </c>
      <c r="AY579" s="203" t="s">
        <v>114</v>
      </c>
    </row>
    <row r="580" spans="1:65" s="14" customFormat="1" ht="11.25">
      <c r="B580" s="204"/>
      <c r="C580" s="205"/>
      <c r="D580" s="187" t="s">
        <v>128</v>
      </c>
      <c r="E580" s="206" t="s">
        <v>19</v>
      </c>
      <c r="F580" s="207" t="s">
        <v>473</v>
      </c>
      <c r="G580" s="205"/>
      <c r="H580" s="208">
        <v>90</v>
      </c>
      <c r="I580" s="209"/>
      <c r="J580" s="205"/>
      <c r="K580" s="205"/>
      <c r="L580" s="210"/>
      <c r="M580" s="211"/>
      <c r="N580" s="212"/>
      <c r="O580" s="212"/>
      <c r="P580" s="212"/>
      <c r="Q580" s="212"/>
      <c r="R580" s="212"/>
      <c r="S580" s="212"/>
      <c r="T580" s="213"/>
      <c r="AT580" s="214" t="s">
        <v>128</v>
      </c>
      <c r="AU580" s="214" t="s">
        <v>82</v>
      </c>
      <c r="AV580" s="14" t="s">
        <v>79</v>
      </c>
      <c r="AW580" s="14" t="s">
        <v>33</v>
      </c>
      <c r="AX580" s="14" t="s">
        <v>71</v>
      </c>
      <c r="AY580" s="214" t="s">
        <v>114</v>
      </c>
    </row>
    <row r="581" spans="1:65" s="15" customFormat="1" ht="11.25">
      <c r="B581" s="215"/>
      <c r="C581" s="216"/>
      <c r="D581" s="187" t="s">
        <v>128</v>
      </c>
      <c r="E581" s="217" t="s">
        <v>19</v>
      </c>
      <c r="F581" s="218" t="s">
        <v>135</v>
      </c>
      <c r="G581" s="216"/>
      <c r="H581" s="219">
        <v>559.79999999999995</v>
      </c>
      <c r="I581" s="220"/>
      <c r="J581" s="216"/>
      <c r="K581" s="216"/>
      <c r="L581" s="221"/>
      <c r="M581" s="222"/>
      <c r="N581" s="223"/>
      <c r="O581" s="223"/>
      <c r="P581" s="223"/>
      <c r="Q581" s="223"/>
      <c r="R581" s="223"/>
      <c r="S581" s="223"/>
      <c r="T581" s="224"/>
      <c r="AT581" s="225" t="s">
        <v>128</v>
      </c>
      <c r="AU581" s="225" t="s">
        <v>82</v>
      </c>
      <c r="AV581" s="15" t="s">
        <v>122</v>
      </c>
      <c r="AW581" s="15" t="s">
        <v>33</v>
      </c>
      <c r="AX581" s="15" t="s">
        <v>14</v>
      </c>
      <c r="AY581" s="225" t="s">
        <v>114</v>
      </c>
    </row>
    <row r="582" spans="1:65" s="14" customFormat="1" ht="11.25">
      <c r="B582" s="204"/>
      <c r="C582" s="205"/>
      <c r="D582" s="187" t="s">
        <v>128</v>
      </c>
      <c r="E582" s="205"/>
      <c r="F582" s="207" t="s">
        <v>474</v>
      </c>
      <c r="G582" s="205"/>
      <c r="H582" s="208">
        <v>279.89999999999998</v>
      </c>
      <c r="I582" s="209"/>
      <c r="J582" s="205"/>
      <c r="K582" s="205"/>
      <c r="L582" s="210"/>
      <c r="M582" s="211"/>
      <c r="N582" s="212"/>
      <c r="O582" s="212"/>
      <c r="P582" s="212"/>
      <c r="Q582" s="212"/>
      <c r="R582" s="212"/>
      <c r="S582" s="212"/>
      <c r="T582" s="213"/>
      <c r="AT582" s="214" t="s">
        <v>128</v>
      </c>
      <c r="AU582" s="214" t="s">
        <v>82</v>
      </c>
      <c r="AV582" s="14" t="s">
        <v>79</v>
      </c>
      <c r="AW582" s="14" t="s">
        <v>4</v>
      </c>
      <c r="AX582" s="14" t="s">
        <v>14</v>
      </c>
      <c r="AY582" s="214" t="s">
        <v>114</v>
      </c>
    </row>
    <row r="583" spans="1:65" s="2" customFormat="1" ht="33" customHeight="1">
      <c r="A583" s="35"/>
      <c r="B583" s="36"/>
      <c r="C583" s="174" t="s">
        <v>475</v>
      </c>
      <c r="D583" s="174" t="s">
        <v>117</v>
      </c>
      <c r="E583" s="175" t="s">
        <v>476</v>
      </c>
      <c r="F583" s="176" t="s">
        <v>477</v>
      </c>
      <c r="G583" s="177" t="s">
        <v>120</v>
      </c>
      <c r="H583" s="178">
        <v>16794</v>
      </c>
      <c r="I583" s="179"/>
      <c r="J583" s="180">
        <f>ROUND(I583*H583,2)</f>
        <v>0</v>
      </c>
      <c r="K583" s="176" t="s">
        <v>121</v>
      </c>
      <c r="L583" s="40"/>
      <c r="M583" s="181" t="s">
        <v>19</v>
      </c>
      <c r="N583" s="182" t="s">
        <v>43</v>
      </c>
      <c r="O583" s="65"/>
      <c r="P583" s="183">
        <f>O583*H583</f>
        <v>0</v>
      </c>
      <c r="Q583" s="183">
        <v>0</v>
      </c>
      <c r="R583" s="183">
        <f>Q583*H583</f>
        <v>0</v>
      </c>
      <c r="S583" s="183">
        <v>0</v>
      </c>
      <c r="T583" s="184">
        <f>S583*H583</f>
        <v>0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185" t="s">
        <v>122</v>
      </c>
      <c r="AT583" s="185" t="s">
        <v>117</v>
      </c>
      <c r="AU583" s="185" t="s">
        <v>82</v>
      </c>
      <c r="AY583" s="18" t="s">
        <v>114</v>
      </c>
      <c r="BE583" s="186">
        <f>IF(N583="základní",J583,0)</f>
        <v>0</v>
      </c>
      <c r="BF583" s="186">
        <f>IF(N583="snížená",J583,0)</f>
        <v>0</v>
      </c>
      <c r="BG583" s="186">
        <f>IF(N583="zákl. přenesená",J583,0)</f>
        <v>0</v>
      </c>
      <c r="BH583" s="186">
        <f>IF(N583="sníž. přenesená",J583,0)</f>
        <v>0</v>
      </c>
      <c r="BI583" s="186">
        <f>IF(N583="nulová",J583,0)</f>
        <v>0</v>
      </c>
      <c r="BJ583" s="18" t="s">
        <v>79</v>
      </c>
      <c r="BK583" s="186">
        <f>ROUND(I583*H583,2)</f>
        <v>0</v>
      </c>
      <c r="BL583" s="18" t="s">
        <v>122</v>
      </c>
      <c r="BM583" s="185" t="s">
        <v>478</v>
      </c>
    </row>
    <row r="584" spans="1:65" s="2" customFormat="1" ht="29.25">
      <c r="A584" s="35"/>
      <c r="B584" s="36"/>
      <c r="C584" s="37"/>
      <c r="D584" s="187" t="s">
        <v>124</v>
      </c>
      <c r="E584" s="37"/>
      <c r="F584" s="188" t="s">
        <v>479</v>
      </c>
      <c r="G584" s="37"/>
      <c r="H584" s="37"/>
      <c r="I584" s="189"/>
      <c r="J584" s="37"/>
      <c r="K584" s="37"/>
      <c r="L584" s="40"/>
      <c r="M584" s="190"/>
      <c r="N584" s="191"/>
      <c r="O584" s="65"/>
      <c r="P584" s="65"/>
      <c r="Q584" s="65"/>
      <c r="R584" s="65"/>
      <c r="S584" s="65"/>
      <c r="T584" s="66"/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T584" s="18" t="s">
        <v>124</v>
      </c>
      <c r="AU584" s="18" t="s">
        <v>82</v>
      </c>
    </row>
    <row r="585" spans="1:65" s="2" customFormat="1" ht="11.25">
      <c r="A585" s="35"/>
      <c r="B585" s="36"/>
      <c r="C585" s="37"/>
      <c r="D585" s="192" t="s">
        <v>126</v>
      </c>
      <c r="E585" s="37"/>
      <c r="F585" s="193" t="s">
        <v>480</v>
      </c>
      <c r="G585" s="37"/>
      <c r="H585" s="37"/>
      <c r="I585" s="189"/>
      <c r="J585" s="37"/>
      <c r="K585" s="37"/>
      <c r="L585" s="40"/>
      <c r="M585" s="190"/>
      <c r="N585" s="191"/>
      <c r="O585" s="65"/>
      <c r="P585" s="65"/>
      <c r="Q585" s="65"/>
      <c r="R585" s="65"/>
      <c r="S585" s="65"/>
      <c r="T585" s="66"/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T585" s="18" t="s">
        <v>126</v>
      </c>
      <c r="AU585" s="18" t="s">
        <v>82</v>
      </c>
    </row>
    <row r="586" spans="1:65" s="13" customFormat="1" ht="11.25">
      <c r="B586" s="194"/>
      <c r="C586" s="195"/>
      <c r="D586" s="187" t="s">
        <v>128</v>
      </c>
      <c r="E586" s="196" t="s">
        <v>19</v>
      </c>
      <c r="F586" s="197" t="s">
        <v>168</v>
      </c>
      <c r="G586" s="195"/>
      <c r="H586" s="196" t="s">
        <v>19</v>
      </c>
      <c r="I586" s="198"/>
      <c r="J586" s="195"/>
      <c r="K586" s="195"/>
      <c r="L586" s="199"/>
      <c r="M586" s="200"/>
      <c r="N586" s="201"/>
      <c r="O586" s="201"/>
      <c r="P586" s="201"/>
      <c r="Q586" s="201"/>
      <c r="R586" s="201"/>
      <c r="S586" s="201"/>
      <c r="T586" s="202"/>
      <c r="AT586" s="203" t="s">
        <v>128</v>
      </c>
      <c r="AU586" s="203" t="s">
        <v>82</v>
      </c>
      <c r="AV586" s="13" t="s">
        <v>14</v>
      </c>
      <c r="AW586" s="13" t="s">
        <v>33</v>
      </c>
      <c r="AX586" s="13" t="s">
        <v>71</v>
      </c>
      <c r="AY586" s="203" t="s">
        <v>114</v>
      </c>
    </row>
    <row r="587" spans="1:65" s="14" customFormat="1" ht="11.25">
      <c r="B587" s="204"/>
      <c r="C587" s="205"/>
      <c r="D587" s="187" t="s">
        <v>128</v>
      </c>
      <c r="E587" s="206" t="s">
        <v>19</v>
      </c>
      <c r="F587" s="207" t="s">
        <v>481</v>
      </c>
      <c r="G587" s="205"/>
      <c r="H587" s="208">
        <v>28188</v>
      </c>
      <c r="I587" s="209"/>
      <c r="J587" s="205"/>
      <c r="K587" s="205"/>
      <c r="L587" s="210"/>
      <c r="M587" s="211"/>
      <c r="N587" s="212"/>
      <c r="O587" s="212"/>
      <c r="P587" s="212"/>
      <c r="Q587" s="212"/>
      <c r="R587" s="212"/>
      <c r="S587" s="212"/>
      <c r="T587" s="213"/>
      <c r="AT587" s="214" t="s">
        <v>128</v>
      </c>
      <c r="AU587" s="214" t="s">
        <v>82</v>
      </c>
      <c r="AV587" s="14" t="s">
        <v>79</v>
      </c>
      <c r="AW587" s="14" t="s">
        <v>33</v>
      </c>
      <c r="AX587" s="14" t="s">
        <v>71</v>
      </c>
      <c r="AY587" s="214" t="s">
        <v>114</v>
      </c>
    </row>
    <row r="588" spans="1:65" s="13" customFormat="1" ht="11.25">
      <c r="B588" s="194"/>
      <c r="C588" s="195"/>
      <c r="D588" s="187" t="s">
        <v>128</v>
      </c>
      <c r="E588" s="196" t="s">
        <v>19</v>
      </c>
      <c r="F588" s="197" t="s">
        <v>171</v>
      </c>
      <c r="G588" s="195"/>
      <c r="H588" s="196" t="s">
        <v>19</v>
      </c>
      <c r="I588" s="198"/>
      <c r="J588" s="195"/>
      <c r="K588" s="195"/>
      <c r="L588" s="199"/>
      <c r="M588" s="200"/>
      <c r="N588" s="201"/>
      <c r="O588" s="201"/>
      <c r="P588" s="201"/>
      <c r="Q588" s="201"/>
      <c r="R588" s="201"/>
      <c r="S588" s="201"/>
      <c r="T588" s="202"/>
      <c r="AT588" s="203" t="s">
        <v>128</v>
      </c>
      <c r="AU588" s="203" t="s">
        <v>82</v>
      </c>
      <c r="AV588" s="13" t="s">
        <v>14</v>
      </c>
      <c r="AW588" s="13" t="s">
        <v>33</v>
      </c>
      <c r="AX588" s="13" t="s">
        <v>71</v>
      </c>
      <c r="AY588" s="203" t="s">
        <v>114</v>
      </c>
    </row>
    <row r="589" spans="1:65" s="14" customFormat="1" ht="11.25">
      <c r="B589" s="204"/>
      <c r="C589" s="205"/>
      <c r="D589" s="187" t="s">
        <v>128</v>
      </c>
      <c r="E589" s="206" t="s">
        <v>19</v>
      </c>
      <c r="F589" s="207" t="s">
        <v>482</v>
      </c>
      <c r="G589" s="205"/>
      <c r="H589" s="208">
        <v>5400</v>
      </c>
      <c r="I589" s="209"/>
      <c r="J589" s="205"/>
      <c r="K589" s="205"/>
      <c r="L589" s="210"/>
      <c r="M589" s="211"/>
      <c r="N589" s="212"/>
      <c r="O589" s="212"/>
      <c r="P589" s="212"/>
      <c r="Q589" s="212"/>
      <c r="R589" s="212"/>
      <c r="S589" s="212"/>
      <c r="T589" s="213"/>
      <c r="AT589" s="214" t="s">
        <v>128</v>
      </c>
      <c r="AU589" s="214" t="s">
        <v>82</v>
      </c>
      <c r="AV589" s="14" t="s">
        <v>79</v>
      </c>
      <c r="AW589" s="14" t="s">
        <v>33</v>
      </c>
      <c r="AX589" s="14" t="s">
        <v>71</v>
      </c>
      <c r="AY589" s="214" t="s">
        <v>114</v>
      </c>
    </row>
    <row r="590" spans="1:65" s="15" customFormat="1" ht="11.25">
      <c r="B590" s="215"/>
      <c r="C590" s="216"/>
      <c r="D590" s="187" t="s">
        <v>128</v>
      </c>
      <c r="E590" s="217" t="s">
        <v>19</v>
      </c>
      <c r="F590" s="218" t="s">
        <v>135</v>
      </c>
      <c r="G590" s="216"/>
      <c r="H590" s="219">
        <v>33588</v>
      </c>
      <c r="I590" s="220"/>
      <c r="J590" s="216"/>
      <c r="K590" s="216"/>
      <c r="L590" s="221"/>
      <c r="M590" s="222"/>
      <c r="N590" s="223"/>
      <c r="O590" s="223"/>
      <c r="P590" s="223"/>
      <c r="Q590" s="223"/>
      <c r="R590" s="223"/>
      <c r="S590" s="223"/>
      <c r="T590" s="224"/>
      <c r="AT590" s="225" t="s">
        <v>128</v>
      </c>
      <c r="AU590" s="225" t="s">
        <v>82</v>
      </c>
      <c r="AV590" s="15" t="s">
        <v>122</v>
      </c>
      <c r="AW590" s="15" t="s">
        <v>33</v>
      </c>
      <c r="AX590" s="15" t="s">
        <v>14</v>
      </c>
      <c r="AY590" s="225" t="s">
        <v>114</v>
      </c>
    </row>
    <row r="591" spans="1:65" s="14" customFormat="1" ht="11.25">
      <c r="B591" s="204"/>
      <c r="C591" s="205"/>
      <c r="D591" s="187" t="s">
        <v>128</v>
      </c>
      <c r="E591" s="205"/>
      <c r="F591" s="207" t="s">
        <v>483</v>
      </c>
      <c r="G591" s="205"/>
      <c r="H591" s="208">
        <v>16794</v>
      </c>
      <c r="I591" s="209"/>
      <c r="J591" s="205"/>
      <c r="K591" s="205"/>
      <c r="L591" s="210"/>
      <c r="M591" s="211"/>
      <c r="N591" s="212"/>
      <c r="O591" s="212"/>
      <c r="P591" s="212"/>
      <c r="Q591" s="212"/>
      <c r="R591" s="212"/>
      <c r="S591" s="212"/>
      <c r="T591" s="213"/>
      <c r="AT591" s="214" t="s">
        <v>128</v>
      </c>
      <c r="AU591" s="214" t="s">
        <v>82</v>
      </c>
      <c r="AV591" s="14" t="s">
        <v>79</v>
      </c>
      <c r="AW591" s="14" t="s">
        <v>4</v>
      </c>
      <c r="AX591" s="14" t="s">
        <v>14</v>
      </c>
      <c r="AY591" s="214" t="s">
        <v>114</v>
      </c>
    </row>
    <row r="592" spans="1:65" s="2" customFormat="1" ht="37.9" customHeight="1">
      <c r="A592" s="35"/>
      <c r="B592" s="36"/>
      <c r="C592" s="174" t="s">
        <v>484</v>
      </c>
      <c r="D592" s="174" t="s">
        <v>117</v>
      </c>
      <c r="E592" s="175" t="s">
        <v>485</v>
      </c>
      <c r="F592" s="176" t="s">
        <v>486</v>
      </c>
      <c r="G592" s="177" t="s">
        <v>120</v>
      </c>
      <c r="H592" s="178">
        <v>279.89999999999998</v>
      </c>
      <c r="I592" s="179"/>
      <c r="J592" s="180">
        <f>ROUND(I592*H592,2)</f>
        <v>0</v>
      </c>
      <c r="K592" s="176" t="s">
        <v>121</v>
      </c>
      <c r="L592" s="40"/>
      <c r="M592" s="181" t="s">
        <v>19</v>
      </c>
      <c r="N592" s="182" t="s">
        <v>43</v>
      </c>
      <c r="O592" s="65"/>
      <c r="P592" s="183">
        <f>O592*H592</f>
        <v>0</v>
      </c>
      <c r="Q592" s="183">
        <v>0</v>
      </c>
      <c r="R592" s="183">
        <f>Q592*H592</f>
        <v>0</v>
      </c>
      <c r="S592" s="183">
        <v>0</v>
      </c>
      <c r="T592" s="184">
        <f>S592*H592</f>
        <v>0</v>
      </c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R592" s="185" t="s">
        <v>122</v>
      </c>
      <c r="AT592" s="185" t="s">
        <v>117</v>
      </c>
      <c r="AU592" s="185" t="s">
        <v>82</v>
      </c>
      <c r="AY592" s="18" t="s">
        <v>114</v>
      </c>
      <c r="BE592" s="186">
        <f>IF(N592="základní",J592,0)</f>
        <v>0</v>
      </c>
      <c r="BF592" s="186">
        <f>IF(N592="snížená",J592,0)</f>
        <v>0</v>
      </c>
      <c r="BG592" s="186">
        <f>IF(N592="zákl. přenesená",J592,0)</f>
        <v>0</v>
      </c>
      <c r="BH592" s="186">
        <f>IF(N592="sníž. přenesená",J592,0)</f>
        <v>0</v>
      </c>
      <c r="BI592" s="186">
        <f>IF(N592="nulová",J592,0)</f>
        <v>0</v>
      </c>
      <c r="BJ592" s="18" t="s">
        <v>79</v>
      </c>
      <c r="BK592" s="186">
        <f>ROUND(I592*H592,2)</f>
        <v>0</v>
      </c>
      <c r="BL592" s="18" t="s">
        <v>122</v>
      </c>
      <c r="BM592" s="185" t="s">
        <v>487</v>
      </c>
    </row>
    <row r="593" spans="1:65" s="2" customFormat="1" ht="29.25">
      <c r="A593" s="35"/>
      <c r="B593" s="36"/>
      <c r="C593" s="37"/>
      <c r="D593" s="187" t="s">
        <v>124</v>
      </c>
      <c r="E593" s="37"/>
      <c r="F593" s="188" t="s">
        <v>488</v>
      </c>
      <c r="G593" s="37"/>
      <c r="H593" s="37"/>
      <c r="I593" s="189"/>
      <c r="J593" s="37"/>
      <c r="K593" s="37"/>
      <c r="L593" s="40"/>
      <c r="M593" s="190"/>
      <c r="N593" s="191"/>
      <c r="O593" s="65"/>
      <c r="P593" s="65"/>
      <c r="Q593" s="65"/>
      <c r="R593" s="65"/>
      <c r="S593" s="65"/>
      <c r="T593" s="66"/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T593" s="18" t="s">
        <v>124</v>
      </c>
      <c r="AU593" s="18" t="s">
        <v>82</v>
      </c>
    </row>
    <row r="594" spans="1:65" s="2" customFormat="1" ht="11.25">
      <c r="A594" s="35"/>
      <c r="B594" s="36"/>
      <c r="C594" s="37"/>
      <c r="D594" s="192" t="s">
        <v>126</v>
      </c>
      <c r="E594" s="37"/>
      <c r="F594" s="193" t="s">
        <v>489</v>
      </c>
      <c r="G594" s="37"/>
      <c r="H594" s="37"/>
      <c r="I594" s="189"/>
      <c r="J594" s="37"/>
      <c r="K594" s="37"/>
      <c r="L594" s="40"/>
      <c r="M594" s="190"/>
      <c r="N594" s="191"/>
      <c r="O594" s="65"/>
      <c r="P594" s="65"/>
      <c r="Q594" s="65"/>
      <c r="R594" s="65"/>
      <c r="S594" s="65"/>
      <c r="T594" s="66"/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T594" s="18" t="s">
        <v>126</v>
      </c>
      <c r="AU594" s="18" t="s">
        <v>82</v>
      </c>
    </row>
    <row r="595" spans="1:65" s="13" customFormat="1" ht="11.25">
      <c r="B595" s="194"/>
      <c r="C595" s="195"/>
      <c r="D595" s="187" t="s">
        <v>128</v>
      </c>
      <c r="E595" s="196" t="s">
        <v>19</v>
      </c>
      <c r="F595" s="197" t="s">
        <v>168</v>
      </c>
      <c r="G595" s="195"/>
      <c r="H595" s="196" t="s">
        <v>19</v>
      </c>
      <c r="I595" s="198"/>
      <c r="J595" s="195"/>
      <c r="K595" s="195"/>
      <c r="L595" s="199"/>
      <c r="M595" s="200"/>
      <c r="N595" s="201"/>
      <c r="O595" s="201"/>
      <c r="P595" s="201"/>
      <c r="Q595" s="201"/>
      <c r="R595" s="201"/>
      <c r="S595" s="201"/>
      <c r="T595" s="202"/>
      <c r="AT595" s="203" t="s">
        <v>128</v>
      </c>
      <c r="AU595" s="203" t="s">
        <v>82</v>
      </c>
      <c r="AV595" s="13" t="s">
        <v>14</v>
      </c>
      <c r="AW595" s="13" t="s">
        <v>33</v>
      </c>
      <c r="AX595" s="13" t="s">
        <v>71</v>
      </c>
      <c r="AY595" s="203" t="s">
        <v>114</v>
      </c>
    </row>
    <row r="596" spans="1:65" s="14" customFormat="1" ht="11.25">
      <c r="B596" s="204"/>
      <c r="C596" s="205"/>
      <c r="D596" s="187" t="s">
        <v>128</v>
      </c>
      <c r="E596" s="206" t="s">
        <v>19</v>
      </c>
      <c r="F596" s="207" t="s">
        <v>472</v>
      </c>
      <c r="G596" s="205"/>
      <c r="H596" s="208">
        <v>469.8</v>
      </c>
      <c r="I596" s="209"/>
      <c r="J596" s="205"/>
      <c r="K596" s="205"/>
      <c r="L596" s="210"/>
      <c r="M596" s="211"/>
      <c r="N596" s="212"/>
      <c r="O596" s="212"/>
      <c r="P596" s="212"/>
      <c r="Q596" s="212"/>
      <c r="R596" s="212"/>
      <c r="S596" s="212"/>
      <c r="T596" s="213"/>
      <c r="AT596" s="214" t="s">
        <v>128</v>
      </c>
      <c r="AU596" s="214" t="s">
        <v>82</v>
      </c>
      <c r="AV596" s="14" t="s">
        <v>79</v>
      </c>
      <c r="AW596" s="14" t="s">
        <v>33</v>
      </c>
      <c r="AX596" s="14" t="s">
        <v>71</v>
      </c>
      <c r="AY596" s="214" t="s">
        <v>114</v>
      </c>
    </row>
    <row r="597" spans="1:65" s="13" customFormat="1" ht="11.25">
      <c r="B597" s="194"/>
      <c r="C597" s="195"/>
      <c r="D597" s="187" t="s">
        <v>128</v>
      </c>
      <c r="E597" s="196" t="s">
        <v>19</v>
      </c>
      <c r="F597" s="197" t="s">
        <v>171</v>
      </c>
      <c r="G597" s="195"/>
      <c r="H597" s="196" t="s">
        <v>19</v>
      </c>
      <c r="I597" s="198"/>
      <c r="J597" s="195"/>
      <c r="K597" s="195"/>
      <c r="L597" s="199"/>
      <c r="M597" s="200"/>
      <c r="N597" s="201"/>
      <c r="O597" s="201"/>
      <c r="P597" s="201"/>
      <c r="Q597" s="201"/>
      <c r="R597" s="201"/>
      <c r="S597" s="201"/>
      <c r="T597" s="202"/>
      <c r="AT597" s="203" t="s">
        <v>128</v>
      </c>
      <c r="AU597" s="203" t="s">
        <v>82</v>
      </c>
      <c r="AV597" s="13" t="s">
        <v>14</v>
      </c>
      <c r="AW597" s="13" t="s">
        <v>33</v>
      </c>
      <c r="AX597" s="13" t="s">
        <v>71</v>
      </c>
      <c r="AY597" s="203" t="s">
        <v>114</v>
      </c>
    </row>
    <row r="598" spans="1:65" s="14" customFormat="1" ht="11.25">
      <c r="B598" s="204"/>
      <c r="C598" s="205"/>
      <c r="D598" s="187" t="s">
        <v>128</v>
      </c>
      <c r="E598" s="206" t="s">
        <v>19</v>
      </c>
      <c r="F598" s="207" t="s">
        <v>473</v>
      </c>
      <c r="G598" s="205"/>
      <c r="H598" s="208">
        <v>90</v>
      </c>
      <c r="I598" s="209"/>
      <c r="J598" s="205"/>
      <c r="K598" s="205"/>
      <c r="L598" s="210"/>
      <c r="M598" s="211"/>
      <c r="N598" s="212"/>
      <c r="O598" s="212"/>
      <c r="P598" s="212"/>
      <c r="Q598" s="212"/>
      <c r="R598" s="212"/>
      <c r="S598" s="212"/>
      <c r="T598" s="213"/>
      <c r="AT598" s="214" t="s">
        <v>128</v>
      </c>
      <c r="AU598" s="214" t="s">
        <v>82</v>
      </c>
      <c r="AV598" s="14" t="s">
        <v>79</v>
      </c>
      <c r="AW598" s="14" t="s">
        <v>33</v>
      </c>
      <c r="AX598" s="14" t="s">
        <v>71</v>
      </c>
      <c r="AY598" s="214" t="s">
        <v>114</v>
      </c>
    </row>
    <row r="599" spans="1:65" s="15" customFormat="1" ht="11.25">
      <c r="B599" s="215"/>
      <c r="C599" s="216"/>
      <c r="D599" s="187" t="s">
        <v>128</v>
      </c>
      <c r="E599" s="217" t="s">
        <v>19</v>
      </c>
      <c r="F599" s="218" t="s">
        <v>135</v>
      </c>
      <c r="G599" s="216"/>
      <c r="H599" s="219">
        <v>559.79999999999995</v>
      </c>
      <c r="I599" s="220"/>
      <c r="J599" s="216"/>
      <c r="K599" s="216"/>
      <c r="L599" s="221"/>
      <c r="M599" s="222"/>
      <c r="N599" s="223"/>
      <c r="O599" s="223"/>
      <c r="P599" s="223"/>
      <c r="Q599" s="223"/>
      <c r="R599" s="223"/>
      <c r="S599" s="223"/>
      <c r="T599" s="224"/>
      <c r="AT599" s="225" t="s">
        <v>128</v>
      </c>
      <c r="AU599" s="225" t="s">
        <v>82</v>
      </c>
      <c r="AV599" s="15" t="s">
        <v>122</v>
      </c>
      <c r="AW599" s="15" t="s">
        <v>33</v>
      </c>
      <c r="AX599" s="15" t="s">
        <v>14</v>
      </c>
      <c r="AY599" s="225" t="s">
        <v>114</v>
      </c>
    </row>
    <row r="600" spans="1:65" s="14" customFormat="1" ht="11.25">
      <c r="B600" s="204"/>
      <c r="C600" s="205"/>
      <c r="D600" s="187" t="s">
        <v>128</v>
      </c>
      <c r="E600" s="205"/>
      <c r="F600" s="207" t="s">
        <v>474</v>
      </c>
      <c r="G600" s="205"/>
      <c r="H600" s="208">
        <v>279.89999999999998</v>
      </c>
      <c r="I600" s="209"/>
      <c r="J600" s="205"/>
      <c r="K600" s="205"/>
      <c r="L600" s="210"/>
      <c r="M600" s="211"/>
      <c r="N600" s="212"/>
      <c r="O600" s="212"/>
      <c r="P600" s="212"/>
      <c r="Q600" s="212"/>
      <c r="R600" s="212"/>
      <c r="S600" s="212"/>
      <c r="T600" s="213"/>
      <c r="AT600" s="214" t="s">
        <v>128</v>
      </c>
      <c r="AU600" s="214" t="s">
        <v>82</v>
      </c>
      <c r="AV600" s="14" t="s">
        <v>79</v>
      </c>
      <c r="AW600" s="14" t="s">
        <v>4</v>
      </c>
      <c r="AX600" s="14" t="s">
        <v>14</v>
      </c>
      <c r="AY600" s="214" t="s">
        <v>114</v>
      </c>
    </row>
    <row r="601" spans="1:65" s="2" customFormat="1" ht="16.5" customHeight="1">
      <c r="A601" s="35"/>
      <c r="B601" s="36"/>
      <c r="C601" s="174" t="s">
        <v>490</v>
      </c>
      <c r="D601" s="174" t="s">
        <v>117</v>
      </c>
      <c r="E601" s="175" t="s">
        <v>491</v>
      </c>
      <c r="F601" s="176" t="s">
        <v>492</v>
      </c>
      <c r="G601" s="177" t="s">
        <v>120</v>
      </c>
      <c r="H601" s="178">
        <v>279.89999999999998</v>
      </c>
      <c r="I601" s="179"/>
      <c r="J601" s="180">
        <f>ROUND(I601*H601,2)</f>
        <v>0</v>
      </c>
      <c r="K601" s="176" t="s">
        <v>121</v>
      </c>
      <c r="L601" s="40"/>
      <c r="M601" s="181" t="s">
        <v>19</v>
      </c>
      <c r="N601" s="182" t="s">
        <v>43</v>
      </c>
      <c r="O601" s="65"/>
      <c r="P601" s="183">
        <f>O601*H601</f>
        <v>0</v>
      </c>
      <c r="Q601" s="183">
        <v>0</v>
      </c>
      <c r="R601" s="183">
        <f>Q601*H601</f>
        <v>0</v>
      </c>
      <c r="S601" s="183">
        <v>0</v>
      </c>
      <c r="T601" s="184">
        <f>S601*H601</f>
        <v>0</v>
      </c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R601" s="185" t="s">
        <v>122</v>
      </c>
      <c r="AT601" s="185" t="s">
        <v>117</v>
      </c>
      <c r="AU601" s="185" t="s">
        <v>82</v>
      </c>
      <c r="AY601" s="18" t="s">
        <v>114</v>
      </c>
      <c r="BE601" s="186">
        <f>IF(N601="základní",J601,0)</f>
        <v>0</v>
      </c>
      <c r="BF601" s="186">
        <f>IF(N601="snížená",J601,0)</f>
        <v>0</v>
      </c>
      <c r="BG601" s="186">
        <f>IF(N601="zákl. přenesená",J601,0)</f>
        <v>0</v>
      </c>
      <c r="BH601" s="186">
        <f>IF(N601="sníž. přenesená",J601,0)</f>
        <v>0</v>
      </c>
      <c r="BI601" s="186">
        <f>IF(N601="nulová",J601,0)</f>
        <v>0</v>
      </c>
      <c r="BJ601" s="18" t="s">
        <v>79</v>
      </c>
      <c r="BK601" s="186">
        <f>ROUND(I601*H601,2)</f>
        <v>0</v>
      </c>
      <c r="BL601" s="18" t="s">
        <v>122</v>
      </c>
      <c r="BM601" s="185" t="s">
        <v>493</v>
      </c>
    </row>
    <row r="602" spans="1:65" s="2" customFormat="1" ht="19.5">
      <c r="A602" s="35"/>
      <c r="B602" s="36"/>
      <c r="C602" s="37"/>
      <c r="D602" s="187" t="s">
        <v>124</v>
      </c>
      <c r="E602" s="37"/>
      <c r="F602" s="188" t="s">
        <v>494</v>
      </c>
      <c r="G602" s="37"/>
      <c r="H602" s="37"/>
      <c r="I602" s="189"/>
      <c r="J602" s="37"/>
      <c r="K602" s="37"/>
      <c r="L602" s="40"/>
      <c r="M602" s="190"/>
      <c r="N602" s="191"/>
      <c r="O602" s="65"/>
      <c r="P602" s="65"/>
      <c r="Q602" s="65"/>
      <c r="R602" s="65"/>
      <c r="S602" s="65"/>
      <c r="T602" s="66"/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T602" s="18" t="s">
        <v>124</v>
      </c>
      <c r="AU602" s="18" t="s">
        <v>82</v>
      </c>
    </row>
    <row r="603" spans="1:65" s="2" customFormat="1" ht="11.25">
      <c r="A603" s="35"/>
      <c r="B603" s="36"/>
      <c r="C603" s="37"/>
      <c r="D603" s="192" t="s">
        <v>126</v>
      </c>
      <c r="E603" s="37"/>
      <c r="F603" s="193" t="s">
        <v>495</v>
      </c>
      <c r="G603" s="37"/>
      <c r="H603" s="37"/>
      <c r="I603" s="189"/>
      <c r="J603" s="37"/>
      <c r="K603" s="37"/>
      <c r="L603" s="40"/>
      <c r="M603" s="190"/>
      <c r="N603" s="191"/>
      <c r="O603" s="65"/>
      <c r="P603" s="65"/>
      <c r="Q603" s="65"/>
      <c r="R603" s="65"/>
      <c r="S603" s="65"/>
      <c r="T603" s="66"/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T603" s="18" t="s">
        <v>126</v>
      </c>
      <c r="AU603" s="18" t="s">
        <v>82</v>
      </c>
    </row>
    <row r="604" spans="1:65" s="13" customFormat="1" ht="11.25">
      <c r="B604" s="194"/>
      <c r="C604" s="195"/>
      <c r="D604" s="187" t="s">
        <v>128</v>
      </c>
      <c r="E604" s="196" t="s">
        <v>19</v>
      </c>
      <c r="F604" s="197" t="s">
        <v>168</v>
      </c>
      <c r="G604" s="195"/>
      <c r="H604" s="196" t="s">
        <v>19</v>
      </c>
      <c r="I604" s="198"/>
      <c r="J604" s="195"/>
      <c r="K604" s="195"/>
      <c r="L604" s="199"/>
      <c r="M604" s="200"/>
      <c r="N604" s="201"/>
      <c r="O604" s="201"/>
      <c r="P604" s="201"/>
      <c r="Q604" s="201"/>
      <c r="R604" s="201"/>
      <c r="S604" s="201"/>
      <c r="T604" s="202"/>
      <c r="AT604" s="203" t="s">
        <v>128</v>
      </c>
      <c r="AU604" s="203" t="s">
        <v>82</v>
      </c>
      <c r="AV604" s="13" t="s">
        <v>14</v>
      </c>
      <c r="AW604" s="13" t="s">
        <v>33</v>
      </c>
      <c r="AX604" s="13" t="s">
        <v>71</v>
      </c>
      <c r="AY604" s="203" t="s">
        <v>114</v>
      </c>
    </row>
    <row r="605" spans="1:65" s="14" customFormat="1" ht="11.25">
      <c r="B605" s="204"/>
      <c r="C605" s="205"/>
      <c r="D605" s="187" t="s">
        <v>128</v>
      </c>
      <c r="E605" s="206" t="s">
        <v>19</v>
      </c>
      <c r="F605" s="207" t="s">
        <v>472</v>
      </c>
      <c r="G605" s="205"/>
      <c r="H605" s="208">
        <v>469.8</v>
      </c>
      <c r="I605" s="209"/>
      <c r="J605" s="205"/>
      <c r="K605" s="205"/>
      <c r="L605" s="210"/>
      <c r="M605" s="211"/>
      <c r="N605" s="212"/>
      <c r="O605" s="212"/>
      <c r="P605" s="212"/>
      <c r="Q605" s="212"/>
      <c r="R605" s="212"/>
      <c r="S605" s="212"/>
      <c r="T605" s="213"/>
      <c r="AT605" s="214" t="s">
        <v>128</v>
      </c>
      <c r="AU605" s="214" t="s">
        <v>82</v>
      </c>
      <c r="AV605" s="14" t="s">
        <v>79</v>
      </c>
      <c r="AW605" s="14" t="s">
        <v>33</v>
      </c>
      <c r="AX605" s="14" t="s">
        <v>71</v>
      </c>
      <c r="AY605" s="214" t="s">
        <v>114</v>
      </c>
    </row>
    <row r="606" spans="1:65" s="13" customFormat="1" ht="11.25">
      <c r="B606" s="194"/>
      <c r="C606" s="195"/>
      <c r="D606" s="187" t="s">
        <v>128</v>
      </c>
      <c r="E606" s="196" t="s">
        <v>19</v>
      </c>
      <c r="F606" s="197" t="s">
        <v>171</v>
      </c>
      <c r="G606" s="195"/>
      <c r="H606" s="196" t="s">
        <v>19</v>
      </c>
      <c r="I606" s="198"/>
      <c r="J606" s="195"/>
      <c r="K606" s="195"/>
      <c r="L606" s="199"/>
      <c r="M606" s="200"/>
      <c r="N606" s="201"/>
      <c r="O606" s="201"/>
      <c r="P606" s="201"/>
      <c r="Q606" s="201"/>
      <c r="R606" s="201"/>
      <c r="S606" s="201"/>
      <c r="T606" s="202"/>
      <c r="AT606" s="203" t="s">
        <v>128</v>
      </c>
      <c r="AU606" s="203" t="s">
        <v>82</v>
      </c>
      <c r="AV606" s="13" t="s">
        <v>14</v>
      </c>
      <c r="AW606" s="13" t="s">
        <v>33</v>
      </c>
      <c r="AX606" s="13" t="s">
        <v>71</v>
      </c>
      <c r="AY606" s="203" t="s">
        <v>114</v>
      </c>
    </row>
    <row r="607" spans="1:65" s="14" customFormat="1" ht="11.25">
      <c r="B607" s="204"/>
      <c r="C607" s="205"/>
      <c r="D607" s="187" t="s">
        <v>128</v>
      </c>
      <c r="E607" s="206" t="s">
        <v>19</v>
      </c>
      <c r="F607" s="207" t="s">
        <v>473</v>
      </c>
      <c r="G607" s="205"/>
      <c r="H607" s="208">
        <v>90</v>
      </c>
      <c r="I607" s="209"/>
      <c r="J607" s="205"/>
      <c r="K607" s="205"/>
      <c r="L607" s="210"/>
      <c r="M607" s="211"/>
      <c r="N607" s="212"/>
      <c r="O607" s="212"/>
      <c r="P607" s="212"/>
      <c r="Q607" s="212"/>
      <c r="R607" s="212"/>
      <c r="S607" s="212"/>
      <c r="T607" s="213"/>
      <c r="AT607" s="214" t="s">
        <v>128</v>
      </c>
      <c r="AU607" s="214" t="s">
        <v>82</v>
      </c>
      <c r="AV607" s="14" t="s">
        <v>79</v>
      </c>
      <c r="AW607" s="14" t="s">
        <v>33</v>
      </c>
      <c r="AX607" s="14" t="s">
        <v>71</v>
      </c>
      <c r="AY607" s="214" t="s">
        <v>114</v>
      </c>
    </row>
    <row r="608" spans="1:65" s="15" customFormat="1" ht="11.25">
      <c r="B608" s="215"/>
      <c r="C608" s="216"/>
      <c r="D608" s="187" t="s">
        <v>128</v>
      </c>
      <c r="E608" s="217" t="s">
        <v>19</v>
      </c>
      <c r="F608" s="218" t="s">
        <v>135</v>
      </c>
      <c r="G608" s="216"/>
      <c r="H608" s="219">
        <v>559.79999999999995</v>
      </c>
      <c r="I608" s="220"/>
      <c r="J608" s="216"/>
      <c r="K608" s="216"/>
      <c r="L608" s="221"/>
      <c r="M608" s="222"/>
      <c r="N608" s="223"/>
      <c r="O608" s="223"/>
      <c r="P608" s="223"/>
      <c r="Q608" s="223"/>
      <c r="R608" s="223"/>
      <c r="S608" s="223"/>
      <c r="T608" s="224"/>
      <c r="AT608" s="225" t="s">
        <v>128</v>
      </c>
      <c r="AU608" s="225" t="s">
        <v>82</v>
      </c>
      <c r="AV608" s="15" t="s">
        <v>122</v>
      </c>
      <c r="AW608" s="15" t="s">
        <v>33</v>
      </c>
      <c r="AX608" s="15" t="s">
        <v>14</v>
      </c>
      <c r="AY608" s="225" t="s">
        <v>114</v>
      </c>
    </row>
    <row r="609" spans="1:65" s="14" customFormat="1" ht="11.25">
      <c r="B609" s="204"/>
      <c r="C609" s="205"/>
      <c r="D609" s="187" t="s">
        <v>128</v>
      </c>
      <c r="E609" s="205"/>
      <c r="F609" s="207" t="s">
        <v>474</v>
      </c>
      <c r="G609" s="205"/>
      <c r="H609" s="208">
        <v>279.89999999999998</v>
      </c>
      <c r="I609" s="209"/>
      <c r="J609" s="205"/>
      <c r="K609" s="205"/>
      <c r="L609" s="210"/>
      <c r="M609" s="211"/>
      <c r="N609" s="212"/>
      <c r="O609" s="212"/>
      <c r="P609" s="212"/>
      <c r="Q609" s="212"/>
      <c r="R609" s="212"/>
      <c r="S609" s="212"/>
      <c r="T609" s="213"/>
      <c r="AT609" s="214" t="s">
        <v>128</v>
      </c>
      <c r="AU609" s="214" t="s">
        <v>82</v>
      </c>
      <c r="AV609" s="14" t="s">
        <v>79</v>
      </c>
      <c r="AW609" s="14" t="s">
        <v>4</v>
      </c>
      <c r="AX609" s="14" t="s">
        <v>14</v>
      </c>
      <c r="AY609" s="214" t="s">
        <v>114</v>
      </c>
    </row>
    <row r="610" spans="1:65" s="2" customFormat="1" ht="21.75" customHeight="1">
      <c r="A610" s="35"/>
      <c r="B610" s="36"/>
      <c r="C610" s="174" t="s">
        <v>496</v>
      </c>
      <c r="D610" s="174" t="s">
        <v>117</v>
      </c>
      <c r="E610" s="175" t="s">
        <v>497</v>
      </c>
      <c r="F610" s="176" t="s">
        <v>498</v>
      </c>
      <c r="G610" s="177" t="s">
        <v>120</v>
      </c>
      <c r="H610" s="178">
        <v>16794</v>
      </c>
      <c r="I610" s="179"/>
      <c r="J610" s="180">
        <f>ROUND(I610*H610,2)</f>
        <v>0</v>
      </c>
      <c r="K610" s="176" t="s">
        <v>121</v>
      </c>
      <c r="L610" s="40"/>
      <c r="M610" s="181" t="s">
        <v>19</v>
      </c>
      <c r="N610" s="182" t="s">
        <v>43</v>
      </c>
      <c r="O610" s="65"/>
      <c r="P610" s="183">
        <f>O610*H610</f>
        <v>0</v>
      </c>
      <c r="Q610" s="183">
        <v>0</v>
      </c>
      <c r="R610" s="183">
        <f>Q610*H610</f>
        <v>0</v>
      </c>
      <c r="S610" s="183">
        <v>0</v>
      </c>
      <c r="T610" s="184">
        <f>S610*H610</f>
        <v>0</v>
      </c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R610" s="185" t="s">
        <v>122</v>
      </c>
      <c r="AT610" s="185" t="s">
        <v>117</v>
      </c>
      <c r="AU610" s="185" t="s">
        <v>82</v>
      </c>
      <c r="AY610" s="18" t="s">
        <v>114</v>
      </c>
      <c r="BE610" s="186">
        <f>IF(N610="základní",J610,0)</f>
        <v>0</v>
      </c>
      <c r="BF610" s="186">
        <f>IF(N610="snížená",J610,0)</f>
        <v>0</v>
      </c>
      <c r="BG610" s="186">
        <f>IF(N610="zákl. přenesená",J610,0)</f>
        <v>0</v>
      </c>
      <c r="BH610" s="186">
        <f>IF(N610="sníž. přenesená",J610,0)</f>
        <v>0</v>
      </c>
      <c r="BI610" s="186">
        <f>IF(N610="nulová",J610,0)</f>
        <v>0</v>
      </c>
      <c r="BJ610" s="18" t="s">
        <v>79</v>
      </c>
      <c r="BK610" s="186">
        <f>ROUND(I610*H610,2)</f>
        <v>0</v>
      </c>
      <c r="BL610" s="18" t="s">
        <v>122</v>
      </c>
      <c r="BM610" s="185" t="s">
        <v>499</v>
      </c>
    </row>
    <row r="611" spans="1:65" s="2" customFormat="1" ht="19.5">
      <c r="A611" s="35"/>
      <c r="B611" s="36"/>
      <c r="C611" s="37"/>
      <c r="D611" s="187" t="s">
        <v>124</v>
      </c>
      <c r="E611" s="37"/>
      <c r="F611" s="188" t="s">
        <v>500</v>
      </c>
      <c r="G611" s="37"/>
      <c r="H611" s="37"/>
      <c r="I611" s="189"/>
      <c r="J611" s="37"/>
      <c r="K611" s="37"/>
      <c r="L611" s="40"/>
      <c r="M611" s="190"/>
      <c r="N611" s="191"/>
      <c r="O611" s="65"/>
      <c r="P611" s="65"/>
      <c r="Q611" s="65"/>
      <c r="R611" s="65"/>
      <c r="S611" s="65"/>
      <c r="T611" s="66"/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T611" s="18" t="s">
        <v>124</v>
      </c>
      <c r="AU611" s="18" t="s">
        <v>82</v>
      </c>
    </row>
    <row r="612" spans="1:65" s="2" customFormat="1" ht="11.25">
      <c r="A612" s="35"/>
      <c r="B612" s="36"/>
      <c r="C612" s="37"/>
      <c r="D612" s="192" t="s">
        <v>126</v>
      </c>
      <c r="E612" s="37"/>
      <c r="F612" s="193" t="s">
        <v>501</v>
      </c>
      <c r="G612" s="37"/>
      <c r="H612" s="37"/>
      <c r="I612" s="189"/>
      <c r="J612" s="37"/>
      <c r="K612" s="37"/>
      <c r="L612" s="40"/>
      <c r="M612" s="190"/>
      <c r="N612" s="191"/>
      <c r="O612" s="65"/>
      <c r="P612" s="65"/>
      <c r="Q612" s="65"/>
      <c r="R612" s="65"/>
      <c r="S612" s="65"/>
      <c r="T612" s="66"/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T612" s="18" t="s">
        <v>126</v>
      </c>
      <c r="AU612" s="18" t="s">
        <v>82</v>
      </c>
    </row>
    <row r="613" spans="1:65" s="13" customFormat="1" ht="11.25">
      <c r="B613" s="194"/>
      <c r="C613" s="195"/>
      <c r="D613" s="187" t="s">
        <v>128</v>
      </c>
      <c r="E613" s="196" t="s">
        <v>19</v>
      </c>
      <c r="F613" s="197" t="s">
        <v>168</v>
      </c>
      <c r="G613" s="195"/>
      <c r="H613" s="196" t="s">
        <v>19</v>
      </c>
      <c r="I613" s="198"/>
      <c r="J613" s="195"/>
      <c r="K613" s="195"/>
      <c r="L613" s="199"/>
      <c r="M613" s="200"/>
      <c r="N613" s="201"/>
      <c r="O613" s="201"/>
      <c r="P613" s="201"/>
      <c r="Q613" s="201"/>
      <c r="R613" s="201"/>
      <c r="S613" s="201"/>
      <c r="T613" s="202"/>
      <c r="AT613" s="203" t="s">
        <v>128</v>
      </c>
      <c r="AU613" s="203" t="s">
        <v>82</v>
      </c>
      <c r="AV613" s="13" t="s">
        <v>14</v>
      </c>
      <c r="AW613" s="13" t="s">
        <v>33</v>
      </c>
      <c r="AX613" s="13" t="s">
        <v>71</v>
      </c>
      <c r="AY613" s="203" t="s">
        <v>114</v>
      </c>
    </row>
    <row r="614" spans="1:65" s="14" customFormat="1" ht="11.25">
      <c r="B614" s="204"/>
      <c r="C614" s="205"/>
      <c r="D614" s="187" t="s">
        <v>128</v>
      </c>
      <c r="E614" s="206" t="s">
        <v>19</v>
      </c>
      <c r="F614" s="207" t="s">
        <v>481</v>
      </c>
      <c r="G614" s="205"/>
      <c r="H614" s="208">
        <v>28188</v>
      </c>
      <c r="I614" s="209"/>
      <c r="J614" s="205"/>
      <c r="K614" s="205"/>
      <c r="L614" s="210"/>
      <c r="M614" s="211"/>
      <c r="N614" s="212"/>
      <c r="O614" s="212"/>
      <c r="P614" s="212"/>
      <c r="Q614" s="212"/>
      <c r="R614" s="212"/>
      <c r="S614" s="212"/>
      <c r="T614" s="213"/>
      <c r="AT614" s="214" t="s">
        <v>128</v>
      </c>
      <c r="AU614" s="214" t="s">
        <v>82</v>
      </c>
      <c r="AV614" s="14" t="s">
        <v>79</v>
      </c>
      <c r="AW614" s="14" t="s">
        <v>33</v>
      </c>
      <c r="AX614" s="14" t="s">
        <v>71</v>
      </c>
      <c r="AY614" s="214" t="s">
        <v>114</v>
      </c>
    </row>
    <row r="615" spans="1:65" s="13" customFormat="1" ht="11.25">
      <c r="B615" s="194"/>
      <c r="C615" s="195"/>
      <c r="D615" s="187" t="s">
        <v>128</v>
      </c>
      <c r="E615" s="196" t="s">
        <v>19</v>
      </c>
      <c r="F615" s="197" t="s">
        <v>171</v>
      </c>
      <c r="G615" s="195"/>
      <c r="H615" s="196" t="s">
        <v>19</v>
      </c>
      <c r="I615" s="198"/>
      <c r="J615" s="195"/>
      <c r="K615" s="195"/>
      <c r="L615" s="199"/>
      <c r="M615" s="200"/>
      <c r="N615" s="201"/>
      <c r="O615" s="201"/>
      <c r="P615" s="201"/>
      <c r="Q615" s="201"/>
      <c r="R615" s="201"/>
      <c r="S615" s="201"/>
      <c r="T615" s="202"/>
      <c r="AT615" s="203" t="s">
        <v>128</v>
      </c>
      <c r="AU615" s="203" t="s">
        <v>82</v>
      </c>
      <c r="AV615" s="13" t="s">
        <v>14</v>
      </c>
      <c r="AW615" s="13" t="s">
        <v>33</v>
      </c>
      <c r="AX615" s="13" t="s">
        <v>71</v>
      </c>
      <c r="AY615" s="203" t="s">
        <v>114</v>
      </c>
    </row>
    <row r="616" spans="1:65" s="14" customFormat="1" ht="11.25">
      <c r="B616" s="204"/>
      <c r="C616" s="205"/>
      <c r="D616" s="187" t="s">
        <v>128</v>
      </c>
      <c r="E616" s="206" t="s">
        <v>19</v>
      </c>
      <c r="F616" s="207" t="s">
        <v>482</v>
      </c>
      <c r="G616" s="205"/>
      <c r="H616" s="208">
        <v>5400</v>
      </c>
      <c r="I616" s="209"/>
      <c r="J616" s="205"/>
      <c r="K616" s="205"/>
      <c r="L616" s="210"/>
      <c r="M616" s="211"/>
      <c r="N616" s="212"/>
      <c r="O616" s="212"/>
      <c r="P616" s="212"/>
      <c r="Q616" s="212"/>
      <c r="R616" s="212"/>
      <c r="S616" s="212"/>
      <c r="T616" s="213"/>
      <c r="AT616" s="214" t="s">
        <v>128</v>
      </c>
      <c r="AU616" s="214" t="s">
        <v>82</v>
      </c>
      <c r="AV616" s="14" t="s">
        <v>79</v>
      </c>
      <c r="AW616" s="14" t="s">
        <v>33</v>
      </c>
      <c r="AX616" s="14" t="s">
        <v>71</v>
      </c>
      <c r="AY616" s="214" t="s">
        <v>114</v>
      </c>
    </row>
    <row r="617" spans="1:65" s="15" customFormat="1" ht="11.25">
      <c r="B617" s="215"/>
      <c r="C617" s="216"/>
      <c r="D617" s="187" t="s">
        <v>128</v>
      </c>
      <c r="E617" s="217" t="s">
        <v>19</v>
      </c>
      <c r="F617" s="218" t="s">
        <v>135</v>
      </c>
      <c r="G617" s="216"/>
      <c r="H617" s="219">
        <v>33588</v>
      </c>
      <c r="I617" s="220"/>
      <c r="J617" s="216"/>
      <c r="K617" s="216"/>
      <c r="L617" s="221"/>
      <c r="M617" s="222"/>
      <c r="N617" s="223"/>
      <c r="O617" s="223"/>
      <c r="P617" s="223"/>
      <c r="Q617" s="223"/>
      <c r="R617" s="223"/>
      <c r="S617" s="223"/>
      <c r="T617" s="224"/>
      <c r="AT617" s="225" t="s">
        <v>128</v>
      </c>
      <c r="AU617" s="225" t="s">
        <v>82</v>
      </c>
      <c r="AV617" s="15" t="s">
        <v>122</v>
      </c>
      <c r="AW617" s="15" t="s">
        <v>33</v>
      </c>
      <c r="AX617" s="15" t="s">
        <v>14</v>
      </c>
      <c r="AY617" s="225" t="s">
        <v>114</v>
      </c>
    </row>
    <row r="618" spans="1:65" s="14" customFormat="1" ht="11.25">
      <c r="B618" s="204"/>
      <c r="C618" s="205"/>
      <c r="D618" s="187" t="s">
        <v>128</v>
      </c>
      <c r="E618" s="205"/>
      <c r="F618" s="207" t="s">
        <v>483</v>
      </c>
      <c r="G618" s="205"/>
      <c r="H618" s="208">
        <v>16794</v>
      </c>
      <c r="I618" s="209"/>
      <c r="J618" s="205"/>
      <c r="K618" s="205"/>
      <c r="L618" s="210"/>
      <c r="M618" s="211"/>
      <c r="N618" s="212"/>
      <c r="O618" s="212"/>
      <c r="P618" s="212"/>
      <c r="Q618" s="212"/>
      <c r="R618" s="212"/>
      <c r="S618" s="212"/>
      <c r="T618" s="213"/>
      <c r="AT618" s="214" t="s">
        <v>128</v>
      </c>
      <c r="AU618" s="214" t="s">
        <v>82</v>
      </c>
      <c r="AV618" s="14" t="s">
        <v>79</v>
      </c>
      <c r="AW618" s="14" t="s">
        <v>4</v>
      </c>
      <c r="AX618" s="14" t="s">
        <v>14</v>
      </c>
      <c r="AY618" s="214" t="s">
        <v>114</v>
      </c>
    </row>
    <row r="619" spans="1:65" s="2" customFormat="1" ht="21.75" customHeight="1">
      <c r="A619" s="35"/>
      <c r="B619" s="36"/>
      <c r="C619" s="174" t="s">
        <v>502</v>
      </c>
      <c r="D619" s="174" t="s">
        <v>117</v>
      </c>
      <c r="E619" s="175" t="s">
        <v>503</v>
      </c>
      <c r="F619" s="176" t="s">
        <v>504</v>
      </c>
      <c r="G619" s="177" t="s">
        <v>120</v>
      </c>
      <c r="H619" s="178">
        <v>279.89999999999998</v>
      </c>
      <c r="I619" s="179"/>
      <c r="J619" s="180">
        <f>ROUND(I619*H619,2)</f>
        <v>0</v>
      </c>
      <c r="K619" s="176" t="s">
        <v>121</v>
      </c>
      <c r="L619" s="40"/>
      <c r="M619" s="181" t="s">
        <v>19</v>
      </c>
      <c r="N619" s="182" t="s">
        <v>43</v>
      </c>
      <c r="O619" s="65"/>
      <c r="P619" s="183">
        <f>O619*H619</f>
        <v>0</v>
      </c>
      <c r="Q619" s="183">
        <v>0</v>
      </c>
      <c r="R619" s="183">
        <f>Q619*H619</f>
        <v>0</v>
      </c>
      <c r="S619" s="183">
        <v>0</v>
      </c>
      <c r="T619" s="184">
        <f>S619*H619</f>
        <v>0</v>
      </c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  <c r="AR619" s="185" t="s">
        <v>122</v>
      </c>
      <c r="AT619" s="185" t="s">
        <v>117</v>
      </c>
      <c r="AU619" s="185" t="s">
        <v>82</v>
      </c>
      <c r="AY619" s="18" t="s">
        <v>114</v>
      </c>
      <c r="BE619" s="186">
        <f>IF(N619="základní",J619,0)</f>
        <v>0</v>
      </c>
      <c r="BF619" s="186">
        <f>IF(N619="snížená",J619,0)</f>
        <v>0</v>
      </c>
      <c r="BG619" s="186">
        <f>IF(N619="zákl. přenesená",J619,0)</f>
        <v>0</v>
      </c>
      <c r="BH619" s="186">
        <f>IF(N619="sníž. přenesená",J619,0)</f>
        <v>0</v>
      </c>
      <c r="BI619" s="186">
        <f>IF(N619="nulová",J619,0)</f>
        <v>0</v>
      </c>
      <c r="BJ619" s="18" t="s">
        <v>79</v>
      </c>
      <c r="BK619" s="186">
        <f>ROUND(I619*H619,2)</f>
        <v>0</v>
      </c>
      <c r="BL619" s="18" t="s">
        <v>122</v>
      </c>
      <c r="BM619" s="185" t="s">
        <v>505</v>
      </c>
    </row>
    <row r="620" spans="1:65" s="2" customFormat="1" ht="19.5">
      <c r="A620" s="35"/>
      <c r="B620" s="36"/>
      <c r="C620" s="37"/>
      <c r="D620" s="187" t="s">
        <v>124</v>
      </c>
      <c r="E620" s="37"/>
      <c r="F620" s="188" t="s">
        <v>506</v>
      </c>
      <c r="G620" s="37"/>
      <c r="H620" s="37"/>
      <c r="I620" s="189"/>
      <c r="J620" s="37"/>
      <c r="K620" s="37"/>
      <c r="L620" s="40"/>
      <c r="M620" s="190"/>
      <c r="N620" s="191"/>
      <c r="O620" s="65"/>
      <c r="P620" s="65"/>
      <c r="Q620" s="65"/>
      <c r="R620" s="65"/>
      <c r="S620" s="65"/>
      <c r="T620" s="66"/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T620" s="18" t="s">
        <v>124</v>
      </c>
      <c r="AU620" s="18" t="s">
        <v>82</v>
      </c>
    </row>
    <row r="621" spans="1:65" s="2" customFormat="1" ht="11.25">
      <c r="A621" s="35"/>
      <c r="B621" s="36"/>
      <c r="C621" s="37"/>
      <c r="D621" s="192" t="s">
        <v>126</v>
      </c>
      <c r="E621" s="37"/>
      <c r="F621" s="193" t="s">
        <v>507</v>
      </c>
      <c r="G621" s="37"/>
      <c r="H621" s="37"/>
      <c r="I621" s="189"/>
      <c r="J621" s="37"/>
      <c r="K621" s="37"/>
      <c r="L621" s="40"/>
      <c r="M621" s="190"/>
      <c r="N621" s="191"/>
      <c r="O621" s="65"/>
      <c r="P621" s="65"/>
      <c r="Q621" s="65"/>
      <c r="R621" s="65"/>
      <c r="S621" s="65"/>
      <c r="T621" s="66"/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T621" s="18" t="s">
        <v>126</v>
      </c>
      <c r="AU621" s="18" t="s">
        <v>82</v>
      </c>
    </row>
    <row r="622" spans="1:65" s="13" customFormat="1" ht="11.25">
      <c r="B622" s="194"/>
      <c r="C622" s="195"/>
      <c r="D622" s="187" t="s">
        <v>128</v>
      </c>
      <c r="E622" s="196" t="s">
        <v>19</v>
      </c>
      <c r="F622" s="197" t="s">
        <v>168</v>
      </c>
      <c r="G622" s="195"/>
      <c r="H622" s="196" t="s">
        <v>19</v>
      </c>
      <c r="I622" s="198"/>
      <c r="J622" s="195"/>
      <c r="K622" s="195"/>
      <c r="L622" s="199"/>
      <c r="M622" s="200"/>
      <c r="N622" s="201"/>
      <c r="O622" s="201"/>
      <c r="P622" s="201"/>
      <c r="Q622" s="201"/>
      <c r="R622" s="201"/>
      <c r="S622" s="201"/>
      <c r="T622" s="202"/>
      <c r="AT622" s="203" t="s">
        <v>128</v>
      </c>
      <c r="AU622" s="203" t="s">
        <v>82</v>
      </c>
      <c r="AV622" s="13" t="s">
        <v>14</v>
      </c>
      <c r="AW622" s="13" t="s">
        <v>33</v>
      </c>
      <c r="AX622" s="13" t="s">
        <v>71</v>
      </c>
      <c r="AY622" s="203" t="s">
        <v>114</v>
      </c>
    </row>
    <row r="623" spans="1:65" s="14" customFormat="1" ht="11.25">
      <c r="B623" s="204"/>
      <c r="C623" s="205"/>
      <c r="D623" s="187" t="s">
        <v>128</v>
      </c>
      <c r="E623" s="206" t="s">
        <v>19</v>
      </c>
      <c r="F623" s="207" t="s">
        <v>472</v>
      </c>
      <c r="G623" s="205"/>
      <c r="H623" s="208">
        <v>469.8</v>
      </c>
      <c r="I623" s="209"/>
      <c r="J623" s="205"/>
      <c r="K623" s="205"/>
      <c r="L623" s="210"/>
      <c r="M623" s="211"/>
      <c r="N623" s="212"/>
      <c r="O623" s="212"/>
      <c r="P623" s="212"/>
      <c r="Q623" s="212"/>
      <c r="R623" s="212"/>
      <c r="S623" s="212"/>
      <c r="T623" s="213"/>
      <c r="AT623" s="214" t="s">
        <v>128</v>
      </c>
      <c r="AU623" s="214" t="s">
        <v>82</v>
      </c>
      <c r="AV623" s="14" t="s">
        <v>79</v>
      </c>
      <c r="AW623" s="14" t="s">
        <v>33</v>
      </c>
      <c r="AX623" s="14" t="s">
        <v>71</v>
      </c>
      <c r="AY623" s="214" t="s">
        <v>114</v>
      </c>
    </row>
    <row r="624" spans="1:65" s="13" customFormat="1" ht="11.25">
      <c r="B624" s="194"/>
      <c r="C624" s="195"/>
      <c r="D624" s="187" t="s">
        <v>128</v>
      </c>
      <c r="E624" s="196" t="s">
        <v>19</v>
      </c>
      <c r="F624" s="197" t="s">
        <v>171</v>
      </c>
      <c r="G624" s="195"/>
      <c r="H624" s="196" t="s">
        <v>19</v>
      </c>
      <c r="I624" s="198"/>
      <c r="J624" s="195"/>
      <c r="K624" s="195"/>
      <c r="L624" s="199"/>
      <c r="M624" s="200"/>
      <c r="N624" s="201"/>
      <c r="O624" s="201"/>
      <c r="P624" s="201"/>
      <c r="Q624" s="201"/>
      <c r="R624" s="201"/>
      <c r="S624" s="201"/>
      <c r="T624" s="202"/>
      <c r="AT624" s="203" t="s">
        <v>128</v>
      </c>
      <c r="AU624" s="203" t="s">
        <v>82</v>
      </c>
      <c r="AV624" s="13" t="s">
        <v>14</v>
      </c>
      <c r="AW624" s="13" t="s">
        <v>33</v>
      </c>
      <c r="AX624" s="13" t="s">
        <v>71</v>
      </c>
      <c r="AY624" s="203" t="s">
        <v>114</v>
      </c>
    </row>
    <row r="625" spans="1:65" s="14" customFormat="1" ht="11.25">
      <c r="B625" s="204"/>
      <c r="C625" s="205"/>
      <c r="D625" s="187" t="s">
        <v>128</v>
      </c>
      <c r="E625" s="206" t="s">
        <v>19</v>
      </c>
      <c r="F625" s="207" t="s">
        <v>473</v>
      </c>
      <c r="G625" s="205"/>
      <c r="H625" s="208">
        <v>90</v>
      </c>
      <c r="I625" s="209"/>
      <c r="J625" s="205"/>
      <c r="K625" s="205"/>
      <c r="L625" s="210"/>
      <c r="M625" s="211"/>
      <c r="N625" s="212"/>
      <c r="O625" s="212"/>
      <c r="P625" s="212"/>
      <c r="Q625" s="212"/>
      <c r="R625" s="212"/>
      <c r="S625" s="212"/>
      <c r="T625" s="213"/>
      <c r="AT625" s="214" t="s">
        <v>128</v>
      </c>
      <c r="AU625" s="214" t="s">
        <v>82</v>
      </c>
      <c r="AV625" s="14" t="s">
        <v>79</v>
      </c>
      <c r="AW625" s="14" t="s">
        <v>33</v>
      </c>
      <c r="AX625" s="14" t="s">
        <v>71</v>
      </c>
      <c r="AY625" s="214" t="s">
        <v>114</v>
      </c>
    </row>
    <row r="626" spans="1:65" s="15" customFormat="1" ht="11.25">
      <c r="B626" s="215"/>
      <c r="C626" s="216"/>
      <c r="D626" s="187" t="s">
        <v>128</v>
      </c>
      <c r="E626" s="217" t="s">
        <v>19</v>
      </c>
      <c r="F626" s="218" t="s">
        <v>135</v>
      </c>
      <c r="G626" s="216"/>
      <c r="H626" s="219">
        <v>559.79999999999995</v>
      </c>
      <c r="I626" s="220"/>
      <c r="J626" s="216"/>
      <c r="K626" s="216"/>
      <c r="L626" s="221"/>
      <c r="M626" s="222"/>
      <c r="N626" s="223"/>
      <c r="O626" s="223"/>
      <c r="P626" s="223"/>
      <c r="Q626" s="223"/>
      <c r="R626" s="223"/>
      <c r="S626" s="223"/>
      <c r="T626" s="224"/>
      <c r="AT626" s="225" t="s">
        <v>128</v>
      </c>
      <c r="AU626" s="225" t="s">
        <v>82</v>
      </c>
      <c r="AV626" s="15" t="s">
        <v>122</v>
      </c>
      <c r="AW626" s="15" t="s">
        <v>33</v>
      </c>
      <c r="AX626" s="15" t="s">
        <v>14</v>
      </c>
      <c r="AY626" s="225" t="s">
        <v>114</v>
      </c>
    </row>
    <row r="627" spans="1:65" s="14" customFormat="1" ht="11.25">
      <c r="B627" s="204"/>
      <c r="C627" s="205"/>
      <c r="D627" s="187" t="s">
        <v>128</v>
      </c>
      <c r="E627" s="205"/>
      <c r="F627" s="207" t="s">
        <v>474</v>
      </c>
      <c r="G627" s="205"/>
      <c r="H627" s="208">
        <v>279.89999999999998</v>
      </c>
      <c r="I627" s="209"/>
      <c r="J627" s="205"/>
      <c r="K627" s="205"/>
      <c r="L627" s="210"/>
      <c r="M627" s="211"/>
      <c r="N627" s="212"/>
      <c r="O627" s="212"/>
      <c r="P627" s="212"/>
      <c r="Q627" s="212"/>
      <c r="R627" s="212"/>
      <c r="S627" s="212"/>
      <c r="T627" s="213"/>
      <c r="AT627" s="214" t="s">
        <v>128</v>
      </c>
      <c r="AU627" s="214" t="s">
        <v>82</v>
      </c>
      <c r="AV627" s="14" t="s">
        <v>79</v>
      </c>
      <c r="AW627" s="14" t="s">
        <v>4</v>
      </c>
      <c r="AX627" s="14" t="s">
        <v>14</v>
      </c>
      <c r="AY627" s="214" t="s">
        <v>114</v>
      </c>
    </row>
    <row r="628" spans="1:65" s="2" customFormat="1" ht="16.5" customHeight="1">
      <c r="A628" s="35"/>
      <c r="B628" s="36"/>
      <c r="C628" s="174" t="s">
        <v>508</v>
      </c>
      <c r="D628" s="174" t="s">
        <v>117</v>
      </c>
      <c r="E628" s="175" t="s">
        <v>509</v>
      </c>
      <c r="F628" s="176" t="s">
        <v>510</v>
      </c>
      <c r="G628" s="177" t="s">
        <v>217</v>
      </c>
      <c r="H628" s="178">
        <v>2</v>
      </c>
      <c r="I628" s="179"/>
      <c r="J628" s="180">
        <f>ROUND(I628*H628,2)</f>
        <v>0</v>
      </c>
      <c r="K628" s="176" t="s">
        <v>121</v>
      </c>
      <c r="L628" s="40"/>
      <c r="M628" s="181" t="s">
        <v>19</v>
      </c>
      <c r="N628" s="182" t="s">
        <v>43</v>
      </c>
      <c r="O628" s="65"/>
      <c r="P628" s="183">
        <f>O628*H628</f>
        <v>0</v>
      </c>
      <c r="Q628" s="183">
        <v>0</v>
      </c>
      <c r="R628" s="183">
        <f>Q628*H628</f>
        <v>0</v>
      </c>
      <c r="S628" s="183">
        <v>0</v>
      </c>
      <c r="T628" s="184">
        <f>S628*H628</f>
        <v>0</v>
      </c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R628" s="185" t="s">
        <v>122</v>
      </c>
      <c r="AT628" s="185" t="s">
        <v>117</v>
      </c>
      <c r="AU628" s="185" t="s">
        <v>82</v>
      </c>
      <c r="AY628" s="18" t="s">
        <v>114</v>
      </c>
      <c r="BE628" s="186">
        <f>IF(N628="základní",J628,0)</f>
        <v>0</v>
      </c>
      <c r="BF628" s="186">
        <f>IF(N628="snížená",J628,0)</f>
        <v>0</v>
      </c>
      <c r="BG628" s="186">
        <f>IF(N628="zákl. přenesená",J628,0)</f>
        <v>0</v>
      </c>
      <c r="BH628" s="186">
        <f>IF(N628="sníž. přenesená",J628,0)</f>
        <v>0</v>
      </c>
      <c r="BI628" s="186">
        <f>IF(N628="nulová",J628,0)</f>
        <v>0</v>
      </c>
      <c r="BJ628" s="18" t="s">
        <v>79</v>
      </c>
      <c r="BK628" s="186">
        <f>ROUND(I628*H628,2)</f>
        <v>0</v>
      </c>
      <c r="BL628" s="18" t="s">
        <v>122</v>
      </c>
      <c r="BM628" s="185" t="s">
        <v>511</v>
      </c>
    </row>
    <row r="629" spans="1:65" s="2" customFormat="1" ht="19.5">
      <c r="A629" s="35"/>
      <c r="B629" s="36"/>
      <c r="C629" s="37"/>
      <c r="D629" s="187" t="s">
        <v>124</v>
      </c>
      <c r="E629" s="37"/>
      <c r="F629" s="188" t="s">
        <v>512</v>
      </c>
      <c r="G629" s="37"/>
      <c r="H629" s="37"/>
      <c r="I629" s="189"/>
      <c r="J629" s="37"/>
      <c r="K629" s="37"/>
      <c r="L629" s="40"/>
      <c r="M629" s="190"/>
      <c r="N629" s="191"/>
      <c r="O629" s="65"/>
      <c r="P629" s="65"/>
      <c r="Q629" s="65"/>
      <c r="R629" s="65"/>
      <c r="S629" s="65"/>
      <c r="T629" s="66"/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  <c r="AT629" s="18" t="s">
        <v>124</v>
      </c>
      <c r="AU629" s="18" t="s">
        <v>82</v>
      </c>
    </row>
    <row r="630" spans="1:65" s="2" customFormat="1" ht="11.25">
      <c r="A630" s="35"/>
      <c r="B630" s="36"/>
      <c r="C630" s="37"/>
      <c r="D630" s="192" t="s">
        <v>126</v>
      </c>
      <c r="E630" s="37"/>
      <c r="F630" s="193" t="s">
        <v>513</v>
      </c>
      <c r="G630" s="37"/>
      <c r="H630" s="37"/>
      <c r="I630" s="189"/>
      <c r="J630" s="37"/>
      <c r="K630" s="37"/>
      <c r="L630" s="40"/>
      <c r="M630" s="190"/>
      <c r="N630" s="191"/>
      <c r="O630" s="65"/>
      <c r="P630" s="65"/>
      <c r="Q630" s="65"/>
      <c r="R630" s="65"/>
      <c r="S630" s="65"/>
      <c r="T630" s="66"/>
      <c r="U630" s="35"/>
      <c r="V630" s="35"/>
      <c r="W630" s="35"/>
      <c r="X630" s="35"/>
      <c r="Y630" s="35"/>
      <c r="Z630" s="35"/>
      <c r="AA630" s="35"/>
      <c r="AB630" s="35"/>
      <c r="AC630" s="35"/>
      <c r="AD630" s="35"/>
      <c r="AE630" s="35"/>
      <c r="AT630" s="18" t="s">
        <v>126</v>
      </c>
      <c r="AU630" s="18" t="s">
        <v>82</v>
      </c>
    </row>
    <row r="631" spans="1:65" s="14" customFormat="1" ht="11.25">
      <c r="B631" s="204"/>
      <c r="C631" s="205"/>
      <c r="D631" s="187" t="s">
        <v>128</v>
      </c>
      <c r="E631" s="205"/>
      <c r="F631" s="207" t="s">
        <v>514</v>
      </c>
      <c r="G631" s="205"/>
      <c r="H631" s="208">
        <v>2</v>
      </c>
      <c r="I631" s="209"/>
      <c r="J631" s="205"/>
      <c r="K631" s="205"/>
      <c r="L631" s="210"/>
      <c r="M631" s="211"/>
      <c r="N631" s="212"/>
      <c r="O631" s="212"/>
      <c r="P631" s="212"/>
      <c r="Q631" s="212"/>
      <c r="R631" s="212"/>
      <c r="S631" s="212"/>
      <c r="T631" s="213"/>
      <c r="AT631" s="214" t="s">
        <v>128</v>
      </c>
      <c r="AU631" s="214" t="s">
        <v>82</v>
      </c>
      <c r="AV631" s="14" t="s">
        <v>79</v>
      </c>
      <c r="AW631" s="14" t="s">
        <v>4</v>
      </c>
      <c r="AX631" s="14" t="s">
        <v>14</v>
      </c>
      <c r="AY631" s="214" t="s">
        <v>114</v>
      </c>
    </row>
    <row r="632" spans="1:65" s="2" customFormat="1" ht="24.2" customHeight="1">
      <c r="A632" s="35"/>
      <c r="B632" s="36"/>
      <c r="C632" s="174" t="s">
        <v>515</v>
      </c>
      <c r="D632" s="174" t="s">
        <v>117</v>
      </c>
      <c r="E632" s="175" t="s">
        <v>516</v>
      </c>
      <c r="F632" s="176" t="s">
        <v>517</v>
      </c>
      <c r="G632" s="177" t="s">
        <v>217</v>
      </c>
      <c r="H632" s="178">
        <v>120</v>
      </c>
      <c r="I632" s="179"/>
      <c r="J632" s="180">
        <f>ROUND(I632*H632,2)</f>
        <v>0</v>
      </c>
      <c r="K632" s="176" t="s">
        <v>121</v>
      </c>
      <c r="L632" s="40"/>
      <c r="M632" s="181" t="s">
        <v>19</v>
      </c>
      <c r="N632" s="182" t="s">
        <v>43</v>
      </c>
      <c r="O632" s="65"/>
      <c r="P632" s="183">
        <f>O632*H632</f>
        <v>0</v>
      </c>
      <c r="Q632" s="183">
        <v>0</v>
      </c>
      <c r="R632" s="183">
        <f>Q632*H632</f>
        <v>0</v>
      </c>
      <c r="S632" s="183">
        <v>0</v>
      </c>
      <c r="T632" s="184">
        <f>S632*H632</f>
        <v>0</v>
      </c>
      <c r="U632" s="35"/>
      <c r="V632" s="35"/>
      <c r="W632" s="35"/>
      <c r="X632" s="35"/>
      <c r="Y632" s="35"/>
      <c r="Z632" s="35"/>
      <c r="AA632" s="35"/>
      <c r="AB632" s="35"/>
      <c r="AC632" s="35"/>
      <c r="AD632" s="35"/>
      <c r="AE632" s="35"/>
      <c r="AR632" s="185" t="s">
        <v>122</v>
      </c>
      <c r="AT632" s="185" t="s">
        <v>117</v>
      </c>
      <c r="AU632" s="185" t="s">
        <v>82</v>
      </c>
      <c r="AY632" s="18" t="s">
        <v>114</v>
      </c>
      <c r="BE632" s="186">
        <f>IF(N632="základní",J632,0)</f>
        <v>0</v>
      </c>
      <c r="BF632" s="186">
        <f>IF(N632="snížená",J632,0)</f>
        <v>0</v>
      </c>
      <c r="BG632" s="186">
        <f>IF(N632="zákl. přenesená",J632,0)</f>
        <v>0</v>
      </c>
      <c r="BH632" s="186">
        <f>IF(N632="sníž. přenesená",J632,0)</f>
        <v>0</v>
      </c>
      <c r="BI632" s="186">
        <f>IF(N632="nulová",J632,0)</f>
        <v>0</v>
      </c>
      <c r="BJ632" s="18" t="s">
        <v>79</v>
      </c>
      <c r="BK632" s="186">
        <f>ROUND(I632*H632,2)</f>
        <v>0</v>
      </c>
      <c r="BL632" s="18" t="s">
        <v>122</v>
      </c>
      <c r="BM632" s="185" t="s">
        <v>518</v>
      </c>
    </row>
    <row r="633" spans="1:65" s="2" customFormat="1" ht="19.5">
      <c r="A633" s="35"/>
      <c r="B633" s="36"/>
      <c r="C633" s="37"/>
      <c r="D633" s="187" t="s">
        <v>124</v>
      </c>
      <c r="E633" s="37"/>
      <c r="F633" s="188" t="s">
        <v>519</v>
      </c>
      <c r="G633" s="37"/>
      <c r="H633" s="37"/>
      <c r="I633" s="189"/>
      <c r="J633" s="37"/>
      <c r="K633" s="37"/>
      <c r="L633" s="40"/>
      <c r="M633" s="190"/>
      <c r="N633" s="191"/>
      <c r="O633" s="65"/>
      <c r="P633" s="65"/>
      <c r="Q633" s="65"/>
      <c r="R633" s="65"/>
      <c r="S633" s="65"/>
      <c r="T633" s="66"/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  <c r="AT633" s="18" t="s">
        <v>124</v>
      </c>
      <c r="AU633" s="18" t="s">
        <v>82</v>
      </c>
    </row>
    <row r="634" spans="1:65" s="2" customFormat="1" ht="11.25">
      <c r="A634" s="35"/>
      <c r="B634" s="36"/>
      <c r="C634" s="37"/>
      <c r="D634" s="192" t="s">
        <v>126</v>
      </c>
      <c r="E634" s="37"/>
      <c r="F634" s="193" t="s">
        <v>520</v>
      </c>
      <c r="G634" s="37"/>
      <c r="H634" s="37"/>
      <c r="I634" s="189"/>
      <c r="J634" s="37"/>
      <c r="K634" s="37"/>
      <c r="L634" s="40"/>
      <c r="M634" s="190"/>
      <c r="N634" s="191"/>
      <c r="O634" s="65"/>
      <c r="P634" s="65"/>
      <c r="Q634" s="65"/>
      <c r="R634" s="65"/>
      <c r="S634" s="65"/>
      <c r="T634" s="66"/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T634" s="18" t="s">
        <v>126</v>
      </c>
      <c r="AU634" s="18" t="s">
        <v>82</v>
      </c>
    </row>
    <row r="635" spans="1:65" s="14" customFormat="1" ht="11.25">
      <c r="B635" s="204"/>
      <c r="C635" s="205"/>
      <c r="D635" s="187" t="s">
        <v>128</v>
      </c>
      <c r="E635" s="206" t="s">
        <v>19</v>
      </c>
      <c r="F635" s="207" t="s">
        <v>521</v>
      </c>
      <c r="G635" s="205"/>
      <c r="H635" s="208">
        <v>240</v>
      </c>
      <c r="I635" s="209"/>
      <c r="J635" s="205"/>
      <c r="K635" s="205"/>
      <c r="L635" s="210"/>
      <c r="M635" s="211"/>
      <c r="N635" s="212"/>
      <c r="O635" s="212"/>
      <c r="P635" s="212"/>
      <c r="Q635" s="212"/>
      <c r="R635" s="212"/>
      <c r="S635" s="212"/>
      <c r="T635" s="213"/>
      <c r="AT635" s="214" t="s">
        <v>128</v>
      </c>
      <c r="AU635" s="214" t="s">
        <v>82</v>
      </c>
      <c r="AV635" s="14" t="s">
        <v>79</v>
      </c>
      <c r="AW635" s="14" t="s">
        <v>33</v>
      </c>
      <c r="AX635" s="14" t="s">
        <v>14</v>
      </c>
      <c r="AY635" s="214" t="s">
        <v>114</v>
      </c>
    </row>
    <row r="636" spans="1:65" s="14" customFormat="1" ht="11.25">
      <c r="B636" s="204"/>
      <c r="C636" s="205"/>
      <c r="D636" s="187" t="s">
        <v>128</v>
      </c>
      <c r="E636" s="205"/>
      <c r="F636" s="207" t="s">
        <v>522</v>
      </c>
      <c r="G636" s="205"/>
      <c r="H636" s="208">
        <v>120</v>
      </c>
      <c r="I636" s="209"/>
      <c r="J636" s="205"/>
      <c r="K636" s="205"/>
      <c r="L636" s="210"/>
      <c r="M636" s="211"/>
      <c r="N636" s="212"/>
      <c r="O636" s="212"/>
      <c r="P636" s="212"/>
      <c r="Q636" s="212"/>
      <c r="R636" s="212"/>
      <c r="S636" s="212"/>
      <c r="T636" s="213"/>
      <c r="AT636" s="214" t="s">
        <v>128</v>
      </c>
      <c r="AU636" s="214" t="s">
        <v>82</v>
      </c>
      <c r="AV636" s="14" t="s">
        <v>79</v>
      </c>
      <c r="AW636" s="14" t="s">
        <v>4</v>
      </c>
      <c r="AX636" s="14" t="s">
        <v>14</v>
      </c>
      <c r="AY636" s="214" t="s">
        <v>114</v>
      </c>
    </row>
    <row r="637" spans="1:65" s="2" customFormat="1" ht="16.5" customHeight="1">
      <c r="A637" s="35"/>
      <c r="B637" s="36"/>
      <c r="C637" s="174" t="s">
        <v>523</v>
      </c>
      <c r="D637" s="174" t="s">
        <v>117</v>
      </c>
      <c r="E637" s="175" t="s">
        <v>524</v>
      </c>
      <c r="F637" s="176" t="s">
        <v>525</v>
      </c>
      <c r="G637" s="177" t="s">
        <v>217</v>
      </c>
      <c r="H637" s="178">
        <v>2</v>
      </c>
      <c r="I637" s="179"/>
      <c r="J637" s="180">
        <f>ROUND(I637*H637,2)</f>
        <v>0</v>
      </c>
      <c r="K637" s="176" t="s">
        <v>121</v>
      </c>
      <c r="L637" s="40"/>
      <c r="M637" s="181" t="s">
        <v>19</v>
      </c>
      <c r="N637" s="182" t="s">
        <v>43</v>
      </c>
      <c r="O637" s="65"/>
      <c r="P637" s="183">
        <f>O637*H637</f>
        <v>0</v>
      </c>
      <c r="Q637" s="183">
        <v>0</v>
      </c>
      <c r="R637" s="183">
        <f>Q637*H637</f>
        <v>0</v>
      </c>
      <c r="S637" s="183">
        <v>0</v>
      </c>
      <c r="T637" s="184">
        <f>S637*H637</f>
        <v>0</v>
      </c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  <c r="AR637" s="185" t="s">
        <v>122</v>
      </c>
      <c r="AT637" s="185" t="s">
        <v>117</v>
      </c>
      <c r="AU637" s="185" t="s">
        <v>82</v>
      </c>
      <c r="AY637" s="18" t="s">
        <v>114</v>
      </c>
      <c r="BE637" s="186">
        <f>IF(N637="základní",J637,0)</f>
        <v>0</v>
      </c>
      <c r="BF637" s="186">
        <f>IF(N637="snížená",J637,0)</f>
        <v>0</v>
      </c>
      <c r="BG637" s="186">
        <f>IF(N637="zákl. přenesená",J637,0)</f>
        <v>0</v>
      </c>
      <c r="BH637" s="186">
        <f>IF(N637="sníž. přenesená",J637,0)</f>
        <v>0</v>
      </c>
      <c r="BI637" s="186">
        <f>IF(N637="nulová",J637,0)</f>
        <v>0</v>
      </c>
      <c r="BJ637" s="18" t="s">
        <v>79</v>
      </c>
      <c r="BK637" s="186">
        <f>ROUND(I637*H637,2)</f>
        <v>0</v>
      </c>
      <c r="BL637" s="18" t="s">
        <v>122</v>
      </c>
      <c r="BM637" s="185" t="s">
        <v>526</v>
      </c>
    </row>
    <row r="638" spans="1:65" s="2" customFormat="1" ht="19.5">
      <c r="A638" s="35"/>
      <c r="B638" s="36"/>
      <c r="C638" s="37"/>
      <c r="D638" s="187" t="s">
        <v>124</v>
      </c>
      <c r="E638" s="37"/>
      <c r="F638" s="188" t="s">
        <v>527</v>
      </c>
      <c r="G638" s="37"/>
      <c r="H638" s="37"/>
      <c r="I638" s="189"/>
      <c r="J638" s="37"/>
      <c r="K638" s="37"/>
      <c r="L638" s="40"/>
      <c r="M638" s="190"/>
      <c r="N638" s="191"/>
      <c r="O638" s="65"/>
      <c r="P638" s="65"/>
      <c r="Q638" s="65"/>
      <c r="R638" s="65"/>
      <c r="S638" s="65"/>
      <c r="T638" s="66"/>
      <c r="U638" s="35"/>
      <c r="V638" s="35"/>
      <c r="W638" s="35"/>
      <c r="X638" s="35"/>
      <c r="Y638" s="35"/>
      <c r="Z638" s="35"/>
      <c r="AA638" s="35"/>
      <c r="AB638" s="35"/>
      <c r="AC638" s="35"/>
      <c r="AD638" s="35"/>
      <c r="AE638" s="35"/>
      <c r="AT638" s="18" t="s">
        <v>124</v>
      </c>
      <c r="AU638" s="18" t="s">
        <v>82</v>
      </c>
    </row>
    <row r="639" spans="1:65" s="2" customFormat="1" ht="11.25">
      <c r="A639" s="35"/>
      <c r="B639" s="36"/>
      <c r="C639" s="37"/>
      <c r="D639" s="192" t="s">
        <v>126</v>
      </c>
      <c r="E639" s="37"/>
      <c r="F639" s="193" t="s">
        <v>528</v>
      </c>
      <c r="G639" s="37"/>
      <c r="H639" s="37"/>
      <c r="I639" s="189"/>
      <c r="J639" s="37"/>
      <c r="K639" s="37"/>
      <c r="L639" s="40"/>
      <c r="M639" s="190"/>
      <c r="N639" s="191"/>
      <c r="O639" s="65"/>
      <c r="P639" s="65"/>
      <c r="Q639" s="65"/>
      <c r="R639" s="65"/>
      <c r="S639" s="65"/>
      <c r="T639" s="66"/>
      <c r="U639" s="35"/>
      <c r="V639" s="35"/>
      <c r="W639" s="35"/>
      <c r="X639" s="35"/>
      <c r="Y639" s="35"/>
      <c r="Z639" s="35"/>
      <c r="AA639" s="35"/>
      <c r="AB639" s="35"/>
      <c r="AC639" s="35"/>
      <c r="AD639" s="35"/>
      <c r="AE639" s="35"/>
      <c r="AT639" s="18" t="s">
        <v>126</v>
      </c>
      <c r="AU639" s="18" t="s">
        <v>82</v>
      </c>
    </row>
    <row r="640" spans="1:65" s="14" customFormat="1" ht="11.25">
      <c r="B640" s="204"/>
      <c r="C640" s="205"/>
      <c r="D640" s="187" t="s">
        <v>128</v>
      </c>
      <c r="E640" s="205"/>
      <c r="F640" s="207" t="s">
        <v>514</v>
      </c>
      <c r="G640" s="205"/>
      <c r="H640" s="208">
        <v>2</v>
      </c>
      <c r="I640" s="209"/>
      <c r="J640" s="205"/>
      <c r="K640" s="205"/>
      <c r="L640" s="210"/>
      <c r="M640" s="211"/>
      <c r="N640" s="212"/>
      <c r="O640" s="212"/>
      <c r="P640" s="212"/>
      <c r="Q640" s="212"/>
      <c r="R640" s="212"/>
      <c r="S640" s="212"/>
      <c r="T640" s="213"/>
      <c r="AT640" s="214" t="s">
        <v>128</v>
      </c>
      <c r="AU640" s="214" t="s">
        <v>82</v>
      </c>
      <c r="AV640" s="14" t="s">
        <v>79</v>
      </c>
      <c r="AW640" s="14" t="s">
        <v>4</v>
      </c>
      <c r="AX640" s="14" t="s">
        <v>14</v>
      </c>
      <c r="AY640" s="214" t="s">
        <v>114</v>
      </c>
    </row>
    <row r="641" spans="1:65" s="12" customFormat="1" ht="25.9" customHeight="1">
      <c r="B641" s="158"/>
      <c r="C641" s="159"/>
      <c r="D641" s="160" t="s">
        <v>70</v>
      </c>
      <c r="E641" s="161" t="s">
        <v>529</v>
      </c>
      <c r="F641" s="161" t="s">
        <v>530</v>
      </c>
      <c r="G641" s="159"/>
      <c r="H641" s="159"/>
      <c r="I641" s="162"/>
      <c r="J641" s="163">
        <f>BK641</f>
        <v>0</v>
      </c>
      <c r="K641" s="159"/>
      <c r="L641" s="164"/>
      <c r="M641" s="165"/>
      <c r="N641" s="166"/>
      <c r="O641" s="166"/>
      <c r="P641" s="167">
        <f>P642</f>
        <v>0</v>
      </c>
      <c r="Q641" s="166"/>
      <c r="R641" s="167">
        <f>R642</f>
        <v>1.3267189999999998</v>
      </c>
      <c r="S641" s="166"/>
      <c r="T641" s="168">
        <f>T642</f>
        <v>0</v>
      </c>
      <c r="AR641" s="169" t="s">
        <v>79</v>
      </c>
      <c r="AT641" s="170" t="s">
        <v>70</v>
      </c>
      <c r="AU641" s="170" t="s">
        <v>71</v>
      </c>
      <c r="AY641" s="169" t="s">
        <v>114</v>
      </c>
      <c r="BK641" s="171">
        <f>BK642</f>
        <v>0</v>
      </c>
    </row>
    <row r="642" spans="1:65" s="12" customFormat="1" ht="22.9" customHeight="1">
      <c r="B642" s="158"/>
      <c r="C642" s="159"/>
      <c r="D642" s="160" t="s">
        <v>70</v>
      </c>
      <c r="E642" s="172" t="s">
        <v>531</v>
      </c>
      <c r="F642" s="172" t="s">
        <v>532</v>
      </c>
      <c r="G642" s="159"/>
      <c r="H642" s="159"/>
      <c r="I642" s="162"/>
      <c r="J642" s="173">
        <f>BK642</f>
        <v>0</v>
      </c>
      <c r="K642" s="159"/>
      <c r="L642" s="164"/>
      <c r="M642" s="165"/>
      <c r="N642" s="166"/>
      <c r="O642" s="166"/>
      <c r="P642" s="167">
        <f>SUM(P643:P664)</f>
        <v>0</v>
      </c>
      <c r="Q642" s="166"/>
      <c r="R642" s="167">
        <f>SUM(R643:R664)</f>
        <v>1.3267189999999998</v>
      </c>
      <c r="S642" s="166"/>
      <c r="T642" s="168">
        <f>SUM(T643:T664)</f>
        <v>0</v>
      </c>
      <c r="AR642" s="169" t="s">
        <v>79</v>
      </c>
      <c r="AT642" s="170" t="s">
        <v>70</v>
      </c>
      <c r="AU642" s="170" t="s">
        <v>14</v>
      </c>
      <c r="AY642" s="169" t="s">
        <v>114</v>
      </c>
      <c r="BK642" s="171">
        <f>SUM(BK643:BK664)</f>
        <v>0</v>
      </c>
    </row>
    <row r="643" spans="1:65" s="2" customFormat="1" ht="24.2" customHeight="1">
      <c r="A643" s="35"/>
      <c r="B643" s="36"/>
      <c r="C643" s="174" t="s">
        <v>533</v>
      </c>
      <c r="D643" s="174" t="s">
        <v>117</v>
      </c>
      <c r="E643" s="175" t="s">
        <v>534</v>
      </c>
      <c r="F643" s="176" t="s">
        <v>535</v>
      </c>
      <c r="G643" s="177" t="s">
        <v>120</v>
      </c>
      <c r="H643" s="178">
        <v>131.6</v>
      </c>
      <c r="I643" s="179"/>
      <c r="J643" s="180">
        <f>ROUND(I643*H643,2)</f>
        <v>0</v>
      </c>
      <c r="K643" s="176" t="s">
        <v>121</v>
      </c>
      <c r="L643" s="40"/>
      <c r="M643" s="181" t="s">
        <v>19</v>
      </c>
      <c r="N643" s="182" t="s">
        <v>43</v>
      </c>
      <c r="O643" s="65"/>
      <c r="P643" s="183">
        <f>O643*H643</f>
        <v>0</v>
      </c>
      <c r="Q643" s="183">
        <v>0</v>
      </c>
      <c r="R643" s="183">
        <f>Q643*H643</f>
        <v>0</v>
      </c>
      <c r="S643" s="183">
        <v>0</v>
      </c>
      <c r="T643" s="184">
        <f>S643*H643</f>
        <v>0</v>
      </c>
      <c r="U643" s="35"/>
      <c r="V643" s="35"/>
      <c r="W643" s="35"/>
      <c r="X643" s="35"/>
      <c r="Y643" s="35"/>
      <c r="Z643" s="35"/>
      <c r="AA643" s="35"/>
      <c r="AB643" s="35"/>
      <c r="AC643" s="35"/>
      <c r="AD643" s="35"/>
      <c r="AE643" s="35"/>
      <c r="AR643" s="185" t="s">
        <v>282</v>
      </c>
      <c r="AT643" s="185" t="s">
        <v>117</v>
      </c>
      <c r="AU643" s="185" t="s">
        <v>79</v>
      </c>
      <c r="AY643" s="18" t="s">
        <v>114</v>
      </c>
      <c r="BE643" s="186">
        <f>IF(N643="základní",J643,0)</f>
        <v>0</v>
      </c>
      <c r="BF643" s="186">
        <f>IF(N643="snížená",J643,0)</f>
        <v>0</v>
      </c>
      <c r="BG643" s="186">
        <f>IF(N643="zákl. přenesená",J643,0)</f>
        <v>0</v>
      </c>
      <c r="BH643" s="186">
        <f>IF(N643="sníž. přenesená",J643,0)</f>
        <v>0</v>
      </c>
      <c r="BI643" s="186">
        <f>IF(N643="nulová",J643,0)</f>
        <v>0</v>
      </c>
      <c r="BJ643" s="18" t="s">
        <v>79</v>
      </c>
      <c r="BK643" s="186">
        <f>ROUND(I643*H643,2)</f>
        <v>0</v>
      </c>
      <c r="BL643" s="18" t="s">
        <v>282</v>
      </c>
      <c r="BM643" s="185" t="s">
        <v>536</v>
      </c>
    </row>
    <row r="644" spans="1:65" s="2" customFormat="1" ht="19.5">
      <c r="A644" s="35"/>
      <c r="B644" s="36"/>
      <c r="C644" s="37"/>
      <c r="D644" s="187" t="s">
        <v>124</v>
      </c>
      <c r="E644" s="37"/>
      <c r="F644" s="188" t="s">
        <v>537</v>
      </c>
      <c r="G644" s="37"/>
      <c r="H644" s="37"/>
      <c r="I644" s="189"/>
      <c r="J644" s="37"/>
      <c r="K644" s="37"/>
      <c r="L644" s="40"/>
      <c r="M644" s="190"/>
      <c r="N644" s="191"/>
      <c r="O644" s="65"/>
      <c r="P644" s="65"/>
      <c r="Q644" s="65"/>
      <c r="R644" s="65"/>
      <c r="S644" s="65"/>
      <c r="T644" s="66"/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T644" s="18" t="s">
        <v>124</v>
      </c>
      <c r="AU644" s="18" t="s">
        <v>79</v>
      </c>
    </row>
    <row r="645" spans="1:65" s="2" customFormat="1" ht="11.25">
      <c r="A645" s="35"/>
      <c r="B645" s="36"/>
      <c r="C645" s="37"/>
      <c r="D645" s="192" t="s">
        <v>126</v>
      </c>
      <c r="E645" s="37"/>
      <c r="F645" s="193" t="s">
        <v>538</v>
      </c>
      <c r="G645" s="37"/>
      <c r="H645" s="37"/>
      <c r="I645" s="189"/>
      <c r="J645" s="37"/>
      <c r="K645" s="37"/>
      <c r="L645" s="40"/>
      <c r="M645" s="190"/>
      <c r="N645" s="191"/>
      <c r="O645" s="65"/>
      <c r="P645" s="65"/>
      <c r="Q645" s="65"/>
      <c r="R645" s="65"/>
      <c r="S645" s="65"/>
      <c r="T645" s="66"/>
      <c r="U645" s="35"/>
      <c r="V645" s="35"/>
      <c r="W645" s="35"/>
      <c r="X645" s="35"/>
      <c r="Y645" s="35"/>
      <c r="Z645" s="35"/>
      <c r="AA645" s="35"/>
      <c r="AB645" s="35"/>
      <c r="AC645" s="35"/>
      <c r="AD645" s="35"/>
      <c r="AE645" s="35"/>
      <c r="AT645" s="18" t="s">
        <v>126</v>
      </c>
      <c r="AU645" s="18" t="s">
        <v>79</v>
      </c>
    </row>
    <row r="646" spans="1:65" s="13" customFormat="1" ht="11.25">
      <c r="B646" s="194"/>
      <c r="C646" s="195"/>
      <c r="D646" s="187" t="s">
        <v>128</v>
      </c>
      <c r="E646" s="196" t="s">
        <v>19</v>
      </c>
      <c r="F646" s="197" t="s">
        <v>447</v>
      </c>
      <c r="G646" s="195"/>
      <c r="H646" s="196" t="s">
        <v>19</v>
      </c>
      <c r="I646" s="198"/>
      <c r="J646" s="195"/>
      <c r="K646" s="195"/>
      <c r="L646" s="199"/>
      <c r="M646" s="200"/>
      <c r="N646" s="201"/>
      <c r="O646" s="201"/>
      <c r="P646" s="201"/>
      <c r="Q646" s="201"/>
      <c r="R646" s="201"/>
      <c r="S646" s="201"/>
      <c r="T646" s="202"/>
      <c r="AT646" s="203" t="s">
        <v>128</v>
      </c>
      <c r="AU646" s="203" t="s">
        <v>79</v>
      </c>
      <c r="AV646" s="13" t="s">
        <v>14</v>
      </c>
      <c r="AW646" s="13" t="s">
        <v>33</v>
      </c>
      <c r="AX646" s="13" t="s">
        <v>71</v>
      </c>
      <c r="AY646" s="203" t="s">
        <v>114</v>
      </c>
    </row>
    <row r="647" spans="1:65" s="14" customFormat="1" ht="11.25">
      <c r="B647" s="204"/>
      <c r="C647" s="205"/>
      <c r="D647" s="187" t="s">
        <v>128</v>
      </c>
      <c r="E647" s="206" t="s">
        <v>19</v>
      </c>
      <c r="F647" s="207" t="s">
        <v>448</v>
      </c>
      <c r="G647" s="205"/>
      <c r="H647" s="208">
        <v>131.6</v>
      </c>
      <c r="I647" s="209"/>
      <c r="J647" s="205"/>
      <c r="K647" s="205"/>
      <c r="L647" s="210"/>
      <c r="M647" s="211"/>
      <c r="N647" s="212"/>
      <c r="O647" s="212"/>
      <c r="P647" s="212"/>
      <c r="Q647" s="212"/>
      <c r="R647" s="212"/>
      <c r="S647" s="212"/>
      <c r="T647" s="213"/>
      <c r="AT647" s="214" t="s">
        <v>128</v>
      </c>
      <c r="AU647" s="214" t="s">
        <v>79</v>
      </c>
      <c r="AV647" s="14" t="s">
        <v>79</v>
      </c>
      <c r="AW647" s="14" t="s">
        <v>33</v>
      </c>
      <c r="AX647" s="14" t="s">
        <v>14</v>
      </c>
      <c r="AY647" s="214" t="s">
        <v>114</v>
      </c>
    </row>
    <row r="648" spans="1:65" s="2" customFormat="1" ht="24.2" customHeight="1">
      <c r="A648" s="35"/>
      <c r="B648" s="36"/>
      <c r="C648" s="226" t="s">
        <v>539</v>
      </c>
      <c r="D648" s="226" t="s">
        <v>146</v>
      </c>
      <c r="E648" s="227" t="s">
        <v>540</v>
      </c>
      <c r="F648" s="228" t="s">
        <v>541</v>
      </c>
      <c r="G648" s="229" t="s">
        <v>120</v>
      </c>
      <c r="H648" s="230">
        <v>263.2</v>
      </c>
      <c r="I648" s="231"/>
      <c r="J648" s="232">
        <f>ROUND(I648*H648,2)</f>
        <v>0</v>
      </c>
      <c r="K648" s="228" t="s">
        <v>121</v>
      </c>
      <c r="L648" s="233"/>
      <c r="M648" s="234" t="s">
        <v>19</v>
      </c>
      <c r="N648" s="235" t="s">
        <v>43</v>
      </c>
      <c r="O648" s="65"/>
      <c r="P648" s="183">
        <f>O648*H648</f>
        <v>0</v>
      </c>
      <c r="Q648" s="183">
        <v>4.1999999999999997E-3</v>
      </c>
      <c r="R648" s="183">
        <f>Q648*H648</f>
        <v>1.10544</v>
      </c>
      <c r="S648" s="183">
        <v>0</v>
      </c>
      <c r="T648" s="184">
        <f>S648*H648</f>
        <v>0</v>
      </c>
      <c r="U648" s="35"/>
      <c r="V648" s="35"/>
      <c r="W648" s="35"/>
      <c r="X648" s="35"/>
      <c r="Y648" s="35"/>
      <c r="Z648" s="35"/>
      <c r="AA648" s="35"/>
      <c r="AB648" s="35"/>
      <c r="AC648" s="35"/>
      <c r="AD648" s="35"/>
      <c r="AE648" s="35"/>
      <c r="AR648" s="185" t="s">
        <v>388</v>
      </c>
      <c r="AT648" s="185" t="s">
        <v>146</v>
      </c>
      <c r="AU648" s="185" t="s">
        <v>79</v>
      </c>
      <c r="AY648" s="18" t="s">
        <v>114</v>
      </c>
      <c r="BE648" s="186">
        <f>IF(N648="základní",J648,0)</f>
        <v>0</v>
      </c>
      <c r="BF648" s="186">
        <f>IF(N648="snížená",J648,0)</f>
        <v>0</v>
      </c>
      <c r="BG648" s="186">
        <f>IF(N648="zákl. přenesená",J648,0)</f>
        <v>0</v>
      </c>
      <c r="BH648" s="186">
        <f>IF(N648="sníž. přenesená",J648,0)</f>
        <v>0</v>
      </c>
      <c r="BI648" s="186">
        <f>IF(N648="nulová",J648,0)</f>
        <v>0</v>
      </c>
      <c r="BJ648" s="18" t="s">
        <v>79</v>
      </c>
      <c r="BK648" s="186">
        <f>ROUND(I648*H648,2)</f>
        <v>0</v>
      </c>
      <c r="BL648" s="18" t="s">
        <v>282</v>
      </c>
      <c r="BM648" s="185" t="s">
        <v>542</v>
      </c>
    </row>
    <row r="649" spans="1:65" s="2" customFormat="1" ht="11.25">
      <c r="A649" s="35"/>
      <c r="B649" s="36"/>
      <c r="C649" s="37"/>
      <c r="D649" s="187" t="s">
        <v>124</v>
      </c>
      <c r="E649" s="37"/>
      <c r="F649" s="188" t="s">
        <v>541</v>
      </c>
      <c r="G649" s="37"/>
      <c r="H649" s="37"/>
      <c r="I649" s="189"/>
      <c r="J649" s="37"/>
      <c r="K649" s="37"/>
      <c r="L649" s="40"/>
      <c r="M649" s="190"/>
      <c r="N649" s="191"/>
      <c r="O649" s="65"/>
      <c r="P649" s="65"/>
      <c r="Q649" s="65"/>
      <c r="R649" s="65"/>
      <c r="S649" s="65"/>
      <c r="T649" s="66"/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T649" s="18" t="s">
        <v>124</v>
      </c>
      <c r="AU649" s="18" t="s">
        <v>79</v>
      </c>
    </row>
    <row r="650" spans="1:65" s="2" customFormat="1" ht="11.25">
      <c r="A650" s="35"/>
      <c r="B650" s="36"/>
      <c r="C650" s="37"/>
      <c r="D650" s="192" t="s">
        <v>126</v>
      </c>
      <c r="E650" s="37"/>
      <c r="F650" s="193" t="s">
        <v>543</v>
      </c>
      <c r="G650" s="37"/>
      <c r="H650" s="37"/>
      <c r="I650" s="189"/>
      <c r="J650" s="37"/>
      <c r="K650" s="37"/>
      <c r="L650" s="40"/>
      <c r="M650" s="190"/>
      <c r="N650" s="191"/>
      <c r="O650" s="65"/>
      <c r="P650" s="65"/>
      <c r="Q650" s="65"/>
      <c r="R650" s="65"/>
      <c r="S650" s="65"/>
      <c r="T650" s="66"/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T650" s="18" t="s">
        <v>126</v>
      </c>
      <c r="AU650" s="18" t="s">
        <v>79</v>
      </c>
    </row>
    <row r="651" spans="1:65" s="14" customFormat="1" ht="11.25">
      <c r="B651" s="204"/>
      <c r="C651" s="205"/>
      <c r="D651" s="187" t="s">
        <v>128</v>
      </c>
      <c r="E651" s="205"/>
      <c r="F651" s="207" t="s">
        <v>544</v>
      </c>
      <c r="G651" s="205"/>
      <c r="H651" s="208">
        <v>263.2</v>
      </c>
      <c r="I651" s="209"/>
      <c r="J651" s="205"/>
      <c r="K651" s="205"/>
      <c r="L651" s="210"/>
      <c r="M651" s="211"/>
      <c r="N651" s="212"/>
      <c r="O651" s="212"/>
      <c r="P651" s="212"/>
      <c r="Q651" s="212"/>
      <c r="R651" s="212"/>
      <c r="S651" s="212"/>
      <c r="T651" s="213"/>
      <c r="AT651" s="214" t="s">
        <v>128</v>
      </c>
      <c r="AU651" s="214" t="s">
        <v>79</v>
      </c>
      <c r="AV651" s="14" t="s">
        <v>79</v>
      </c>
      <c r="AW651" s="14" t="s">
        <v>4</v>
      </c>
      <c r="AX651" s="14" t="s">
        <v>14</v>
      </c>
      <c r="AY651" s="214" t="s">
        <v>114</v>
      </c>
    </row>
    <row r="652" spans="1:65" s="2" customFormat="1" ht="16.5" customHeight="1">
      <c r="A652" s="35"/>
      <c r="B652" s="36"/>
      <c r="C652" s="174" t="s">
        <v>545</v>
      </c>
      <c r="D652" s="174" t="s">
        <v>117</v>
      </c>
      <c r="E652" s="175" t="s">
        <v>546</v>
      </c>
      <c r="F652" s="176" t="s">
        <v>547</v>
      </c>
      <c r="G652" s="177" t="s">
        <v>120</v>
      </c>
      <c r="H652" s="178">
        <v>131.6</v>
      </c>
      <c r="I652" s="179"/>
      <c r="J652" s="180">
        <f>ROUND(I652*H652,2)</f>
        <v>0</v>
      </c>
      <c r="K652" s="176" t="s">
        <v>121</v>
      </c>
      <c r="L652" s="40"/>
      <c r="M652" s="181" t="s">
        <v>19</v>
      </c>
      <c r="N652" s="182" t="s">
        <v>43</v>
      </c>
      <c r="O652" s="65"/>
      <c r="P652" s="183">
        <f>O652*H652</f>
        <v>0</v>
      </c>
      <c r="Q652" s="183">
        <v>8.0999999999999996E-4</v>
      </c>
      <c r="R652" s="183">
        <f>Q652*H652</f>
        <v>0.106596</v>
      </c>
      <c r="S652" s="183">
        <v>0</v>
      </c>
      <c r="T652" s="184">
        <f>S652*H652</f>
        <v>0</v>
      </c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R652" s="185" t="s">
        <v>282</v>
      </c>
      <c r="AT652" s="185" t="s">
        <v>117</v>
      </c>
      <c r="AU652" s="185" t="s">
        <v>79</v>
      </c>
      <c r="AY652" s="18" t="s">
        <v>114</v>
      </c>
      <c r="BE652" s="186">
        <f>IF(N652="základní",J652,0)</f>
        <v>0</v>
      </c>
      <c r="BF652" s="186">
        <f>IF(N652="snížená",J652,0)</f>
        <v>0</v>
      </c>
      <c r="BG652" s="186">
        <f>IF(N652="zákl. přenesená",J652,0)</f>
        <v>0</v>
      </c>
      <c r="BH652" s="186">
        <f>IF(N652="sníž. přenesená",J652,0)</f>
        <v>0</v>
      </c>
      <c r="BI652" s="186">
        <f>IF(N652="nulová",J652,0)</f>
        <v>0</v>
      </c>
      <c r="BJ652" s="18" t="s">
        <v>79</v>
      </c>
      <c r="BK652" s="186">
        <f>ROUND(I652*H652,2)</f>
        <v>0</v>
      </c>
      <c r="BL652" s="18" t="s">
        <v>282</v>
      </c>
      <c r="BM652" s="185" t="s">
        <v>548</v>
      </c>
    </row>
    <row r="653" spans="1:65" s="2" customFormat="1" ht="11.25">
      <c r="A653" s="35"/>
      <c r="B653" s="36"/>
      <c r="C653" s="37"/>
      <c r="D653" s="187" t="s">
        <v>124</v>
      </c>
      <c r="E653" s="37"/>
      <c r="F653" s="188" t="s">
        <v>549</v>
      </c>
      <c r="G653" s="37"/>
      <c r="H653" s="37"/>
      <c r="I653" s="189"/>
      <c r="J653" s="37"/>
      <c r="K653" s="37"/>
      <c r="L653" s="40"/>
      <c r="M653" s="190"/>
      <c r="N653" s="191"/>
      <c r="O653" s="65"/>
      <c r="P653" s="65"/>
      <c r="Q653" s="65"/>
      <c r="R653" s="65"/>
      <c r="S653" s="65"/>
      <c r="T653" s="66"/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T653" s="18" t="s">
        <v>124</v>
      </c>
      <c r="AU653" s="18" t="s">
        <v>79</v>
      </c>
    </row>
    <row r="654" spans="1:65" s="2" customFormat="1" ht="11.25">
      <c r="A654" s="35"/>
      <c r="B654" s="36"/>
      <c r="C654" s="37"/>
      <c r="D654" s="192" t="s">
        <v>126</v>
      </c>
      <c r="E654" s="37"/>
      <c r="F654" s="193" t="s">
        <v>550</v>
      </c>
      <c r="G654" s="37"/>
      <c r="H654" s="37"/>
      <c r="I654" s="189"/>
      <c r="J654" s="37"/>
      <c r="K654" s="37"/>
      <c r="L654" s="40"/>
      <c r="M654" s="190"/>
      <c r="N654" s="191"/>
      <c r="O654" s="65"/>
      <c r="P654" s="65"/>
      <c r="Q654" s="65"/>
      <c r="R654" s="65"/>
      <c r="S654" s="65"/>
      <c r="T654" s="66"/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  <c r="AT654" s="18" t="s">
        <v>126</v>
      </c>
      <c r="AU654" s="18" t="s">
        <v>79</v>
      </c>
    </row>
    <row r="655" spans="1:65" s="13" customFormat="1" ht="11.25">
      <c r="B655" s="194"/>
      <c r="C655" s="195"/>
      <c r="D655" s="187" t="s">
        <v>128</v>
      </c>
      <c r="E655" s="196" t="s">
        <v>19</v>
      </c>
      <c r="F655" s="197" t="s">
        <v>447</v>
      </c>
      <c r="G655" s="195"/>
      <c r="H655" s="196" t="s">
        <v>19</v>
      </c>
      <c r="I655" s="198"/>
      <c r="J655" s="195"/>
      <c r="K655" s="195"/>
      <c r="L655" s="199"/>
      <c r="M655" s="200"/>
      <c r="N655" s="201"/>
      <c r="O655" s="201"/>
      <c r="P655" s="201"/>
      <c r="Q655" s="201"/>
      <c r="R655" s="201"/>
      <c r="S655" s="201"/>
      <c r="T655" s="202"/>
      <c r="AT655" s="203" t="s">
        <v>128</v>
      </c>
      <c r="AU655" s="203" t="s">
        <v>79</v>
      </c>
      <c r="AV655" s="13" t="s">
        <v>14</v>
      </c>
      <c r="AW655" s="13" t="s">
        <v>33</v>
      </c>
      <c r="AX655" s="13" t="s">
        <v>71</v>
      </c>
      <c r="AY655" s="203" t="s">
        <v>114</v>
      </c>
    </row>
    <row r="656" spans="1:65" s="14" customFormat="1" ht="11.25">
      <c r="B656" s="204"/>
      <c r="C656" s="205"/>
      <c r="D656" s="187" t="s">
        <v>128</v>
      </c>
      <c r="E656" s="206" t="s">
        <v>19</v>
      </c>
      <c r="F656" s="207" t="s">
        <v>448</v>
      </c>
      <c r="G656" s="205"/>
      <c r="H656" s="208">
        <v>131.6</v>
      </c>
      <c r="I656" s="209"/>
      <c r="J656" s="205"/>
      <c r="K656" s="205"/>
      <c r="L656" s="210"/>
      <c r="M656" s="211"/>
      <c r="N656" s="212"/>
      <c r="O656" s="212"/>
      <c r="P656" s="212"/>
      <c r="Q656" s="212"/>
      <c r="R656" s="212"/>
      <c r="S656" s="212"/>
      <c r="T656" s="213"/>
      <c r="AT656" s="214" t="s">
        <v>128</v>
      </c>
      <c r="AU656" s="214" t="s">
        <v>79</v>
      </c>
      <c r="AV656" s="14" t="s">
        <v>79</v>
      </c>
      <c r="AW656" s="14" t="s">
        <v>33</v>
      </c>
      <c r="AX656" s="14" t="s">
        <v>14</v>
      </c>
      <c r="AY656" s="214" t="s">
        <v>114</v>
      </c>
    </row>
    <row r="657" spans="1:65" s="2" customFormat="1" ht="24.2" customHeight="1">
      <c r="A657" s="35"/>
      <c r="B657" s="36"/>
      <c r="C657" s="174" t="s">
        <v>551</v>
      </c>
      <c r="D657" s="174" t="s">
        <v>117</v>
      </c>
      <c r="E657" s="175" t="s">
        <v>552</v>
      </c>
      <c r="F657" s="176" t="s">
        <v>553</v>
      </c>
      <c r="G657" s="177" t="s">
        <v>120</v>
      </c>
      <c r="H657" s="178">
        <v>7.3</v>
      </c>
      <c r="I657" s="179"/>
      <c r="J657" s="180">
        <f>ROUND(I657*H657,2)</f>
        <v>0</v>
      </c>
      <c r="K657" s="176" t="s">
        <v>121</v>
      </c>
      <c r="L657" s="40"/>
      <c r="M657" s="181" t="s">
        <v>19</v>
      </c>
      <c r="N657" s="182" t="s">
        <v>43</v>
      </c>
      <c r="O657" s="65"/>
      <c r="P657" s="183">
        <f>O657*H657</f>
        <v>0</v>
      </c>
      <c r="Q657" s="183">
        <v>1.5709999999999998E-2</v>
      </c>
      <c r="R657" s="183">
        <f>Q657*H657</f>
        <v>0.11468299999999998</v>
      </c>
      <c r="S657" s="183">
        <v>0</v>
      </c>
      <c r="T657" s="184">
        <f>S657*H657</f>
        <v>0</v>
      </c>
      <c r="U657" s="35"/>
      <c r="V657" s="35"/>
      <c r="W657" s="35"/>
      <c r="X657" s="35"/>
      <c r="Y657" s="35"/>
      <c r="Z657" s="35"/>
      <c r="AA657" s="35"/>
      <c r="AB657" s="35"/>
      <c r="AC657" s="35"/>
      <c r="AD657" s="35"/>
      <c r="AE657" s="35"/>
      <c r="AR657" s="185" t="s">
        <v>282</v>
      </c>
      <c r="AT657" s="185" t="s">
        <v>117</v>
      </c>
      <c r="AU657" s="185" t="s">
        <v>79</v>
      </c>
      <c r="AY657" s="18" t="s">
        <v>114</v>
      </c>
      <c r="BE657" s="186">
        <f>IF(N657="základní",J657,0)</f>
        <v>0</v>
      </c>
      <c r="BF657" s="186">
        <f>IF(N657="snížená",J657,0)</f>
        <v>0</v>
      </c>
      <c r="BG657" s="186">
        <f>IF(N657="zákl. přenesená",J657,0)</f>
        <v>0</v>
      </c>
      <c r="BH657" s="186">
        <f>IF(N657="sníž. přenesená",J657,0)</f>
        <v>0</v>
      </c>
      <c r="BI657" s="186">
        <f>IF(N657="nulová",J657,0)</f>
        <v>0</v>
      </c>
      <c r="BJ657" s="18" t="s">
        <v>79</v>
      </c>
      <c r="BK657" s="186">
        <f>ROUND(I657*H657,2)</f>
        <v>0</v>
      </c>
      <c r="BL657" s="18" t="s">
        <v>282</v>
      </c>
      <c r="BM657" s="185" t="s">
        <v>554</v>
      </c>
    </row>
    <row r="658" spans="1:65" s="2" customFormat="1" ht="19.5">
      <c r="A658" s="35"/>
      <c r="B658" s="36"/>
      <c r="C658" s="37"/>
      <c r="D658" s="187" t="s">
        <v>124</v>
      </c>
      <c r="E658" s="37"/>
      <c r="F658" s="188" t="s">
        <v>555</v>
      </c>
      <c r="G658" s="37"/>
      <c r="H658" s="37"/>
      <c r="I658" s="189"/>
      <c r="J658" s="37"/>
      <c r="K658" s="37"/>
      <c r="L658" s="40"/>
      <c r="M658" s="190"/>
      <c r="N658" s="191"/>
      <c r="O658" s="65"/>
      <c r="P658" s="65"/>
      <c r="Q658" s="65"/>
      <c r="R658" s="65"/>
      <c r="S658" s="65"/>
      <c r="T658" s="66"/>
      <c r="U658" s="35"/>
      <c r="V658" s="35"/>
      <c r="W658" s="35"/>
      <c r="X658" s="35"/>
      <c r="Y658" s="35"/>
      <c r="Z658" s="35"/>
      <c r="AA658" s="35"/>
      <c r="AB658" s="35"/>
      <c r="AC658" s="35"/>
      <c r="AD658" s="35"/>
      <c r="AE658" s="35"/>
      <c r="AT658" s="18" t="s">
        <v>124</v>
      </c>
      <c r="AU658" s="18" t="s">
        <v>79</v>
      </c>
    </row>
    <row r="659" spans="1:65" s="2" customFormat="1" ht="11.25">
      <c r="A659" s="35"/>
      <c r="B659" s="36"/>
      <c r="C659" s="37"/>
      <c r="D659" s="192" t="s">
        <v>126</v>
      </c>
      <c r="E659" s="37"/>
      <c r="F659" s="193" t="s">
        <v>556</v>
      </c>
      <c r="G659" s="37"/>
      <c r="H659" s="37"/>
      <c r="I659" s="189"/>
      <c r="J659" s="37"/>
      <c r="K659" s="37"/>
      <c r="L659" s="40"/>
      <c r="M659" s="190"/>
      <c r="N659" s="191"/>
      <c r="O659" s="65"/>
      <c r="P659" s="65"/>
      <c r="Q659" s="65"/>
      <c r="R659" s="65"/>
      <c r="S659" s="65"/>
      <c r="T659" s="66"/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T659" s="18" t="s">
        <v>126</v>
      </c>
      <c r="AU659" s="18" t="s">
        <v>79</v>
      </c>
    </row>
    <row r="660" spans="1:65" s="13" customFormat="1" ht="11.25">
      <c r="B660" s="194"/>
      <c r="C660" s="195"/>
      <c r="D660" s="187" t="s">
        <v>128</v>
      </c>
      <c r="E660" s="196" t="s">
        <v>19</v>
      </c>
      <c r="F660" s="197" t="s">
        <v>557</v>
      </c>
      <c r="G660" s="195"/>
      <c r="H660" s="196" t="s">
        <v>19</v>
      </c>
      <c r="I660" s="198"/>
      <c r="J660" s="195"/>
      <c r="K660" s="195"/>
      <c r="L660" s="199"/>
      <c r="M660" s="200"/>
      <c r="N660" s="201"/>
      <c r="O660" s="201"/>
      <c r="P660" s="201"/>
      <c r="Q660" s="201"/>
      <c r="R660" s="201"/>
      <c r="S660" s="201"/>
      <c r="T660" s="202"/>
      <c r="AT660" s="203" t="s">
        <v>128</v>
      </c>
      <c r="AU660" s="203" t="s">
        <v>79</v>
      </c>
      <c r="AV660" s="13" t="s">
        <v>14</v>
      </c>
      <c r="AW660" s="13" t="s">
        <v>33</v>
      </c>
      <c r="AX660" s="13" t="s">
        <v>71</v>
      </c>
      <c r="AY660" s="203" t="s">
        <v>114</v>
      </c>
    </row>
    <row r="661" spans="1:65" s="14" customFormat="1" ht="11.25">
      <c r="B661" s="204"/>
      <c r="C661" s="205"/>
      <c r="D661" s="187" t="s">
        <v>128</v>
      </c>
      <c r="E661" s="206" t="s">
        <v>19</v>
      </c>
      <c r="F661" s="207" t="s">
        <v>558</v>
      </c>
      <c r="G661" s="205"/>
      <c r="H661" s="208">
        <v>7.3</v>
      </c>
      <c r="I661" s="209"/>
      <c r="J661" s="205"/>
      <c r="K661" s="205"/>
      <c r="L661" s="210"/>
      <c r="M661" s="211"/>
      <c r="N661" s="212"/>
      <c r="O661" s="212"/>
      <c r="P661" s="212"/>
      <c r="Q661" s="212"/>
      <c r="R661" s="212"/>
      <c r="S661" s="212"/>
      <c r="T661" s="213"/>
      <c r="AT661" s="214" t="s">
        <v>128</v>
      </c>
      <c r="AU661" s="214" t="s">
        <v>79</v>
      </c>
      <c r="AV661" s="14" t="s">
        <v>79</v>
      </c>
      <c r="AW661" s="14" t="s">
        <v>33</v>
      </c>
      <c r="AX661" s="14" t="s">
        <v>14</v>
      </c>
      <c r="AY661" s="214" t="s">
        <v>114</v>
      </c>
    </row>
    <row r="662" spans="1:65" s="2" customFormat="1" ht="24.2" customHeight="1">
      <c r="A662" s="35"/>
      <c r="B662" s="36"/>
      <c r="C662" s="174" t="s">
        <v>559</v>
      </c>
      <c r="D662" s="174" t="s">
        <v>117</v>
      </c>
      <c r="E662" s="175" t="s">
        <v>560</v>
      </c>
      <c r="F662" s="176" t="s">
        <v>561</v>
      </c>
      <c r="G662" s="177" t="s">
        <v>562</v>
      </c>
      <c r="H662" s="237"/>
      <c r="I662" s="179"/>
      <c r="J662" s="180">
        <f>ROUND(I662*H662,2)</f>
        <v>0</v>
      </c>
      <c r="K662" s="176" t="s">
        <v>121</v>
      </c>
      <c r="L662" s="40"/>
      <c r="M662" s="181" t="s">
        <v>19</v>
      </c>
      <c r="N662" s="182" t="s">
        <v>43</v>
      </c>
      <c r="O662" s="65"/>
      <c r="P662" s="183">
        <f>O662*H662</f>
        <v>0</v>
      </c>
      <c r="Q662" s="183">
        <v>0</v>
      </c>
      <c r="R662" s="183">
        <f>Q662*H662</f>
        <v>0</v>
      </c>
      <c r="S662" s="183">
        <v>0</v>
      </c>
      <c r="T662" s="184">
        <f>S662*H662</f>
        <v>0</v>
      </c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R662" s="185" t="s">
        <v>282</v>
      </c>
      <c r="AT662" s="185" t="s">
        <v>117</v>
      </c>
      <c r="AU662" s="185" t="s">
        <v>79</v>
      </c>
      <c r="AY662" s="18" t="s">
        <v>114</v>
      </c>
      <c r="BE662" s="186">
        <f>IF(N662="základní",J662,0)</f>
        <v>0</v>
      </c>
      <c r="BF662" s="186">
        <f>IF(N662="snížená",J662,0)</f>
        <v>0</v>
      </c>
      <c r="BG662" s="186">
        <f>IF(N662="zákl. přenesená",J662,0)</f>
        <v>0</v>
      </c>
      <c r="BH662" s="186">
        <f>IF(N662="sníž. přenesená",J662,0)</f>
        <v>0</v>
      </c>
      <c r="BI662" s="186">
        <f>IF(N662="nulová",J662,0)</f>
        <v>0</v>
      </c>
      <c r="BJ662" s="18" t="s">
        <v>79</v>
      </c>
      <c r="BK662" s="186">
        <f>ROUND(I662*H662,2)</f>
        <v>0</v>
      </c>
      <c r="BL662" s="18" t="s">
        <v>282</v>
      </c>
      <c r="BM662" s="185" t="s">
        <v>563</v>
      </c>
    </row>
    <row r="663" spans="1:65" s="2" customFormat="1" ht="29.25">
      <c r="A663" s="35"/>
      <c r="B663" s="36"/>
      <c r="C663" s="37"/>
      <c r="D663" s="187" t="s">
        <v>124</v>
      </c>
      <c r="E663" s="37"/>
      <c r="F663" s="188" t="s">
        <v>564</v>
      </c>
      <c r="G663" s="37"/>
      <c r="H663" s="37"/>
      <c r="I663" s="189"/>
      <c r="J663" s="37"/>
      <c r="K663" s="37"/>
      <c r="L663" s="40"/>
      <c r="M663" s="190"/>
      <c r="N663" s="191"/>
      <c r="O663" s="65"/>
      <c r="P663" s="65"/>
      <c r="Q663" s="65"/>
      <c r="R663" s="65"/>
      <c r="S663" s="65"/>
      <c r="T663" s="66"/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T663" s="18" t="s">
        <v>124</v>
      </c>
      <c r="AU663" s="18" t="s">
        <v>79</v>
      </c>
    </row>
    <row r="664" spans="1:65" s="2" customFormat="1" ht="11.25">
      <c r="A664" s="35"/>
      <c r="B664" s="36"/>
      <c r="C664" s="37"/>
      <c r="D664" s="192" t="s">
        <v>126</v>
      </c>
      <c r="E664" s="37"/>
      <c r="F664" s="193" t="s">
        <v>565</v>
      </c>
      <c r="G664" s="37"/>
      <c r="H664" s="37"/>
      <c r="I664" s="189"/>
      <c r="J664" s="37"/>
      <c r="K664" s="37"/>
      <c r="L664" s="40"/>
      <c r="M664" s="238"/>
      <c r="N664" s="239"/>
      <c r="O664" s="240"/>
      <c r="P664" s="240"/>
      <c r="Q664" s="240"/>
      <c r="R664" s="240"/>
      <c r="S664" s="240"/>
      <c r="T664" s="241"/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T664" s="18" t="s">
        <v>126</v>
      </c>
      <c r="AU664" s="18" t="s">
        <v>79</v>
      </c>
    </row>
    <row r="665" spans="1:65" s="2" customFormat="1" ht="6.95" customHeight="1">
      <c r="A665" s="35"/>
      <c r="B665" s="48"/>
      <c r="C665" s="49"/>
      <c r="D665" s="49"/>
      <c r="E665" s="49"/>
      <c r="F665" s="49"/>
      <c r="G665" s="49"/>
      <c r="H665" s="49"/>
      <c r="I665" s="49"/>
      <c r="J665" s="49"/>
      <c r="K665" s="49"/>
      <c r="L665" s="40"/>
      <c r="M665" s="35"/>
      <c r="O665" s="35"/>
      <c r="P665" s="35"/>
      <c r="Q665" s="35"/>
      <c r="R665" s="35"/>
      <c r="S665" s="35"/>
      <c r="T665" s="35"/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</row>
  </sheetData>
  <sheetProtection algorithmName="SHA-512" hashValue="UL7hWBJRo8kAzj7rkfjNUPlreLdxePC5u5Rz2Ut7v/yZxxb0cSV6aZJ97US4bAdgesCk+eiiP65+VhJVBa6KKw==" saltValue="/u+xP7AISLM+mljeooKjzEaEXv7CpZ5QG6j3M136ZEEFZRMk3qnOQO87kZKthE9Lram1KKqxJlCENbZD4H025g==" spinCount="100000" sheet="1" objects="1" scenarios="1" formatColumns="0" formatRows="0" autoFilter="0"/>
  <autoFilter ref="C85:K664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1" r:id="rId1"/>
    <hyperlink ref="F101" r:id="rId2"/>
    <hyperlink ref="F104" r:id="rId3"/>
    <hyperlink ref="F114" r:id="rId4"/>
    <hyperlink ref="F125" r:id="rId5"/>
    <hyperlink ref="F135" r:id="rId6"/>
    <hyperlink ref="F190" r:id="rId7"/>
    <hyperlink ref="F193" r:id="rId8"/>
    <hyperlink ref="F197" r:id="rId9"/>
    <hyperlink ref="F214" r:id="rId10"/>
    <hyperlink ref="F232" r:id="rId11"/>
    <hyperlink ref="F245" r:id="rId12"/>
    <hyperlink ref="F252" r:id="rId13"/>
    <hyperlink ref="F256" r:id="rId14"/>
    <hyperlink ref="F277" r:id="rId15"/>
    <hyperlink ref="F281" r:id="rId16"/>
    <hyperlink ref="F298" r:id="rId17"/>
    <hyperlink ref="F315" r:id="rId18"/>
    <hyperlink ref="F328" r:id="rId19"/>
    <hyperlink ref="F335" r:id="rId20"/>
    <hyperlink ref="F342" r:id="rId21"/>
    <hyperlink ref="F350" r:id="rId22"/>
    <hyperlink ref="F354" r:id="rId23"/>
    <hyperlink ref="F359" r:id="rId24"/>
    <hyperlink ref="F363" r:id="rId25"/>
    <hyperlink ref="F368" r:id="rId26"/>
    <hyperlink ref="F373" r:id="rId27"/>
    <hyperlink ref="F394" r:id="rId28"/>
    <hyperlink ref="F402" r:id="rId29"/>
    <hyperlink ref="F409" r:id="rId30"/>
    <hyperlink ref="F413" r:id="rId31"/>
    <hyperlink ref="F433" r:id="rId32"/>
    <hyperlink ref="F443" r:id="rId33"/>
    <hyperlink ref="F496" r:id="rId34"/>
    <hyperlink ref="F509" r:id="rId35"/>
    <hyperlink ref="F526" r:id="rId36"/>
    <hyperlink ref="F563" r:id="rId37"/>
    <hyperlink ref="F569" r:id="rId38"/>
    <hyperlink ref="F576" r:id="rId39"/>
    <hyperlink ref="F585" r:id="rId40"/>
    <hyperlink ref="F594" r:id="rId41"/>
    <hyperlink ref="F603" r:id="rId42"/>
    <hyperlink ref="F612" r:id="rId43"/>
    <hyperlink ref="F621" r:id="rId44"/>
    <hyperlink ref="F630" r:id="rId45"/>
    <hyperlink ref="F634" r:id="rId46"/>
    <hyperlink ref="F639" r:id="rId47"/>
    <hyperlink ref="F645" r:id="rId48"/>
    <hyperlink ref="F650" r:id="rId49"/>
    <hyperlink ref="F654" r:id="rId50"/>
    <hyperlink ref="F659" r:id="rId51"/>
    <hyperlink ref="F664" r:id="rId5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18" t="s">
        <v>81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14</v>
      </c>
    </row>
    <row r="4" spans="1:46" s="1" customFormat="1" ht="24.95" customHeight="1">
      <c r="B4" s="21"/>
      <c r="D4" s="104" t="s">
        <v>85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26.25" customHeight="1">
      <c r="B7" s="21"/>
      <c r="E7" s="366" t="str">
        <f>'Rekapitulace stavby'!K6</f>
        <v>Stavební úpravy bytového domu -ul. Štefánikova č. p. 957 v Bohumíně</v>
      </c>
      <c r="F7" s="367"/>
      <c r="G7" s="367"/>
      <c r="H7" s="367"/>
      <c r="L7" s="21"/>
    </row>
    <row r="8" spans="1:46" s="2" customFormat="1" ht="12" customHeight="1">
      <c r="A8" s="35"/>
      <c r="B8" s="40"/>
      <c r="C8" s="35"/>
      <c r="D8" s="106" t="s">
        <v>86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8" t="s">
        <v>566</v>
      </c>
      <c r="F9" s="369"/>
      <c r="G9" s="369"/>
      <c r="H9" s="369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28. 10. 2021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0" t="str">
        <f>'Rekapitulace stavby'!E14</f>
        <v>Vyplň údaj</v>
      </c>
      <c r="F18" s="371"/>
      <c r="G18" s="371"/>
      <c r="H18" s="371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2" t="s">
        <v>19</v>
      </c>
      <c r="F27" s="372"/>
      <c r="G27" s="372"/>
      <c r="H27" s="372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ROUND(J104,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ROUND((SUM(BE104:BE968)),  2)</f>
        <v>0</v>
      </c>
      <c r="G33" s="35"/>
      <c r="H33" s="35"/>
      <c r="I33" s="119">
        <v>0.21</v>
      </c>
      <c r="J33" s="118">
        <f>ROUND(((SUM(BE104:BE968))*I33),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ROUND((SUM(BF104:BF968)),  2)</f>
        <v>0</v>
      </c>
      <c r="G34" s="35"/>
      <c r="H34" s="35"/>
      <c r="I34" s="119">
        <v>0.15</v>
      </c>
      <c r="J34" s="118">
        <f>ROUND(((SUM(BF104:BF968))*I34),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ROUND((SUM(BG104:BG968)),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ROUND((SUM(BH104:BH968)),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ROUND((SUM(BI104:BI968)),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88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26.25" customHeight="1">
      <c r="A48" s="35"/>
      <c r="B48" s="36"/>
      <c r="C48" s="37"/>
      <c r="D48" s="37"/>
      <c r="E48" s="373" t="str">
        <f>E7</f>
        <v>Stavební úpravy bytového domu -ul. Štefánikova č. p. 957 v Bohumíně</v>
      </c>
      <c r="F48" s="374"/>
      <c r="G48" s="374"/>
      <c r="H48" s="374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5" t="str">
        <f>E9</f>
        <v>2 - část oprava</v>
      </c>
      <c r="F50" s="375"/>
      <c r="G50" s="375"/>
      <c r="H50" s="375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Bohumín</v>
      </c>
      <c r="G52" s="37"/>
      <c r="H52" s="37"/>
      <c r="I52" s="30" t="s">
        <v>23</v>
      </c>
      <c r="J52" s="60" t="str">
        <f>IF(J12="","",J12)</f>
        <v>28. 10. 2021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Město Bohumín</v>
      </c>
      <c r="G54" s="37"/>
      <c r="H54" s="37"/>
      <c r="I54" s="30" t="s">
        <v>31</v>
      </c>
      <c r="J54" s="33" t="str">
        <f>E21</f>
        <v>Ing. Vlasta Slívová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Vlasta Slívová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89</v>
      </c>
      <c r="D57" s="132"/>
      <c r="E57" s="132"/>
      <c r="F57" s="132"/>
      <c r="G57" s="132"/>
      <c r="H57" s="132"/>
      <c r="I57" s="132"/>
      <c r="J57" s="133" t="s">
        <v>90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J104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91</v>
      </c>
    </row>
    <row r="60" spans="1:47" s="9" customFormat="1" ht="24.95" customHeight="1">
      <c r="B60" s="135"/>
      <c r="C60" s="136"/>
      <c r="D60" s="137" t="s">
        <v>92</v>
      </c>
      <c r="E60" s="138"/>
      <c r="F60" s="138"/>
      <c r="G60" s="138"/>
      <c r="H60" s="138"/>
      <c r="I60" s="138"/>
      <c r="J60" s="139">
        <f>J105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567</v>
      </c>
      <c r="E61" s="144"/>
      <c r="F61" s="144"/>
      <c r="G61" s="144"/>
      <c r="H61" s="144"/>
      <c r="I61" s="144"/>
      <c r="J61" s="145">
        <f>J106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568</v>
      </c>
      <c r="E62" s="144"/>
      <c r="F62" s="144"/>
      <c r="G62" s="144"/>
      <c r="H62" s="144"/>
      <c r="I62" s="144"/>
      <c r="J62" s="145">
        <f>J164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569</v>
      </c>
      <c r="E63" s="144"/>
      <c r="F63" s="144"/>
      <c r="G63" s="144"/>
      <c r="H63" s="144"/>
      <c r="I63" s="144"/>
      <c r="J63" s="145">
        <f>J186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93</v>
      </c>
      <c r="E64" s="144"/>
      <c r="F64" s="144"/>
      <c r="G64" s="144"/>
      <c r="H64" s="144"/>
      <c r="I64" s="144"/>
      <c r="J64" s="145">
        <f>J205</f>
        <v>0</v>
      </c>
      <c r="K64" s="142"/>
      <c r="L64" s="146"/>
    </row>
    <row r="65" spans="2:12" s="10" customFormat="1" ht="19.899999999999999" customHeight="1">
      <c r="B65" s="141"/>
      <c r="C65" s="142"/>
      <c r="D65" s="143" t="s">
        <v>94</v>
      </c>
      <c r="E65" s="144"/>
      <c r="F65" s="144"/>
      <c r="G65" s="144"/>
      <c r="H65" s="144"/>
      <c r="I65" s="144"/>
      <c r="J65" s="145">
        <f>J242</f>
        <v>0</v>
      </c>
      <c r="K65" s="142"/>
      <c r="L65" s="146"/>
    </row>
    <row r="66" spans="2:12" s="10" customFormat="1" ht="19.899999999999999" customHeight="1">
      <c r="B66" s="141"/>
      <c r="C66" s="142"/>
      <c r="D66" s="143" t="s">
        <v>570</v>
      </c>
      <c r="E66" s="144"/>
      <c r="F66" s="144"/>
      <c r="G66" s="144"/>
      <c r="H66" s="144"/>
      <c r="I66" s="144"/>
      <c r="J66" s="145">
        <f>J317</f>
        <v>0</v>
      </c>
      <c r="K66" s="142"/>
      <c r="L66" s="146"/>
    </row>
    <row r="67" spans="2:12" s="10" customFormat="1" ht="19.899999999999999" customHeight="1">
      <c r="B67" s="141"/>
      <c r="C67" s="142"/>
      <c r="D67" s="143" t="s">
        <v>95</v>
      </c>
      <c r="E67" s="144"/>
      <c r="F67" s="144"/>
      <c r="G67" s="144"/>
      <c r="H67" s="144"/>
      <c r="I67" s="144"/>
      <c r="J67" s="145">
        <f>J335</f>
        <v>0</v>
      </c>
      <c r="K67" s="142"/>
      <c r="L67" s="146"/>
    </row>
    <row r="68" spans="2:12" s="10" customFormat="1" ht="14.85" customHeight="1">
      <c r="B68" s="141"/>
      <c r="C68" s="142"/>
      <c r="D68" s="143" t="s">
        <v>96</v>
      </c>
      <c r="E68" s="144"/>
      <c r="F68" s="144"/>
      <c r="G68" s="144"/>
      <c r="H68" s="144"/>
      <c r="I68" s="144"/>
      <c r="J68" s="145">
        <f>J339</f>
        <v>0</v>
      </c>
      <c r="K68" s="142"/>
      <c r="L68" s="146"/>
    </row>
    <row r="69" spans="2:12" s="9" customFormat="1" ht="24.95" customHeight="1">
      <c r="B69" s="135"/>
      <c r="C69" s="136"/>
      <c r="D69" s="137" t="s">
        <v>97</v>
      </c>
      <c r="E69" s="138"/>
      <c r="F69" s="138"/>
      <c r="G69" s="138"/>
      <c r="H69" s="138"/>
      <c r="I69" s="138"/>
      <c r="J69" s="139">
        <f>J407</f>
        <v>0</v>
      </c>
      <c r="K69" s="136"/>
      <c r="L69" s="140"/>
    </row>
    <row r="70" spans="2:12" s="10" customFormat="1" ht="19.899999999999999" customHeight="1">
      <c r="B70" s="141"/>
      <c r="C70" s="142"/>
      <c r="D70" s="143" t="s">
        <v>571</v>
      </c>
      <c r="E70" s="144"/>
      <c r="F70" s="144"/>
      <c r="G70" s="144"/>
      <c r="H70" s="144"/>
      <c r="I70" s="144"/>
      <c r="J70" s="145">
        <f>J408</f>
        <v>0</v>
      </c>
      <c r="K70" s="142"/>
      <c r="L70" s="146"/>
    </row>
    <row r="71" spans="2:12" s="10" customFormat="1" ht="19.899999999999999" customHeight="1">
      <c r="B71" s="141"/>
      <c r="C71" s="142"/>
      <c r="D71" s="143" t="s">
        <v>572</v>
      </c>
      <c r="E71" s="144"/>
      <c r="F71" s="144"/>
      <c r="G71" s="144"/>
      <c r="H71" s="144"/>
      <c r="I71" s="144"/>
      <c r="J71" s="145">
        <f>J448</f>
        <v>0</v>
      </c>
      <c r="K71" s="142"/>
      <c r="L71" s="146"/>
    </row>
    <row r="72" spans="2:12" s="10" customFormat="1" ht="19.899999999999999" customHeight="1">
      <c r="B72" s="141"/>
      <c r="C72" s="142"/>
      <c r="D72" s="143" t="s">
        <v>98</v>
      </c>
      <c r="E72" s="144"/>
      <c r="F72" s="144"/>
      <c r="G72" s="144"/>
      <c r="H72" s="144"/>
      <c r="I72" s="144"/>
      <c r="J72" s="145">
        <f>J452</f>
        <v>0</v>
      </c>
      <c r="K72" s="142"/>
      <c r="L72" s="146"/>
    </row>
    <row r="73" spans="2:12" s="10" customFormat="1" ht="19.899999999999999" customHeight="1">
      <c r="B73" s="141"/>
      <c r="C73" s="142"/>
      <c r="D73" s="143" t="s">
        <v>573</v>
      </c>
      <c r="E73" s="144"/>
      <c r="F73" s="144"/>
      <c r="G73" s="144"/>
      <c r="H73" s="144"/>
      <c r="I73" s="144"/>
      <c r="J73" s="145">
        <f>J458</f>
        <v>0</v>
      </c>
      <c r="K73" s="142"/>
      <c r="L73" s="146"/>
    </row>
    <row r="74" spans="2:12" s="10" customFormat="1" ht="19.899999999999999" customHeight="1">
      <c r="B74" s="141"/>
      <c r="C74" s="142"/>
      <c r="D74" s="143" t="s">
        <v>574</v>
      </c>
      <c r="E74" s="144"/>
      <c r="F74" s="144"/>
      <c r="G74" s="144"/>
      <c r="H74" s="144"/>
      <c r="I74" s="144"/>
      <c r="J74" s="145">
        <f>J470</f>
        <v>0</v>
      </c>
      <c r="K74" s="142"/>
      <c r="L74" s="146"/>
    </row>
    <row r="75" spans="2:12" s="10" customFormat="1" ht="19.899999999999999" customHeight="1">
      <c r="B75" s="141"/>
      <c r="C75" s="142"/>
      <c r="D75" s="143" t="s">
        <v>575</v>
      </c>
      <c r="E75" s="144"/>
      <c r="F75" s="144"/>
      <c r="G75" s="144"/>
      <c r="H75" s="144"/>
      <c r="I75" s="144"/>
      <c r="J75" s="145">
        <f>J474</f>
        <v>0</v>
      </c>
      <c r="K75" s="142"/>
      <c r="L75" s="146"/>
    </row>
    <row r="76" spans="2:12" s="10" customFormat="1" ht="19.899999999999999" customHeight="1">
      <c r="B76" s="141"/>
      <c r="C76" s="142"/>
      <c r="D76" s="143" t="s">
        <v>576</v>
      </c>
      <c r="E76" s="144"/>
      <c r="F76" s="144"/>
      <c r="G76" s="144"/>
      <c r="H76" s="144"/>
      <c r="I76" s="144"/>
      <c r="J76" s="145">
        <f>J513</f>
        <v>0</v>
      </c>
      <c r="K76" s="142"/>
      <c r="L76" s="146"/>
    </row>
    <row r="77" spans="2:12" s="10" customFormat="1" ht="19.899999999999999" customHeight="1">
      <c r="B77" s="141"/>
      <c r="C77" s="142"/>
      <c r="D77" s="143" t="s">
        <v>577</v>
      </c>
      <c r="E77" s="144"/>
      <c r="F77" s="144"/>
      <c r="G77" s="144"/>
      <c r="H77" s="144"/>
      <c r="I77" s="144"/>
      <c r="J77" s="145">
        <f>J569</f>
        <v>0</v>
      </c>
      <c r="K77" s="142"/>
      <c r="L77" s="146"/>
    </row>
    <row r="78" spans="2:12" s="10" customFormat="1" ht="19.899999999999999" customHeight="1">
      <c r="B78" s="141"/>
      <c r="C78" s="142"/>
      <c r="D78" s="143" t="s">
        <v>578</v>
      </c>
      <c r="E78" s="144"/>
      <c r="F78" s="144"/>
      <c r="G78" s="144"/>
      <c r="H78" s="144"/>
      <c r="I78" s="144"/>
      <c r="J78" s="145">
        <f>J700</f>
        <v>0</v>
      </c>
      <c r="K78" s="142"/>
      <c r="L78" s="146"/>
    </row>
    <row r="79" spans="2:12" s="10" customFormat="1" ht="19.899999999999999" customHeight="1">
      <c r="B79" s="141"/>
      <c r="C79" s="142"/>
      <c r="D79" s="143" t="s">
        <v>579</v>
      </c>
      <c r="E79" s="144"/>
      <c r="F79" s="144"/>
      <c r="G79" s="144"/>
      <c r="H79" s="144"/>
      <c r="I79" s="144"/>
      <c r="J79" s="145">
        <f>J726</f>
        <v>0</v>
      </c>
      <c r="K79" s="142"/>
      <c r="L79" s="146"/>
    </row>
    <row r="80" spans="2:12" s="10" customFormat="1" ht="19.899999999999999" customHeight="1">
      <c r="B80" s="141"/>
      <c r="C80" s="142"/>
      <c r="D80" s="143" t="s">
        <v>580</v>
      </c>
      <c r="E80" s="144"/>
      <c r="F80" s="144"/>
      <c r="G80" s="144"/>
      <c r="H80" s="144"/>
      <c r="I80" s="144"/>
      <c r="J80" s="145">
        <f>J773</f>
        <v>0</v>
      </c>
      <c r="K80" s="142"/>
      <c r="L80" s="146"/>
    </row>
    <row r="81" spans="1:31" s="10" customFormat="1" ht="19.899999999999999" customHeight="1">
      <c r="B81" s="141"/>
      <c r="C81" s="142"/>
      <c r="D81" s="143" t="s">
        <v>581</v>
      </c>
      <c r="E81" s="144"/>
      <c r="F81" s="144"/>
      <c r="G81" s="144"/>
      <c r="H81" s="144"/>
      <c r="I81" s="144"/>
      <c r="J81" s="145">
        <f>J847</f>
        <v>0</v>
      </c>
      <c r="K81" s="142"/>
      <c r="L81" s="146"/>
    </row>
    <row r="82" spans="1:31" s="10" customFormat="1" ht="19.899999999999999" customHeight="1">
      <c r="B82" s="141"/>
      <c r="C82" s="142"/>
      <c r="D82" s="143" t="s">
        <v>582</v>
      </c>
      <c r="E82" s="144"/>
      <c r="F82" s="144"/>
      <c r="G82" s="144"/>
      <c r="H82" s="144"/>
      <c r="I82" s="144"/>
      <c r="J82" s="145">
        <f>J899</f>
        <v>0</v>
      </c>
      <c r="K82" s="142"/>
      <c r="L82" s="146"/>
    </row>
    <row r="83" spans="1:31" s="10" customFormat="1" ht="19.899999999999999" customHeight="1">
      <c r="B83" s="141"/>
      <c r="C83" s="142"/>
      <c r="D83" s="143" t="s">
        <v>583</v>
      </c>
      <c r="E83" s="144"/>
      <c r="F83" s="144"/>
      <c r="G83" s="144"/>
      <c r="H83" s="144"/>
      <c r="I83" s="144"/>
      <c r="J83" s="145">
        <f>J916</f>
        <v>0</v>
      </c>
      <c r="K83" s="142"/>
      <c r="L83" s="146"/>
    </row>
    <row r="84" spans="1:31" s="10" customFormat="1" ht="19.899999999999999" customHeight="1">
      <c r="B84" s="141"/>
      <c r="C84" s="142"/>
      <c r="D84" s="143" t="s">
        <v>584</v>
      </c>
      <c r="E84" s="144"/>
      <c r="F84" s="144"/>
      <c r="G84" s="144"/>
      <c r="H84" s="144"/>
      <c r="I84" s="144"/>
      <c r="J84" s="145">
        <f>J949</f>
        <v>0</v>
      </c>
      <c r="K84" s="142"/>
      <c r="L84" s="146"/>
    </row>
    <row r="85" spans="1:31" s="2" customFormat="1" ht="21.75" customHeight="1">
      <c r="A85" s="35"/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2" customFormat="1" ht="6.95" customHeight="1">
      <c r="A86" s="35"/>
      <c r="B86" s="48"/>
      <c r="C86" s="49"/>
      <c r="D86" s="49"/>
      <c r="E86" s="49"/>
      <c r="F86" s="49"/>
      <c r="G86" s="49"/>
      <c r="H86" s="49"/>
      <c r="I86" s="49"/>
      <c r="J86" s="49"/>
      <c r="K86" s="49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90" spans="1:31" s="2" customFormat="1" ht="6.95" customHeight="1">
      <c r="A90" s="35"/>
      <c r="B90" s="50"/>
      <c r="C90" s="51"/>
      <c r="D90" s="51"/>
      <c r="E90" s="51"/>
      <c r="F90" s="51"/>
      <c r="G90" s="51"/>
      <c r="H90" s="51"/>
      <c r="I90" s="51"/>
      <c r="J90" s="51"/>
      <c r="K90" s="51"/>
      <c r="L90" s="107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24.95" customHeight="1">
      <c r="A91" s="35"/>
      <c r="B91" s="36"/>
      <c r="C91" s="24" t="s">
        <v>99</v>
      </c>
      <c r="D91" s="37"/>
      <c r="E91" s="37"/>
      <c r="F91" s="37"/>
      <c r="G91" s="37"/>
      <c r="H91" s="37"/>
      <c r="I91" s="37"/>
      <c r="J91" s="37"/>
      <c r="K91" s="37"/>
      <c r="L91" s="107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107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16</v>
      </c>
      <c r="D93" s="37"/>
      <c r="E93" s="37"/>
      <c r="F93" s="37"/>
      <c r="G93" s="37"/>
      <c r="H93" s="37"/>
      <c r="I93" s="37"/>
      <c r="J93" s="37"/>
      <c r="K93" s="37"/>
      <c r="L93" s="107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26.25" customHeight="1">
      <c r="A94" s="35"/>
      <c r="B94" s="36"/>
      <c r="C94" s="37"/>
      <c r="D94" s="37"/>
      <c r="E94" s="373" t="str">
        <f>E7</f>
        <v>Stavební úpravy bytového domu -ul. Štefánikova č. p. 957 v Bohumíně</v>
      </c>
      <c r="F94" s="374"/>
      <c r="G94" s="374"/>
      <c r="H94" s="374"/>
      <c r="I94" s="37"/>
      <c r="J94" s="37"/>
      <c r="K94" s="37"/>
      <c r="L94" s="107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2" customHeight="1">
      <c r="A95" s="35"/>
      <c r="B95" s="36"/>
      <c r="C95" s="30" t="s">
        <v>86</v>
      </c>
      <c r="D95" s="37"/>
      <c r="E95" s="37"/>
      <c r="F95" s="37"/>
      <c r="G95" s="37"/>
      <c r="H95" s="37"/>
      <c r="I95" s="37"/>
      <c r="J95" s="37"/>
      <c r="K95" s="37"/>
      <c r="L95" s="107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6.5" customHeight="1">
      <c r="A96" s="35"/>
      <c r="B96" s="36"/>
      <c r="C96" s="37"/>
      <c r="D96" s="37"/>
      <c r="E96" s="345" t="str">
        <f>E9</f>
        <v>2 - část oprava</v>
      </c>
      <c r="F96" s="375"/>
      <c r="G96" s="375"/>
      <c r="H96" s="375"/>
      <c r="I96" s="37"/>
      <c r="J96" s="37"/>
      <c r="K96" s="37"/>
      <c r="L96" s="107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2" customFormat="1" ht="6.9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107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65" s="2" customFormat="1" ht="12" customHeight="1">
      <c r="A98" s="35"/>
      <c r="B98" s="36"/>
      <c r="C98" s="30" t="s">
        <v>21</v>
      </c>
      <c r="D98" s="37"/>
      <c r="E98" s="37"/>
      <c r="F98" s="28" t="str">
        <f>F12</f>
        <v>Bohumín</v>
      </c>
      <c r="G98" s="37"/>
      <c r="H98" s="37"/>
      <c r="I98" s="30" t="s">
        <v>23</v>
      </c>
      <c r="J98" s="60" t="str">
        <f>IF(J12="","",J12)</f>
        <v>28. 10. 2021</v>
      </c>
      <c r="K98" s="37"/>
      <c r="L98" s="107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65" s="2" customFormat="1" ht="6.9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107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65" s="2" customFormat="1" ht="15.2" customHeight="1">
      <c r="A100" s="35"/>
      <c r="B100" s="36"/>
      <c r="C100" s="30" t="s">
        <v>25</v>
      </c>
      <c r="D100" s="37"/>
      <c r="E100" s="37"/>
      <c r="F100" s="28" t="str">
        <f>E15</f>
        <v>Město Bohumín</v>
      </c>
      <c r="G100" s="37"/>
      <c r="H100" s="37"/>
      <c r="I100" s="30" t="s">
        <v>31</v>
      </c>
      <c r="J100" s="33" t="str">
        <f>E21</f>
        <v>Ing. Vlasta Slívová</v>
      </c>
      <c r="K100" s="37"/>
      <c r="L100" s="107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65" s="2" customFormat="1" ht="15.2" customHeight="1">
      <c r="A101" s="35"/>
      <c r="B101" s="36"/>
      <c r="C101" s="30" t="s">
        <v>29</v>
      </c>
      <c r="D101" s="37"/>
      <c r="E101" s="37"/>
      <c r="F101" s="28" t="str">
        <f>IF(E18="","",E18)</f>
        <v>Vyplň údaj</v>
      </c>
      <c r="G101" s="37"/>
      <c r="H101" s="37"/>
      <c r="I101" s="30" t="s">
        <v>34</v>
      </c>
      <c r="J101" s="33" t="str">
        <f>E24</f>
        <v>Ing. Vlasta Slívová</v>
      </c>
      <c r="K101" s="37"/>
      <c r="L101" s="107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65" s="2" customFormat="1" ht="10.3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107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65" s="11" customFormat="1" ht="29.25" customHeight="1">
      <c r="A103" s="147"/>
      <c r="B103" s="148"/>
      <c r="C103" s="149" t="s">
        <v>100</v>
      </c>
      <c r="D103" s="150" t="s">
        <v>56</v>
      </c>
      <c r="E103" s="150" t="s">
        <v>52</v>
      </c>
      <c r="F103" s="150" t="s">
        <v>53</v>
      </c>
      <c r="G103" s="150" t="s">
        <v>101</v>
      </c>
      <c r="H103" s="150" t="s">
        <v>102</v>
      </c>
      <c r="I103" s="150" t="s">
        <v>103</v>
      </c>
      <c r="J103" s="150" t="s">
        <v>90</v>
      </c>
      <c r="K103" s="151" t="s">
        <v>104</v>
      </c>
      <c r="L103" s="152"/>
      <c r="M103" s="69" t="s">
        <v>19</v>
      </c>
      <c r="N103" s="70" t="s">
        <v>41</v>
      </c>
      <c r="O103" s="70" t="s">
        <v>105</v>
      </c>
      <c r="P103" s="70" t="s">
        <v>106</v>
      </c>
      <c r="Q103" s="70" t="s">
        <v>107</v>
      </c>
      <c r="R103" s="70" t="s">
        <v>108</v>
      </c>
      <c r="S103" s="70" t="s">
        <v>109</v>
      </c>
      <c r="T103" s="71" t="s">
        <v>110</v>
      </c>
      <c r="U103" s="147"/>
      <c r="V103" s="147"/>
      <c r="W103" s="147"/>
      <c r="X103" s="147"/>
      <c r="Y103" s="147"/>
      <c r="Z103" s="147"/>
      <c r="AA103" s="147"/>
      <c r="AB103" s="147"/>
      <c r="AC103" s="147"/>
      <c r="AD103" s="147"/>
      <c r="AE103" s="147"/>
    </row>
    <row r="104" spans="1:65" s="2" customFormat="1" ht="22.9" customHeight="1">
      <c r="A104" s="35"/>
      <c r="B104" s="36"/>
      <c r="C104" s="76" t="s">
        <v>111</v>
      </c>
      <c r="D104" s="37"/>
      <c r="E104" s="37"/>
      <c r="F104" s="37"/>
      <c r="G104" s="37"/>
      <c r="H104" s="37"/>
      <c r="I104" s="37"/>
      <c r="J104" s="153">
        <f>BK104</f>
        <v>0</v>
      </c>
      <c r="K104" s="37"/>
      <c r="L104" s="40"/>
      <c r="M104" s="72"/>
      <c r="N104" s="154"/>
      <c r="O104" s="73"/>
      <c r="P104" s="155">
        <f>P105+P407</f>
        <v>0</v>
      </c>
      <c r="Q104" s="73"/>
      <c r="R104" s="155">
        <f>R105+R407</f>
        <v>53.042695100000003</v>
      </c>
      <c r="S104" s="73"/>
      <c r="T104" s="156">
        <f>T105+T407</f>
        <v>35.9309406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70</v>
      </c>
      <c r="AU104" s="18" t="s">
        <v>91</v>
      </c>
      <c r="BK104" s="157">
        <f>BK105+BK407</f>
        <v>0</v>
      </c>
    </row>
    <row r="105" spans="1:65" s="12" customFormat="1" ht="25.9" customHeight="1">
      <c r="B105" s="158"/>
      <c r="C105" s="159"/>
      <c r="D105" s="160" t="s">
        <v>70</v>
      </c>
      <c r="E105" s="161" t="s">
        <v>112</v>
      </c>
      <c r="F105" s="161" t="s">
        <v>113</v>
      </c>
      <c r="G105" s="159"/>
      <c r="H105" s="159"/>
      <c r="I105" s="162"/>
      <c r="J105" s="163">
        <f>BK105</f>
        <v>0</v>
      </c>
      <c r="K105" s="159"/>
      <c r="L105" s="164"/>
      <c r="M105" s="165"/>
      <c r="N105" s="166"/>
      <c r="O105" s="166"/>
      <c r="P105" s="167">
        <f>P106+P164+P186+P205+P242+P317+P335</f>
        <v>0</v>
      </c>
      <c r="Q105" s="166"/>
      <c r="R105" s="167">
        <f>R106+R164+R186+R205+R242+R317+R335</f>
        <v>42.869015699999999</v>
      </c>
      <c r="S105" s="166"/>
      <c r="T105" s="168">
        <f>T106+T164+T186+T205+T242+T317+T335</f>
        <v>30.444870000000002</v>
      </c>
      <c r="AR105" s="169" t="s">
        <v>14</v>
      </c>
      <c r="AT105" s="170" t="s">
        <v>70</v>
      </c>
      <c r="AU105" s="170" t="s">
        <v>71</v>
      </c>
      <c r="AY105" s="169" t="s">
        <v>114</v>
      </c>
      <c r="BK105" s="171">
        <f>BK106+BK164+BK186+BK205+BK242+BK317+BK335</f>
        <v>0</v>
      </c>
    </row>
    <row r="106" spans="1:65" s="12" customFormat="1" ht="22.9" customHeight="1">
      <c r="B106" s="158"/>
      <c r="C106" s="159"/>
      <c r="D106" s="160" t="s">
        <v>70</v>
      </c>
      <c r="E106" s="172" t="s">
        <v>14</v>
      </c>
      <c r="F106" s="172" t="s">
        <v>585</v>
      </c>
      <c r="G106" s="159"/>
      <c r="H106" s="159"/>
      <c r="I106" s="162"/>
      <c r="J106" s="173">
        <f>BK106</f>
        <v>0</v>
      </c>
      <c r="K106" s="159"/>
      <c r="L106" s="164"/>
      <c r="M106" s="165"/>
      <c r="N106" s="166"/>
      <c r="O106" s="166"/>
      <c r="P106" s="167">
        <f>SUM(P107:P163)</f>
        <v>0</v>
      </c>
      <c r="Q106" s="166"/>
      <c r="R106" s="167">
        <f>SUM(R107:R163)</f>
        <v>14.42722</v>
      </c>
      <c r="S106" s="166"/>
      <c r="T106" s="168">
        <f>SUM(T107:T163)</f>
        <v>4.6425000000000001</v>
      </c>
      <c r="AR106" s="169" t="s">
        <v>14</v>
      </c>
      <c r="AT106" s="170" t="s">
        <v>70</v>
      </c>
      <c r="AU106" s="170" t="s">
        <v>14</v>
      </c>
      <c r="AY106" s="169" t="s">
        <v>114</v>
      </c>
      <c r="BK106" s="171">
        <f>SUM(BK107:BK163)</f>
        <v>0</v>
      </c>
    </row>
    <row r="107" spans="1:65" s="2" customFormat="1" ht="33" customHeight="1">
      <c r="A107" s="35"/>
      <c r="B107" s="36"/>
      <c r="C107" s="174" t="s">
        <v>14</v>
      </c>
      <c r="D107" s="174" t="s">
        <v>117</v>
      </c>
      <c r="E107" s="175" t="s">
        <v>586</v>
      </c>
      <c r="F107" s="176" t="s">
        <v>587</v>
      </c>
      <c r="G107" s="177" t="s">
        <v>120</v>
      </c>
      <c r="H107" s="178">
        <v>270</v>
      </c>
      <c r="I107" s="179"/>
      <c r="J107" s="180">
        <f>ROUND(I107*H107,2)</f>
        <v>0</v>
      </c>
      <c r="K107" s="176" t="s">
        <v>121</v>
      </c>
      <c r="L107" s="40"/>
      <c r="M107" s="181" t="s">
        <v>19</v>
      </c>
      <c r="N107" s="182" t="s">
        <v>43</v>
      </c>
      <c r="O107" s="65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85" t="s">
        <v>122</v>
      </c>
      <c r="AT107" s="185" t="s">
        <v>117</v>
      </c>
      <c r="AU107" s="185" t="s">
        <v>79</v>
      </c>
      <c r="AY107" s="18" t="s">
        <v>114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18" t="s">
        <v>79</v>
      </c>
      <c r="BK107" s="186">
        <f>ROUND(I107*H107,2)</f>
        <v>0</v>
      </c>
      <c r="BL107" s="18" t="s">
        <v>122</v>
      </c>
      <c r="BM107" s="185" t="s">
        <v>588</v>
      </c>
    </row>
    <row r="108" spans="1:65" s="2" customFormat="1" ht="29.25">
      <c r="A108" s="35"/>
      <c r="B108" s="36"/>
      <c r="C108" s="37"/>
      <c r="D108" s="187" t="s">
        <v>124</v>
      </c>
      <c r="E108" s="37"/>
      <c r="F108" s="188" t="s">
        <v>589</v>
      </c>
      <c r="G108" s="37"/>
      <c r="H108" s="37"/>
      <c r="I108" s="189"/>
      <c r="J108" s="37"/>
      <c r="K108" s="37"/>
      <c r="L108" s="40"/>
      <c r="M108" s="190"/>
      <c r="N108" s="191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124</v>
      </c>
      <c r="AU108" s="18" t="s">
        <v>79</v>
      </c>
    </row>
    <row r="109" spans="1:65" s="2" customFormat="1" ht="11.25">
      <c r="A109" s="35"/>
      <c r="B109" s="36"/>
      <c r="C109" s="37"/>
      <c r="D109" s="192" t="s">
        <v>126</v>
      </c>
      <c r="E109" s="37"/>
      <c r="F109" s="193" t="s">
        <v>590</v>
      </c>
      <c r="G109" s="37"/>
      <c r="H109" s="37"/>
      <c r="I109" s="189"/>
      <c r="J109" s="37"/>
      <c r="K109" s="37"/>
      <c r="L109" s="40"/>
      <c r="M109" s="190"/>
      <c r="N109" s="19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126</v>
      </c>
      <c r="AU109" s="18" t="s">
        <v>79</v>
      </c>
    </row>
    <row r="110" spans="1:65" s="13" customFormat="1" ht="11.25">
      <c r="B110" s="194"/>
      <c r="C110" s="195"/>
      <c r="D110" s="187" t="s">
        <v>128</v>
      </c>
      <c r="E110" s="196" t="s">
        <v>19</v>
      </c>
      <c r="F110" s="197" t="s">
        <v>591</v>
      </c>
      <c r="G110" s="195"/>
      <c r="H110" s="196" t="s">
        <v>19</v>
      </c>
      <c r="I110" s="198"/>
      <c r="J110" s="195"/>
      <c r="K110" s="195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128</v>
      </c>
      <c r="AU110" s="203" t="s">
        <v>79</v>
      </c>
      <c r="AV110" s="13" t="s">
        <v>14</v>
      </c>
      <c r="AW110" s="13" t="s">
        <v>33</v>
      </c>
      <c r="AX110" s="13" t="s">
        <v>71</v>
      </c>
      <c r="AY110" s="203" t="s">
        <v>114</v>
      </c>
    </row>
    <row r="111" spans="1:65" s="14" customFormat="1" ht="11.25">
      <c r="B111" s="204"/>
      <c r="C111" s="205"/>
      <c r="D111" s="187" t="s">
        <v>128</v>
      </c>
      <c r="E111" s="206" t="s">
        <v>19</v>
      </c>
      <c r="F111" s="207" t="s">
        <v>592</v>
      </c>
      <c r="G111" s="205"/>
      <c r="H111" s="208">
        <v>270</v>
      </c>
      <c r="I111" s="209"/>
      <c r="J111" s="205"/>
      <c r="K111" s="205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128</v>
      </c>
      <c r="AU111" s="214" t="s">
        <v>79</v>
      </c>
      <c r="AV111" s="14" t="s">
        <v>79</v>
      </c>
      <c r="AW111" s="14" t="s">
        <v>33</v>
      </c>
      <c r="AX111" s="14" t="s">
        <v>14</v>
      </c>
      <c r="AY111" s="214" t="s">
        <v>114</v>
      </c>
    </row>
    <row r="112" spans="1:65" s="2" customFormat="1" ht="24.2" customHeight="1">
      <c r="A112" s="35"/>
      <c r="B112" s="36"/>
      <c r="C112" s="174" t="s">
        <v>79</v>
      </c>
      <c r="D112" s="174" t="s">
        <v>117</v>
      </c>
      <c r="E112" s="175" t="s">
        <v>593</v>
      </c>
      <c r="F112" s="176" t="s">
        <v>594</v>
      </c>
      <c r="G112" s="177" t="s">
        <v>120</v>
      </c>
      <c r="H112" s="178">
        <v>7.5</v>
      </c>
      <c r="I112" s="179"/>
      <c r="J112" s="180">
        <f>ROUND(I112*H112,2)</f>
        <v>0</v>
      </c>
      <c r="K112" s="176" t="s">
        <v>121</v>
      </c>
      <c r="L112" s="40"/>
      <c r="M112" s="181" t="s">
        <v>19</v>
      </c>
      <c r="N112" s="182" t="s">
        <v>43</v>
      </c>
      <c r="O112" s="65"/>
      <c r="P112" s="183">
        <f>O112*H112</f>
        <v>0</v>
      </c>
      <c r="Q112" s="183">
        <v>0</v>
      </c>
      <c r="R112" s="183">
        <f>Q112*H112</f>
        <v>0</v>
      </c>
      <c r="S112" s="183">
        <v>0.255</v>
      </c>
      <c r="T112" s="184">
        <f>S112*H112</f>
        <v>1.9125000000000001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85" t="s">
        <v>122</v>
      </c>
      <c r="AT112" s="185" t="s">
        <v>117</v>
      </c>
      <c r="AU112" s="185" t="s">
        <v>79</v>
      </c>
      <c r="AY112" s="18" t="s">
        <v>114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18" t="s">
        <v>79</v>
      </c>
      <c r="BK112" s="186">
        <f>ROUND(I112*H112,2)</f>
        <v>0</v>
      </c>
      <c r="BL112" s="18" t="s">
        <v>122</v>
      </c>
      <c r="BM112" s="185" t="s">
        <v>595</v>
      </c>
    </row>
    <row r="113" spans="1:65" s="2" customFormat="1" ht="48.75">
      <c r="A113" s="35"/>
      <c r="B113" s="36"/>
      <c r="C113" s="37"/>
      <c r="D113" s="187" t="s">
        <v>124</v>
      </c>
      <c r="E113" s="37"/>
      <c r="F113" s="188" t="s">
        <v>596</v>
      </c>
      <c r="G113" s="37"/>
      <c r="H113" s="37"/>
      <c r="I113" s="189"/>
      <c r="J113" s="37"/>
      <c r="K113" s="37"/>
      <c r="L113" s="40"/>
      <c r="M113" s="190"/>
      <c r="N113" s="191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124</v>
      </c>
      <c r="AU113" s="18" t="s">
        <v>79</v>
      </c>
    </row>
    <row r="114" spans="1:65" s="2" customFormat="1" ht="11.25">
      <c r="A114" s="35"/>
      <c r="B114" s="36"/>
      <c r="C114" s="37"/>
      <c r="D114" s="192" t="s">
        <v>126</v>
      </c>
      <c r="E114" s="37"/>
      <c r="F114" s="193" t="s">
        <v>597</v>
      </c>
      <c r="G114" s="37"/>
      <c r="H114" s="37"/>
      <c r="I114" s="189"/>
      <c r="J114" s="37"/>
      <c r="K114" s="37"/>
      <c r="L114" s="40"/>
      <c r="M114" s="190"/>
      <c r="N114" s="191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126</v>
      </c>
      <c r="AU114" s="18" t="s">
        <v>79</v>
      </c>
    </row>
    <row r="115" spans="1:65" s="13" customFormat="1" ht="11.25">
      <c r="B115" s="194"/>
      <c r="C115" s="195"/>
      <c r="D115" s="187" t="s">
        <v>128</v>
      </c>
      <c r="E115" s="196" t="s">
        <v>19</v>
      </c>
      <c r="F115" s="197" t="s">
        <v>598</v>
      </c>
      <c r="G115" s="195"/>
      <c r="H115" s="196" t="s">
        <v>19</v>
      </c>
      <c r="I115" s="198"/>
      <c r="J115" s="195"/>
      <c r="K115" s="195"/>
      <c r="L115" s="199"/>
      <c r="M115" s="200"/>
      <c r="N115" s="201"/>
      <c r="O115" s="201"/>
      <c r="P115" s="201"/>
      <c r="Q115" s="201"/>
      <c r="R115" s="201"/>
      <c r="S115" s="201"/>
      <c r="T115" s="202"/>
      <c r="AT115" s="203" t="s">
        <v>128</v>
      </c>
      <c r="AU115" s="203" t="s">
        <v>79</v>
      </c>
      <c r="AV115" s="13" t="s">
        <v>14</v>
      </c>
      <c r="AW115" s="13" t="s">
        <v>33</v>
      </c>
      <c r="AX115" s="13" t="s">
        <v>71</v>
      </c>
      <c r="AY115" s="203" t="s">
        <v>114</v>
      </c>
    </row>
    <row r="116" spans="1:65" s="14" customFormat="1" ht="11.25">
      <c r="B116" s="204"/>
      <c r="C116" s="205"/>
      <c r="D116" s="187" t="s">
        <v>128</v>
      </c>
      <c r="E116" s="206" t="s">
        <v>19</v>
      </c>
      <c r="F116" s="207" t="s">
        <v>599</v>
      </c>
      <c r="G116" s="205"/>
      <c r="H116" s="208">
        <v>7.5</v>
      </c>
      <c r="I116" s="209"/>
      <c r="J116" s="205"/>
      <c r="K116" s="205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128</v>
      </c>
      <c r="AU116" s="214" t="s">
        <v>79</v>
      </c>
      <c r="AV116" s="14" t="s">
        <v>79</v>
      </c>
      <c r="AW116" s="14" t="s">
        <v>33</v>
      </c>
      <c r="AX116" s="14" t="s">
        <v>14</v>
      </c>
      <c r="AY116" s="214" t="s">
        <v>114</v>
      </c>
    </row>
    <row r="117" spans="1:65" s="2" customFormat="1" ht="24.2" customHeight="1">
      <c r="A117" s="35"/>
      <c r="B117" s="36"/>
      <c r="C117" s="174" t="s">
        <v>82</v>
      </c>
      <c r="D117" s="174" t="s">
        <v>117</v>
      </c>
      <c r="E117" s="175" t="s">
        <v>600</v>
      </c>
      <c r="F117" s="176" t="s">
        <v>601</v>
      </c>
      <c r="G117" s="177" t="s">
        <v>120</v>
      </c>
      <c r="H117" s="178">
        <v>10.5</v>
      </c>
      <c r="I117" s="179"/>
      <c r="J117" s="180">
        <f>ROUND(I117*H117,2)</f>
        <v>0</v>
      </c>
      <c r="K117" s="176" t="s">
        <v>121</v>
      </c>
      <c r="L117" s="40"/>
      <c r="M117" s="181" t="s">
        <v>19</v>
      </c>
      <c r="N117" s="182" t="s">
        <v>43</v>
      </c>
      <c r="O117" s="65"/>
      <c r="P117" s="183">
        <f>O117*H117</f>
        <v>0</v>
      </c>
      <c r="Q117" s="183">
        <v>0</v>
      </c>
      <c r="R117" s="183">
        <f>Q117*H117</f>
        <v>0</v>
      </c>
      <c r="S117" s="183">
        <v>0.26</v>
      </c>
      <c r="T117" s="184">
        <f>S117*H117</f>
        <v>2.73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85" t="s">
        <v>122</v>
      </c>
      <c r="AT117" s="185" t="s">
        <v>117</v>
      </c>
      <c r="AU117" s="185" t="s">
        <v>79</v>
      </c>
      <c r="AY117" s="18" t="s">
        <v>114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18" t="s">
        <v>79</v>
      </c>
      <c r="BK117" s="186">
        <f>ROUND(I117*H117,2)</f>
        <v>0</v>
      </c>
      <c r="BL117" s="18" t="s">
        <v>122</v>
      </c>
      <c r="BM117" s="185" t="s">
        <v>602</v>
      </c>
    </row>
    <row r="118" spans="1:65" s="2" customFormat="1" ht="39">
      <c r="A118" s="35"/>
      <c r="B118" s="36"/>
      <c r="C118" s="37"/>
      <c r="D118" s="187" t="s">
        <v>124</v>
      </c>
      <c r="E118" s="37"/>
      <c r="F118" s="188" t="s">
        <v>603</v>
      </c>
      <c r="G118" s="37"/>
      <c r="H118" s="37"/>
      <c r="I118" s="189"/>
      <c r="J118" s="37"/>
      <c r="K118" s="37"/>
      <c r="L118" s="40"/>
      <c r="M118" s="190"/>
      <c r="N118" s="191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124</v>
      </c>
      <c r="AU118" s="18" t="s">
        <v>79</v>
      </c>
    </row>
    <row r="119" spans="1:65" s="2" customFormat="1" ht="11.25">
      <c r="A119" s="35"/>
      <c r="B119" s="36"/>
      <c r="C119" s="37"/>
      <c r="D119" s="192" t="s">
        <v>126</v>
      </c>
      <c r="E119" s="37"/>
      <c r="F119" s="193" t="s">
        <v>604</v>
      </c>
      <c r="G119" s="37"/>
      <c r="H119" s="37"/>
      <c r="I119" s="189"/>
      <c r="J119" s="37"/>
      <c r="K119" s="37"/>
      <c r="L119" s="40"/>
      <c r="M119" s="190"/>
      <c r="N119" s="191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126</v>
      </c>
      <c r="AU119" s="18" t="s">
        <v>79</v>
      </c>
    </row>
    <row r="120" spans="1:65" s="13" customFormat="1" ht="11.25">
      <c r="B120" s="194"/>
      <c r="C120" s="195"/>
      <c r="D120" s="187" t="s">
        <v>128</v>
      </c>
      <c r="E120" s="196" t="s">
        <v>19</v>
      </c>
      <c r="F120" s="197" t="s">
        <v>605</v>
      </c>
      <c r="G120" s="195"/>
      <c r="H120" s="196" t="s">
        <v>19</v>
      </c>
      <c r="I120" s="198"/>
      <c r="J120" s="195"/>
      <c r="K120" s="195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128</v>
      </c>
      <c r="AU120" s="203" t="s">
        <v>79</v>
      </c>
      <c r="AV120" s="13" t="s">
        <v>14</v>
      </c>
      <c r="AW120" s="13" t="s">
        <v>33</v>
      </c>
      <c r="AX120" s="13" t="s">
        <v>71</v>
      </c>
      <c r="AY120" s="203" t="s">
        <v>114</v>
      </c>
    </row>
    <row r="121" spans="1:65" s="14" customFormat="1" ht="11.25">
      <c r="B121" s="204"/>
      <c r="C121" s="205"/>
      <c r="D121" s="187" t="s">
        <v>128</v>
      </c>
      <c r="E121" s="206" t="s">
        <v>19</v>
      </c>
      <c r="F121" s="207" t="s">
        <v>606</v>
      </c>
      <c r="G121" s="205"/>
      <c r="H121" s="208">
        <v>10.5</v>
      </c>
      <c r="I121" s="209"/>
      <c r="J121" s="205"/>
      <c r="K121" s="205"/>
      <c r="L121" s="210"/>
      <c r="M121" s="211"/>
      <c r="N121" s="212"/>
      <c r="O121" s="212"/>
      <c r="P121" s="212"/>
      <c r="Q121" s="212"/>
      <c r="R121" s="212"/>
      <c r="S121" s="212"/>
      <c r="T121" s="213"/>
      <c r="AT121" s="214" t="s">
        <v>128</v>
      </c>
      <c r="AU121" s="214" t="s">
        <v>79</v>
      </c>
      <c r="AV121" s="14" t="s">
        <v>79</v>
      </c>
      <c r="AW121" s="14" t="s">
        <v>33</v>
      </c>
      <c r="AX121" s="14" t="s">
        <v>14</v>
      </c>
      <c r="AY121" s="214" t="s">
        <v>114</v>
      </c>
    </row>
    <row r="122" spans="1:65" s="2" customFormat="1" ht="24.2" customHeight="1">
      <c r="A122" s="35"/>
      <c r="B122" s="36"/>
      <c r="C122" s="174" t="s">
        <v>122</v>
      </c>
      <c r="D122" s="174" t="s">
        <v>117</v>
      </c>
      <c r="E122" s="175" t="s">
        <v>607</v>
      </c>
      <c r="F122" s="176" t="s">
        <v>608</v>
      </c>
      <c r="G122" s="177" t="s">
        <v>609</v>
      </c>
      <c r="H122" s="178">
        <v>12.6</v>
      </c>
      <c r="I122" s="179"/>
      <c r="J122" s="180">
        <f>ROUND(I122*H122,2)</f>
        <v>0</v>
      </c>
      <c r="K122" s="176" t="s">
        <v>121</v>
      </c>
      <c r="L122" s="40"/>
      <c r="M122" s="181" t="s">
        <v>19</v>
      </c>
      <c r="N122" s="182" t="s">
        <v>43</v>
      </c>
      <c r="O122" s="65"/>
      <c r="P122" s="183">
        <f>O122*H122</f>
        <v>0</v>
      </c>
      <c r="Q122" s="183">
        <v>0</v>
      </c>
      <c r="R122" s="183">
        <f>Q122*H122</f>
        <v>0</v>
      </c>
      <c r="S122" s="183">
        <v>0</v>
      </c>
      <c r="T122" s="184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85" t="s">
        <v>122</v>
      </c>
      <c r="AT122" s="185" t="s">
        <v>117</v>
      </c>
      <c r="AU122" s="185" t="s">
        <v>79</v>
      </c>
      <c r="AY122" s="18" t="s">
        <v>114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18" t="s">
        <v>79</v>
      </c>
      <c r="BK122" s="186">
        <f>ROUND(I122*H122,2)</f>
        <v>0</v>
      </c>
      <c r="BL122" s="18" t="s">
        <v>122</v>
      </c>
      <c r="BM122" s="185" t="s">
        <v>610</v>
      </c>
    </row>
    <row r="123" spans="1:65" s="2" customFormat="1" ht="29.25">
      <c r="A123" s="35"/>
      <c r="B123" s="36"/>
      <c r="C123" s="37"/>
      <c r="D123" s="187" t="s">
        <v>124</v>
      </c>
      <c r="E123" s="37"/>
      <c r="F123" s="188" t="s">
        <v>611</v>
      </c>
      <c r="G123" s="37"/>
      <c r="H123" s="37"/>
      <c r="I123" s="189"/>
      <c r="J123" s="37"/>
      <c r="K123" s="37"/>
      <c r="L123" s="40"/>
      <c r="M123" s="190"/>
      <c r="N123" s="191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124</v>
      </c>
      <c r="AU123" s="18" t="s">
        <v>79</v>
      </c>
    </row>
    <row r="124" spans="1:65" s="2" customFormat="1" ht="11.25">
      <c r="A124" s="35"/>
      <c r="B124" s="36"/>
      <c r="C124" s="37"/>
      <c r="D124" s="192" t="s">
        <v>126</v>
      </c>
      <c r="E124" s="37"/>
      <c r="F124" s="193" t="s">
        <v>612</v>
      </c>
      <c r="G124" s="37"/>
      <c r="H124" s="37"/>
      <c r="I124" s="189"/>
      <c r="J124" s="37"/>
      <c r="K124" s="37"/>
      <c r="L124" s="40"/>
      <c r="M124" s="190"/>
      <c r="N124" s="191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126</v>
      </c>
      <c r="AU124" s="18" t="s">
        <v>79</v>
      </c>
    </row>
    <row r="125" spans="1:65" s="13" customFormat="1" ht="11.25">
      <c r="B125" s="194"/>
      <c r="C125" s="195"/>
      <c r="D125" s="187" t="s">
        <v>128</v>
      </c>
      <c r="E125" s="196" t="s">
        <v>19</v>
      </c>
      <c r="F125" s="197" t="s">
        <v>598</v>
      </c>
      <c r="G125" s="195"/>
      <c r="H125" s="196" t="s">
        <v>19</v>
      </c>
      <c r="I125" s="198"/>
      <c r="J125" s="195"/>
      <c r="K125" s="195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128</v>
      </c>
      <c r="AU125" s="203" t="s">
        <v>79</v>
      </c>
      <c r="AV125" s="13" t="s">
        <v>14</v>
      </c>
      <c r="AW125" s="13" t="s">
        <v>33</v>
      </c>
      <c r="AX125" s="13" t="s">
        <v>71</v>
      </c>
      <c r="AY125" s="203" t="s">
        <v>114</v>
      </c>
    </row>
    <row r="126" spans="1:65" s="14" customFormat="1" ht="11.25">
      <c r="B126" s="204"/>
      <c r="C126" s="205"/>
      <c r="D126" s="187" t="s">
        <v>128</v>
      </c>
      <c r="E126" s="206" t="s">
        <v>19</v>
      </c>
      <c r="F126" s="207" t="s">
        <v>613</v>
      </c>
      <c r="G126" s="205"/>
      <c r="H126" s="208">
        <v>5.25</v>
      </c>
      <c r="I126" s="209"/>
      <c r="J126" s="205"/>
      <c r="K126" s="205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128</v>
      </c>
      <c r="AU126" s="214" t="s">
        <v>79</v>
      </c>
      <c r="AV126" s="14" t="s">
        <v>79</v>
      </c>
      <c r="AW126" s="14" t="s">
        <v>33</v>
      </c>
      <c r="AX126" s="14" t="s">
        <v>71</v>
      </c>
      <c r="AY126" s="214" t="s">
        <v>114</v>
      </c>
    </row>
    <row r="127" spans="1:65" s="13" customFormat="1" ht="11.25">
      <c r="B127" s="194"/>
      <c r="C127" s="195"/>
      <c r="D127" s="187" t="s">
        <v>128</v>
      </c>
      <c r="E127" s="196" t="s">
        <v>19</v>
      </c>
      <c r="F127" s="197" t="s">
        <v>605</v>
      </c>
      <c r="G127" s="195"/>
      <c r="H127" s="196" t="s">
        <v>19</v>
      </c>
      <c r="I127" s="198"/>
      <c r="J127" s="195"/>
      <c r="K127" s="195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128</v>
      </c>
      <c r="AU127" s="203" t="s">
        <v>79</v>
      </c>
      <c r="AV127" s="13" t="s">
        <v>14</v>
      </c>
      <c r="AW127" s="13" t="s">
        <v>33</v>
      </c>
      <c r="AX127" s="13" t="s">
        <v>71</v>
      </c>
      <c r="AY127" s="203" t="s">
        <v>114</v>
      </c>
    </row>
    <row r="128" spans="1:65" s="14" customFormat="1" ht="11.25">
      <c r="B128" s="204"/>
      <c r="C128" s="205"/>
      <c r="D128" s="187" t="s">
        <v>128</v>
      </c>
      <c r="E128" s="206" t="s">
        <v>19</v>
      </c>
      <c r="F128" s="207" t="s">
        <v>614</v>
      </c>
      <c r="G128" s="205"/>
      <c r="H128" s="208">
        <v>7.35</v>
      </c>
      <c r="I128" s="209"/>
      <c r="J128" s="205"/>
      <c r="K128" s="205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128</v>
      </c>
      <c r="AU128" s="214" t="s">
        <v>79</v>
      </c>
      <c r="AV128" s="14" t="s">
        <v>79</v>
      </c>
      <c r="AW128" s="14" t="s">
        <v>33</v>
      </c>
      <c r="AX128" s="14" t="s">
        <v>71</v>
      </c>
      <c r="AY128" s="214" t="s">
        <v>114</v>
      </c>
    </row>
    <row r="129" spans="1:65" s="15" customFormat="1" ht="11.25">
      <c r="B129" s="215"/>
      <c r="C129" s="216"/>
      <c r="D129" s="187" t="s">
        <v>128</v>
      </c>
      <c r="E129" s="217" t="s">
        <v>19</v>
      </c>
      <c r="F129" s="218" t="s">
        <v>135</v>
      </c>
      <c r="G129" s="216"/>
      <c r="H129" s="219">
        <v>12.6</v>
      </c>
      <c r="I129" s="220"/>
      <c r="J129" s="216"/>
      <c r="K129" s="216"/>
      <c r="L129" s="221"/>
      <c r="M129" s="222"/>
      <c r="N129" s="223"/>
      <c r="O129" s="223"/>
      <c r="P129" s="223"/>
      <c r="Q129" s="223"/>
      <c r="R129" s="223"/>
      <c r="S129" s="223"/>
      <c r="T129" s="224"/>
      <c r="AT129" s="225" t="s">
        <v>128</v>
      </c>
      <c r="AU129" s="225" t="s">
        <v>79</v>
      </c>
      <c r="AV129" s="15" t="s">
        <v>122</v>
      </c>
      <c r="AW129" s="15" t="s">
        <v>33</v>
      </c>
      <c r="AX129" s="15" t="s">
        <v>14</v>
      </c>
      <c r="AY129" s="225" t="s">
        <v>114</v>
      </c>
    </row>
    <row r="130" spans="1:65" s="2" customFormat="1" ht="24.2" customHeight="1">
      <c r="A130" s="35"/>
      <c r="B130" s="36"/>
      <c r="C130" s="174" t="s">
        <v>153</v>
      </c>
      <c r="D130" s="174" t="s">
        <v>117</v>
      </c>
      <c r="E130" s="175" t="s">
        <v>615</v>
      </c>
      <c r="F130" s="176" t="s">
        <v>616</v>
      </c>
      <c r="G130" s="177" t="s">
        <v>609</v>
      </c>
      <c r="H130" s="178">
        <v>7.35</v>
      </c>
      <c r="I130" s="179"/>
      <c r="J130" s="180">
        <f>ROUND(I130*H130,2)</f>
        <v>0</v>
      </c>
      <c r="K130" s="176" t="s">
        <v>121</v>
      </c>
      <c r="L130" s="40"/>
      <c r="M130" s="181" t="s">
        <v>19</v>
      </c>
      <c r="N130" s="182" t="s">
        <v>43</v>
      </c>
      <c r="O130" s="65"/>
      <c r="P130" s="183">
        <f>O130*H130</f>
        <v>0</v>
      </c>
      <c r="Q130" s="183">
        <v>0</v>
      </c>
      <c r="R130" s="183">
        <f>Q130*H130</f>
        <v>0</v>
      </c>
      <c r="S130" s="183">
        <v>0</v>
      </c>
      <c r="T130" s="18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5" t="s">
        <v>122</v>
      </c>
      <c r="AT130" s="185" t="s">
        <v>117</v>
      </c>
      <c r="AU130" s="185" t="s">
        <v>79</v>
      </c>
      <c r="AY130" s="18" t="s">
        <v>114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18" t="s">
        <v>79</v>
      </c>
      <c r="BK130" s="186">
        <f>ROUND(I130*H130,2)</f>
        <v>0</v>
      </c>
      <c r="BL130" s="18" t="s">
        <v>122</v>
      </c>
      <c r="BM130" s="185" t="s">
        <v>617</v>
      </c>
    </row>
    <row r="131" spans="1:65" s="2" customFormat="1" ht="29.25">
      <c r="A131" s="35"/>
      <c r="B131" s="36"/>
      <c r="C131" s="37"/>
      <c r="D131" s="187" t="s">
        <v>124</v>
      </c>
      <c r="E131" s="37"/>
      <c r="F131" s="188" t="s">
        <v>618</v>
      </c>
      <c r="G131" s="37"/>
      <c r="H131" s="37"/>
      <c r="I131" s="189"/>
      <c r="J131" s="37"/>
      <c r="K131" s="37"/>
      <c r="L131" s="40"/>
      <c r="M131" s="190"/>
      <c r="N131" s="191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124</v>
      </c>
      <c r="AU131" s="18" t="s">
        <v>79</v>
      </c>
    </row>
    <row r="132" spans="1:65" s="2" customFormat="1" ht="11.25">
      <c r="A132" s="35"/>
      <c r="B132" s="36"/>
      <c r="C132" s="37"/>
      <c r="D132" s="192" t="s">
        <v>126</v>
      </c>
      <c r="E132" s="37"/>
      <c r="F132" s="193" t="s">
        <v>619</v>
      </c>
      <c r="G132" s="37"/>
      <c r="H132" s="37"/>
      <c r="I132" s="189"/>
      <c r="J132" s="37"/>
      <c r="K132" s="37"/>
      <c r="L132" s="40"/>
      <c r="M132" s="190"/>
      <c r="N132" s="191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126</v>
      </c>
      <c r="AU132" s="18" t="s">
        <v>79</v>
      </c>
    </row>
    <row r="133" spans="1:65" s="13" customFormat="1" ht="11.25">
      <c r="B133" s="194"/>
      <c r="C133" s="195"/>
      <c r="D133" s="187" t="s">
        <v>128</v>
      </c>
      <c r="E133" s="196" t="s">
        <v>19</v>
      </c>
      <c r="F133" s="197" t="s">
        <v>605</v>
      </c>
      <c r="G133" s="195"/>
      <c r="H133" s="196" t="s">
        <v>19</v>
      </c>
      <c r="I133" s="198"/>
      <c r="J133" s="195"/>
      <c r="K133" s="195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128</v>
      </c>
      <c r="AU133" s="203" t="s">
        <v>79</v>
      </c>
      <c r="AV133" s="13" t="s">
        <v>14</v>
      </c>
      <c r="AW133" s="13" t="s">
        <v>33</v>
      </c>
      <c r="AX133" s="13" t="s">
        <v>71</v>
      </c>
      <c r="AY133" s="203" t="s">
        <v>114</v>
      </c>
    </row>
    <row r="134" spans="1:65" s="14" customFormat="1" ht="11.25">
      <c r="B134" s="204"/>
      <c r="C134" s="205"/>
      <c r="D134" s="187" t="s">
        <v>128</v>
      </c>
      <c r="E134" s="206" t="s">
        <v>19</v>
      </c>
      <c r="F134" s="207" t="s">
        <v>614</v>
      </c>
      <c r="G134" s="205"/>
      <c r="H134" s="208">
        <v>7.35</v>
      </c>
      <c r="I134" s="209"/>
      <c r="J134" s="205"/>
      <c r="K134" s="205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128</v>
      </c>
      <c r="AU134" s="214" t="s">
        <v>79</v>
      </c>
      <c r="AV134" s="14" t="s">
        <v>79</v>
      </c>
      <c r="AW134" s="14" t="s">
        <v>33</v>
      </c>
      <c r="AX134" s="14" t="s">
        <v>14</v>
      </c>
      <c r="AY134" s="214" t="s">
        <v>114</v>
      </c>
    </row>
    <row r="135" spans="1:65" s="2" customFormat="1" ht="24.2" customHeight="1">
      <c r="A135" s="35"/>
      <c r="B135" s="36"/>
      <c r="C135" s="174" t="s">
        <v>115</v>
      </c>
      <c r="D135" s="174" t="s">
        <v>117</v>
      </c>
      <c r="E135" s="175" t="s">
        <v>620</v>
      </c>
      <c r="F135" s="176" t="s">
        <v>621</v>
      </c>
      <c r="G135" s="177" t="s">
        <v>609</v>
      </c>
      <c r="H135" s="178">
        <v>12.6</v>
      </c>
      <c r="I135" s="179"/>
      <c r="J135" s="180">
        <f>ROUND(I135*H135,2)</f>
        <v>0</v>
      </c>
      <c r="K135" s="176" t="s">
        <v>121</v>
      </c>
      <c r="L135" s="40"/>
      <c r="M135" s="181" t="s">
        <v>19</v>
      </c>
      <c r="N135" s="182" t="s">
        <v>43</v>
      </c>
      <c r="O135" s="65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5" t="s">
        <v>122</v>
      </c>
      <c r="AT135" s="185" t="s">
        <v>117</v>
      </c>
      <c r="AU135" s="185" t="s">
        <v>79</v>
      </c>
      <c r="AY135" s="18" t="s">
        <v>114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18" t="s">
        <v>79</v>
      </c>
      <c r="BK135" s="186">
        <f>ROUND(I135*H135,2)</f>
        <v>0</v>
      </c>
      <c r="BL135" s="18" t="s">
        <v>122</v>
      </c>
      <c r="BM135" s="185" t="s">
        <v>622</v>
      </c>
    </row>
    <row r="136" spans="1:65" s="2" customFormat="1" ht="29.25">
      <c r="A136" s="35"/>
      <c r="B136" s="36"/>
      <c r="C136" s="37"/>
      <c r="D136" s="187" t="s">
        <v>124</v>
      </c>
      <c r="E136" s="37"/>
      <c r="F136" s="188" t="s">
        <v>623</v>
      </c>
      <c r="G136" s="37"/>
      <c r="H136" s="37"/>
      <c r="I136" s="189"/>
      <c r="J136" s="37"/>
      <c r="K136" s="37"/>
      <c r="L136" s="40"/>
      <c r="M136" s="190"/>
      <c r="N136" s="191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124</v>
      </c>
      <c r="AU136" s="18" t="s">
        <v>79</v>
      </c>
    </row>
    <row r="137" spans="1:65" s="2" customFormat="1" ht="11.25">
      <c r="A137" s="35"/>
      <c r="B137" s="36"/>
      <c r="C137" s="37"/>
      <c r="D137" s="192" t="s">
        <v>126</v>
      </c>
      <c r="E137" s="37"/>
      <c r="F137" s="193" t="s">
        <v>624</v>
      </c>
      <c r="G137" s="37"/>
      <c r="H137" s="37"/>
      <c r="I137" s="189"/>
      <c r="J137" s="37"/>
      <c r="K137" s="37"/>
      <c r="L137" s="40"/>
      <c r="M137" s="190"/>
      <c r="N137" s="191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126</v>
      </c>
      <c r="AU137" s="18" t="s">
        <v>79</v>
      </c>
    </row>
    <row r="138" spans="1:65" s="13" customFormat="1" ht="11.25">
      <c r="B138" s="194"/>
      <c r="C138" s="195"/>
      <c r="D138" s="187" t="s">
        <v>128</v>
      </c>
      <c r="E138" s="196" t="s">
        <v>19</v>
      </c>
      <c r="F138" s="197" t="s">
        <v>598</v>
      </c>
      <c r="G138" s="195"/>
      <c r="H138" s="196" t="s">
        <v>19</v>
      </c>
      <c r="I138" s="198"/>
      <c r="J138" s="195"/>
      <c r="K138" s="195"/>
      <c r="L138" s="199"/>
      <c r="M138" s="200"/>
      <c r="N138" s="201"/>
      <c r="O138" s="201"/>
      <c r="P138" s="201"/>
      <c r="Q138" s="201"/>
      <c r="R138" s="201"/>
      <c r="S138" s="201"/>
      <c r="T138" s="202"/>
      <c r="AT138" s="203" t="s">
        <v>128</v>
      </c>
      <c r="AU138" s="203" t="s">
        <v>79</v>
      </c>
      <c r="AV138" s="13" t="s">
        <v>14</v>
      </c>
      <c r="AW138" s="13" t="s">
        <v>33</v>
      </c>
      <c r="AX138" s="13" t="s">
        <v>71</v>
      </c>
      <c r="AY138" s="203" t="s">
        <v>114</v>
      </c>
    </row>
    <row r="139" spans="1:65" s="14" customFormat="1" ht="11.25">
      <c r="B139" s="204"/>
      <c r="C139" s="205"/>
      <c r="D139" s="187" t="s">
        <v>128</v>
      </c>
      <c r="E139" s="206" t="s">
        <v>19</v>
      </c>
      <c r="F139" s="207" t="s">
        <v>613</v>
      </c>
      <c r="G139" s="205"/>
      <c r="H139" s="208">
        <v>5.25</v>
      </c>
      <c r="I139" s="209"/>
      <c r="J139" s="205"/>
      <c r="K139" s="205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128</v>
      </c>
      <c r="AU139" s="214" t="s">
        <v>79</v>
      </c>
      <c r="AV139" s="14" t="s">
        <v>79</v>
      </c>
      <c r="AW139" s="14" t="s">
        <v>33</v>
      </c>
      <c r="AX139" s="14" t="s">
        <v>71</v>
      </c>
      <c r="AY139" s="214" t="s">
        <v>114</v>
      </c>
    </row>
    <row r="140" spans="1:65" s="13" customFormat="1" ht="11.25">
      <c r="B140" s="194"/>
      <c r="C140" s="195"/>
      <c r="D140" s="187" t="s">
        <v>128</v>
      </c>
      <c r="E140" s="196" t="s">
        <v>19</v>
      </c>
      <c r="F140" s="197" t="s">
        <v>605</v>
      </c>
      <c r="G140" s="195"/>
      <c r="H140" s="196" t="s">
        <v>19</v>
      </c>
      <c r="I140" s="198"/>
      <c r="J140" s="195"/>
      <c r="K140" s="195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128</v>
      </c>
      <c r="AU140" s="203" t="s">
        <v>79</v>
      </c>
      <c r="AV140" s="13" t="s">
        <v>14</v>
      </c>
      <c r="AW140" s="13" t="s">
        <v>33</v>
      </c>
      <c r="AX140" s="13" t="s">
        <v>71</v>
      </c>
      <c r="AY140" s="203" t="s">
        <v>114</v>
      </c>
    </row>
    <row r="141" spans="1:65" s="14" customFormat="1" ht="11.25">
      <c r="B141" s="204"/>
      <c r="C141" s="205"/>
      <c r="D141" s="187" t="s">
        <v>128</v>
      </c>
      <c r="E141" s="206" t="s">
        <v>19</v>
      </c>
      <c r="F141" s="207" t="s">
        <v>614</v>
      </c>
      <c r="G141" s="205"/>
      <c r="H141" s="208">
        <v>7.35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128</v>
      </c>
      <c r="AU141" s="214" t="s">
        <v>79</v>
      </c>
      <c r="AV141" s="14" t="s">
        <v>79</v>
      </c>
      <c r="AW141" s="14" t="s">
        <v>33</v>
      </c>
      <c r="AX141" s="14" t="s">
        <v>71</v>
      </c>
      <c r="AY141" s="214" t="s">
        <v>114</v>
      </c>
    </row>
    <row r="142" spans="1:65" s="15" customFormat="1" ht="11.25">
      <c r="B142" s="215"/>
      <c r="C142" s="216"/>
      <c r="D142" s="187" t="s">
        <v>128</v>
      </c>
      <c r="E142" s="217" t="s">
        <v>19</v>
      </c>
      <c r="F142" s="218" t="s">
        <v>135</v>
      </c>
      <c r="G142" s="216"/>
      <c r="H142" s="219">
        <v>12.6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128</v>
      </c>
      <c r="AU142" s="225" t="s">
        <v>79</v>
      </c>
      <c r="AV142" s="15" t="s">
        <v>122</v>
      </c>
      <c r="AW142" s="15" t="s">
        <v>33</v>
      </c>
      <c r="AX142" s="15" t="s">
        <v>14</v>
      </c>
      <c r="AY142" s="225" t="s">
        <v>114</v>
      </c>
    </row>
    <row r="143" spans="1:65" s="2" customFormat="1" ht="24.2" customHeight="1">
      <c r="A143" s="35"/>
      <c r="B143" s="36"/>
      <c r="C143" s="174" t="s">
        <v>202</v>
      </c>
      <c r="D143" s="174" t="s">
        <v>117</v>
      </c>
      <c r="E143" s="175" t="s">
        <v>625</v>
      </c>
      <c r="F143" s="176" t="s">
        <v>626</v>
      </c>
      <c r="G143" s="177" t="s">
        <v>120</v>
      </c>
      <c r="H143" s="178">
        <v>80</v>
      </c>
      <c r="I143" s="179"/>
      <c r="J143" s="180">
        <f>ROUND(I143*H143,2)</f>
        <v>0</v>
      </c>
      <c r="K143" s="176" t="s">
        <v>121</v>
      </c>
      <c r="L143" s="40"/>
      <c r="M143" s="181" t="s">
        <v>19</v>
      </c>
      <c r="N143" s="182" t="s">
        <v>43</v>
      </c>
      <c r="O143" s="65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122</v>
      </c>
      <c r="AT143" s="185" t="s">
        <v>117</v>
      </c>
      <c r="AU143" s="185" t="s">
        <v>79</v>
      </c>
      <c r="AY143" s="18" t="s">
        <v>114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79</v>
      </c>
      <c r="BK143" s="186">
        <f>ROUND(I143*H143,2)</f>
        <v>0</v>
      </c>
      <c r="BL143" s="18" t="s">
        <v>122</v>
      </c>
      <c r="BM143" s="185" t="s">
        <v>627</v>
      </c>
    </row>
    <row r="144" spans="1:65" s="2" customFormat="1" ht="19.5">
      <c r="A144" s="35"/>
      <c r="B144" s="36"/>
      <c r="C144" s="37"/>
      <c r="D144" s="187" t="s">
        <v>124</v>
      </c>
      <c r="E144" s="37"/>
      <c r="F144" s="188" t="s">
        <v>628</v>
      </c>
      <c r="G144" s="37"/>
      <c r="H144" s="37"/>
      <c r="I144" s="189"/>
      <c r="J144" s="37"/>
      <c r="K144" s="37"/>
      <c r="L144" s="40"/>
      <c r="M144" s="190"/>
      <c r="N144" s="191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124</v>
      </c>
      <c r="AU144" s="18" t="s">
        <v>79</v>
      </c>
    </row>
    <row r="145" spans="1:65" s="2" customFormat="1" ht="11.25">
      <c r="A145" s="35"/>
      <c r="B145" s="36"/>
      <c r="C145" s="37"/>
      <c r="D145" s="192" t="s">
        <v>126</v>
      </c>
      <c r="E145" s="37"/>
      <c r="F145" s="193" t="s">
        <v>629</v>
      </c>
      <c r="G145" s="37"/>
      <c r="H145" s="37"/>
      <c r="I145" s="189"/>
      <c r="J145" s="37"/>
      <c r="K145" s="37"/>
      <c r="L145" s="40"/>
      <c r="M145" s="190"/>
      <c r="N145" s="191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126</v>
      </c>
      <c r="AU145" s="18" t="s">
        <v>79</v>
      </c>
    </row>
    <row r="146" spans="1:65" s="13" customFormat="1" ht="11.25">
      <c r="B146" s="194"/>
      <c r="C146" s="195"/>
      <c r="D146" s="187" t="s">
        <v>128</v>
      </c>
      <c r="E146" s="196" t="s">
        <v>19</v>
      </c>
      <c r="F146" s="197" t="s">
        <v>630</v>
      </c>
      <c r="G146" s="195"/>
      <c r="H146" s="196" t="s">
        <v>19</v>
      </c>
      <c r="I146" s="198"/>
      <c r="J146" s="195"/>
      <c r="K146" s="195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128</v>
      </c>
      <c r="AU146" s="203" t="s">
        <v>79</v>
      </c>
      <c r="AV146" s="13" t="s">
        <v>14</v>
      </c>
      <c r="AW146" s="13" t="s">
        <v>33</v>
      </c>
      <c r="AX146" s="13" t="s">
        <v>71</v>
      </c>
      <c r="AY146" s="203" t="s">
        <v>114</v>
      </c>
    </row>
    <row r="147" spans="1:65" s="14" customFormat="1" ht="11.25">
      <c r="B147" s="204"/>
      <c r="C147" s="205"/>
      <c r="D147" s="187" t="s">
        <v>128</v>
      </c>
      <c r="E147" s="206" t="s">
        <v>19</v>
      </c>
      <c r="F147" s="207" t="s">
        <v>631</v>
      </c>
      <c r="G147" s="205"/>
      <c r="H147" s="208">
        <v>80</v>
      </c>
      <c r="I147" s="209"/>
      <c r="J147" s="205"/>
      <c r="K147" s="205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128</v>
      </c>
      <c r="AU147" s="214" t="s">
        <v>79</v>
      </c>
      <c r="AV147" s="14" t="s">
        <v>79</v>
      </c>
      <c r="AW147" s="14" t="s">
        <v>33</v>
      </c>
      <c r="AX147" s="14" t="s">
        <v>14</v>
      </c>
      <c r="AY147" s="214" t="s">
        <v>114</v>
      </c>
    </row>
    <row r="148" spans="1:65" s="2" customFormat="1" ht="16.5" customHeight="1">
      <c r="A148" s="35"/>
      <c r="B148" s="36"/>
      <c r="C148" s="226" t="s">
        <v>149</v>
      </c>
      <c r="D148" s="226" t="s">
        <v>146</v>
      </c>
      <c r="E148" s="227" t="s">
        <v>632</v>
      </c>
      <c r="F148" s="228" t="s">
        <v>633</v>
      </c>
      <c r="G148" s="229" t="s">
        <v>454</v>
      </c>
      <c r="H148" s="230">
        <v>14.4</v>
      </c>
      <c r="I148" s="231"/>
      <c r="J148" s="232">
        <f>ROUND(I148*H148,2)</f>
        <v>0</v>
      </c>
      <c r="K148" s="228" t="s">
        <v>121</v>
      </c>
      <c r="L148" s="233"/>
      <c r="M148" s="234" t="s">
        <v>19</v>
      </c>
      <c r="N148" s="235" t="s">
        <v>43</v>
      </c>
      <c r="O148" s="65"/>
      <c r="P148" s="183">
        <f>O148*H148</f>
        <v>0</v>
      </c>
      <c r="Q148" s="183">
        <v>1</v>
      </c>
      <c r="R148" s="183">
        <f>Q148*H148</f>
        <v>14.4</v>
      </c>
      <c r="S148" s="183">
        <v>0</v>
      </c>
      <c r="T148" s="18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149</v>
      </c>
      <c r="AT148" s="185" t="s">
        <v>146</v>
      </c>
      <c r="AU148" s="185" t="s">
        <v>79</v>
      </c>
      <c r="AY148" s="18" t="s">
        <v>114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8" t="s">
        <v>79</v>
      </c>
      <c r="BK148" s="186">
        <f>ROUND(I148*H148,2)</f>
        <v>0</v>
      </c>
      <c r="BL148" s="18" t="s">
        <v>122</v>
      </c>
      <c r="BM148" s="185" t="s">
        <v>634</v>
      </c>
    </row>
    <row r="149" spans="1:65" s="2" customFormat="1" ht="11.25">
      <c r="A149" s="35"/>
      <c r="B149" s="36"/>
      <c r="C149" s="37"/>
      <c r="D149" s="187" t="s">
        <v>124</v>
      </c>
      <c r="E149" s="37"/>
      <c r="F149" s="188" t="s">
        <v>633</v>
      </c>
      <c r="G149" s="37"/>
      <c r="H149" s="37"/>
      <c r="I149" s="189"/>
      <c r="J149" s="37"/>
      <c r="K149" s="37"/>
      <c r="L149" s="40"/>
      <c r="M149" s="190"/>
      <c r="N149" s="191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124</v>
      </c>
      <c r="AU149" s="18" t="s">
        <v>79</v>
      </c>
    </row>
    <row r="150" spans="1:65" s="2" customFormat="1" ht="11.25">
      <c r="A150" s="35"/>
      <c r="B150" s="36"/>
      <c r="C150" s="37"/>
      <c r="D150" s="192" t="s">
        <v>126</v>
      </c>
      <c r="E150" s="37"/>
      <c r="F150" s="193" t="s">
        <v>635</v>
      </c>
      <c r="G150" s="37"/>
      <c r="H150" s="37"/>
      <c r="I150" s="189"/>
      <c r="J150" s="37"/>
      <c r="K150" s="37"/>
      <c r="L150" s="40"/>
      <c r="M150" s="190"/>
      <c r="N150" s="191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126</v>
      </c>
      <c r="AU150" s="18" t="s">
        <v>79</v>
      </c>
    </row>
    <row r="151" spans="1:65" s="14" customFormat="1" ht="11.25">
      <c r="B151" s="204"/>
      <c r="C151" s="205"/>
      <c r="D151" s="187" t="s">
        <v>128</v>
      </c>
      <c r="E151" s="206" t="s">
        <v>19</v>
      </c>
      <c r="F151" s="207" t="s">
        <v>636</v>
      </c>
      <c r="G151" s="205"/>
      <c r="H151" s="208">
        <v>14.4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128</v>
      </c>
      <c r="AU151" s="214" t="s">
        <v>79</v>
      </c>
      <c r="AV151" s="14" t="s">
        <v>79</v>
      </c>
      <c r="AW151" s="14" t="s">
        <v>33</v>
      </c>
      <c r="AX151" s="14" t="s">
        <v>14</v>
      </c>
      <c r="AY151" s="214" t="s">
        <v>114</v>
      </c>
    </row>
    <row r="152" spans="1:65" s="2" customFormat="1" ht="24.2" customHeight="1">
      <c r="A152" s="35"/>
      <c r="B152" s="36"/>
      <c r="C152" s="174" t="s">
        <v>214</v>
      </c>
      <c r="D152" s="174" t="s">
        <v>117</v>
      </c>
      <c r="E152" s="175" t="s">
        <v>637</v>
      </c>
      <c r="F152" s="176" t="s">
        <v>638</v>
      </c>
      <c r="G152" s="177" t="s">
        <v>120</v>
      </c>
      <c r="H152" s="178">
        <v>80</v>
      </c>
      <c r="I152" s="179"/>
      <c r="J152" s="180">
        <f>ROUND(I152*H152,2)</f>
        <v>0</v>
      </c>
      <c r="K152" s="176" t="s">
        <v>121</v>
      </c>
      <c r="L152" s="40"/>
      <c r="M152" s="181" t="s">
        <v>19</v>
      </c>
      <c r="N152" s="182" t="s">
        <v>43</v>
      </c>
      <c r="O152" s="65"/>
      <c r="P152" s="183">
        <f>O152*H152</f>
        <v>0</v>
      </c>
      <c r="Q152" s="183">
        <v>0</v>
      </c>
      <c r="R152" s="183">
        <f>Q152*H152</f>
        <v>0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122</v>
      </c>
      <c r="AT152" s="185" t="s">
        <v>117</v>
      </c>
      <c r="AU152" s="185" t="s">
        <v>79</v>
      </c>
      <c r="AY152" s="18" t="s">
        <v>114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79</v>
      </c>
      <c r="BK152" s="186">
        <f>ROUND(I152*H152,2)</f>
        <v>0</v>
      </c>
      <c r="BL152" s="18" t="s">
        <v>122</v>
      </c>
      <c r="BM152" s="185" t="s">
        <v>639</v>
      </c>
    </row>
    <row r="153" spans="1:65" s="2" customFormat="1" ht="19.5">
      <c r="A153" s="35"/>
      <c r="B153" s="36"/>
      <c r="C153" s="37"/>
      <c r="D153" s="187" t="s">
        <v>124</v>
      </c>
      <c r="E153" s="37"/>
      <c r="F153" s="188" t="s">
        <v>640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124</v>
      </c>
      <c r="AU153" s="18" t="s">
        <v>79</v>
      </c>
    </row>
    <row r="154" spans="1:65" s="2" customFormat="1" ht="11.25">
      <c r="A154" s="35"/>
      <c r="B154" s="36"/>
      <c r="C154" s="37"/>
      <c r="D154" s="192" t="s">
        <v>126</v>
      </c>
      <c r="E154" s="37"/>
      <c r="F154" s="193" t="s">
        <v>641</v>
      </c>
      <c r="G154" s="37"/>
      <c r="H154" s="37"/>
      <c r="I154" s="189"/>
      <c r="J154" s="37"/>
      <c r="K154" s="37"/>
      <c r="L154" s="40"/>
      <c r="M154" s="190"/>
      <c r="N154" s="191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126</v>
      </c>
      <c r="AU154" s="18" t="s">
        <v>79</v>
      </c>
    </row>
    <row r="155" spans="1:65" s="13" customFormat="1" ht="11.25">
      <c r="B155" s="194"/>
      <c r="C155" s="195"/>
      <c r="D155" s="187" t="s">
        <v>128</v>
      </c>
      <c r="E155" s="196" t="s">
        <v>19</v>
      </c>
      <c r="F155" s="197" t="s">
        <v>630</v>
      </c>
      <c r="G155" s="195"/>
      <c r="H155" s="196" t="s">
        <v>19</v>
      </c>
      <c r="I155" s="198"/>
      <c r="J155" s="195"/>
      <c r="K155" s="195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128</v>
      </c>
      <c r="AU155" s="203" t="s">
        <v>79</v>
      </c>
      <c r="AV155" s="13" t="s">
        <v>14</v>
      </c>
      <c r="AW155" s="13" t="s">
        <v>33</v>
      </c>
      <c r="AX155" s="13" t="s">
        <v>71</v>
      </c>
      <c r="AY155" s="203" t="s">
        <v>114</v>
      </c>
    </row>
    <row r="156" spans="1:65" s="14" customFormat="1" ht="11.25">
      <c r="B156" s="204"/>
      <c r="C156" s="205"/>
      <c r="D156" s="187" t="s">
        <v>128</v>
      </c>
      <c r="E156" s="206" t="s">
        <v>19</v>
      </c>
      <c r="F156" s="207" t="s">
        <v>631</v>
      </c>
      <c r="G156" s="205"/>
      <c r="H156" s="208">
        <v>80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128</v>
      </c>
      <c r="AU156" s="214" t="s">
        <v>79</v>
      </c>
      <c r="AV156" s="14" t="s">
        <v>79</v>
      </c>
      <c r="AW156" s="14" t="s">
        <v>33</v>
      </c>
      <c r="AX156" s="14" t="s">
        <v>14</v>
      </c>
      <c r="AY156" s="214" t="s">
        <v>114</v>
      </c>
    </row>
    <row r="157" spans="1:65" s="2" customFormat="1" ht="16.5" customHeight="1">
      <c r="A157" s="35"/>
      <c r="B157" s="36"/>
      <c r="C157" s="226" t="s">
        <v>232</v>
      </c>
      <c r="D157" s="226" t="s">
        <v>146</v>
      </c>
      <c r="E157" s="227" t="s">
        <v>642</v>
      </c>
      <c r="F157" s="228" t="s">
        <v>643</v>
      </c>
      <c r="G157" s="229" t="s">
        <v>644</v>
      </c>
      <c r="H157" s="230">
        <v>1.6</v>
      </c>
      <c r="I157" s="231"/>
      <c r="J157" s="232">
        <f>ROUND(I157*H157,2)</f>
        <v>0</v>
      </c>
      <c r="K157" s="228" t="s">
        <v>121</v>
      </c>
      <c r="L157" s="233"/>
      <c r="M157" s="234" t="s">
        <v>19</v>
      </c>
      <c r="N157" s="235" t="s">
        <v>43</v>
      </c>
      <c r="O157" s="65"/>
      <c r="P157" s="183">
        <f>O157*H157</f>
        <v>0</v>
      </c>
      <c r="Q157" s="183">
        <v>1E-3</v>
      </c>
      <c r="R157" s="183">
        <f>Q157*H157</f>
        <v>1.6000000000000001E-3</v>
      </c>
      <c r="S157" s="183">
        <v>0</v>
      </c>
      <c r="T157" s="18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5" t="s">
        <v>149</v>
      </c>
      <c r="AT157" s="185" t="s">
        <v>146</v>
      </c>
      <c r="AU157" s="185" t="s">
        <v>79</v>
      </c>
      <c r="AY157" s="18" t="s">
        <v>114</v>
      </c>
      <c r="BE157" s="186">
        <f>IF(N157="základní",J157,0)</f>
        <v>0</v>
      </c>
      <c r="BF157" s="186">
        <f>IF(N157="snížená",J157,0)</f>
        <v>0</v>
      </c>
      <c r="BG157" s="186">
        <f>IF(N157="zákl. přenesená",J157,0)</f>
        <v>0</v>
      </c>
      <c r="BH157" s="186">
        <f>IF(N157="sníž. přenesená",J157,0)</f>
        <v>0</v>
      </c>
      <c r="BI157" s="186">
        <f>IF(N157="nulová",J157,0)</f>
        <v>0</v>
      </c>
      <c r="BJ157" s="18" t="s">
        <v>79</v>
      </c>
      <c r="BK157" s="186">
        <f>ROUND(I157*H157,2)</f>
        <v>0</v>
      </c>
      <c r="BL157" s="18" t="s">
        <v>122</v>
      </c>
      <c r="BM157" s="185" t="s">
        <v>645</v>
      </c>
    </row>
    <row r="158" spans="1:65" s="2" customFormat="1" ht="11.25">
      <c r="A158" s="35"/>
      <c r="B158" s="36"/>
      <c r="C158" s="37"/>
      <c r="D158" s="187" t="s">
        <v>124</v>
      </c>
      <c r="E158" s="37"/>
      <c r="F158" s="188" t="s">
        <v>643</v>
      </c>
      <c r="G158" s="37"/>
      <c r="H158" s="37"/>
      <c r="I158" s="189"/>
      <c r="J158" s="37"/>
      <c r="K158" s="37"/>
      <c r="L158" s="40"/>
      <c r="M158" s="190"/>
      <c r="N158" s="191"/>
      <c r="O158" s="65"/>
      <c r="P158" s="65"/>
      <c r="Q158" s="65"/>
      <c r="R158" s="65"/>
      <c r="S158" s="65"/>
      <c r="T158" s="66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124</v>
      </c>
      <c r="AU158" s="18" t="s">
        <v>79</v>
      </c>
    </row>
    <row r="159" spans="1:65" s="2" customFormat="1" ht="11.25">
      <c r="A159" s="35"/>
      <c r="B159" s="36"/>
      <c r="C159" s="37"/>
      <c r="D159" s="192" t="s">
        <v>126</v>
      </c>
      <c r="E159" s="37"/>
      <c r="F159" s="193" t="s">
        <v>646</v>
      </c>
      <c r="G159" s="37"/>
      <c r="H159" s="37"/>
      <c r="I159" s="189"/>
      <c r="J159" s="37"/>
      <c r="K159" s="37"/>
      <c r="L159" s="40"/>
      <c r="M159" s="190"/>
      <c r="N159" s="191"/>
      <c r="O159" s="65"/>
      <c r="P159" s="65"/>
      <c r="Q159" s="65"/>
      <c r="R159" s="65"/>
      <c r="S159" s="65"/>
      <c r="T159" s="66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126</v>
      </c>
      <c r="AU159" s="18" t="s">
        <v>79</v>
      </c>
    </row>
    <row r="160" spans="1:65" s="14" customFormat="1" ht="11.25">
      <c r="B160" s="204"/>
      <c r="C160" s="205"/>
      <c r="D160" s="187" t="s">
        <v>128</v>
      </c>
      <c r="E160" s="205"/>
      <c r="F160" s="207" t="s">
        <v>647</v>
      </c>
      <c r="G160" s="205"/>
      <c r="H160" s="208">
        <v>1.6</v>
      </c>
      <c r="I160" s="209"/>
      <c r="J160" s="205"/>
      <c r="K160" s="205"/>
      <c r="L160" s="210"/>
      <c r="M160" s="211"/>
      <c r="N160" s="212"/>
      <c r="O160" s="212"/>
      <c r="P160" s="212"/>
      <c r="Q160" s="212"/>
      <c r="R160" s="212"/>
      <c r="S160" s="212"/>
      <c r="T160" s="213"/>
      <c r="AT160" s="214" t="s">
        <v>128</v>
      </c>
      <c r="AU160" s="214" t="s">
        <v>79</v>
      </c>
      <c r="AV160" s="14" t="s">
        <v>79</v>
      </c>
      <c r="AW160" s="14" t="s">
        <v>4</v>
      </c>
      <c r="AX160" s="14" t="s">
        <v>14</v>
      </c>
      <c r="AY160" s="214" t="s">
        <v>114</v>
      </c>
    </row>
    <row r="161" spans="1:65" s="2" customFormat="1" ht="24.2" customHeight="1">
      <c r="A161" s="35"/>
      <c r="B161" s="36"/>
      <c r="C161" s="174" t="s">
        <v>246</v>
      </c>
      <c r="D161" s="174" t="s">
        <v>117</v>
      </c>
      <c r="E161" s="175" t="s">
        <v>648</v>
      </c>
      <c r="F161" s="176" t="s">
        <v>649</v>
      </c>
      <c r="G161" s="177" t="s">
        <v>650</v>
      </c>
      <c r="H161" s="178">
        <v>2</v>
      </c>
      <c r="I161" s="179"/>
      <c r="J161" s="180">
        <f>ROUND(I161*H161,2)</f>
        <v>0</v>
      </c>
      <c r="K161" s="176" t="s">
        <v>121</v>
      </c>
      <c r="L161" s="40"/>
      <c r="M161" s="181" t="s">
        <v>19</v>
      </c>
      <c r="N161" s="182" t="s">
        <v>43</v>
      </c>
      <c r="O161" s="65"/>
      <c r="P161" s="183">
        <f>O161*H161</f>
        <v>0</v>
      </c>
      <c r="Q161" s="183">
        <v>1.281E-2</v>
      </c>
      <c r="R161" s="183">
        <f>Q161*H161</f>
        <v>2.562E-2</v>
      </c>
      <c r="S161" s="183">
        <v>0</v>
      </c>
      <c r="T161" s="18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5" t="s">
        <v>122</v>
      </c>
      <c r="AT161" s="185" t="s">
        <v>117</v>
      </c>
      <c r="AU161" s="185" t="s">
        <v>79</v>
      </c>
      <c r="AY161" s="18" t="s">
        <v>114</v>
      </c>
      <c r="BE161" s="186">
        <f>IF(N161="základní",J161,0)</f>
        <v>0</v>
      </c>
      <c r="BF161" s="186">
        <f>IF(N161="snížená",J161,0)</f>
        <v>0</v>
      </c>
      <c r="BG161" s="186">
        <f>IF(N161="zákl. přenesená",J161,0)</f>
        <v>0</v>
      </c>
      <c r="BH161" s="186">
        <f>IF(N161="sníž. přenesená",J161,0)</f>
        <v>0</v>
      </c>
      <c r="BI161" s="186">
        <f>IF(N161="nulová",J161,0)</f>
        <v>0</v>
      </c>
      <c r="BJ161" s="18" t="s">
        <v>79</v>
      </c>
      <c r="BK161" s="186">
        <f>ROUND(I161*H161,2)</f>
        <v>0</v>
      </c>
      <c r="BL161" s="18" t="s">
        <v>122</v>
      </c>
      <c r="BM161" s="185" t="s">
        <v>651</v>
      </c>
    </row>
    <row r="162" spans="1:65" s="2" customFormat="1" ht="29.25">
      <c r="A162" s="35"/>
      <c r="B162" s="36"/>
      <c r="C162" s="37"/>
      <c r="D162" s="187" t="s">
        <v>124</v>
      </c>
      <c r="E162" s="37"/>
      <c r="F162" s="188" t="s">
        <v>652</v>
      </c>
      <c r="G162" s="37"/>
      <c r="H162" s="37"/>
      <c r="I162" s="189"/>
      <c r="J162" s="37"/>
      <c r="K162" s="37"/>
      <c r="L162" s="40"/>
      <c r="M162" s="190"/>
      <c r="N162" s="191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124</v>
      </c>
      <c r="AU162" s="18" t="s">
        <v>79</v>
      </c>
    </row>
    <row r="163" spans="1:65" s="2" customFormat="1" ht="11.25">
      <c r="A163" s="35"/>
      <c r="B163" s="36"/>
      <c r="C163" s="37"/>
      <c r="D163" s="192" t="s">
        <v>126</v>
      </c>
      <c r="E163" s="37"/>
      <c r="F163" s="193" t="s">
        <v>653</v>
      </c>
      <c r="G163" s="37"/>
      <c r="H163" s="37"/>
      <c r="I163" s="189"/>
      <c r="J163" s="37"/>
      <c r="K163" s="37"/>
      <c r="L163" s="40"/>
      <c r="M163" s="190"/>
      <c r="N163" s="191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126</v>
      </c>
      <c r="AU163" s="18" t="s">
        <v>79</v>
      </c>
    </row>
    <row r="164" spans="1:65" s="12" customFormat="1" ht="22.9" customHeight="1">
      <c r="B164" s="158"/>
      <c r="C164" s="159"/>
      <c r="D164" s="160" t="s">
        <v>70</v>
      </c>
      <c r="E164" s="172" t="s">
        <v>82</v>
      </c>
      <c r="F164" s="172" t="s">
        <v>654</v>
      </c>
      <c r="G164" s="159"/>
      <c r="H164" s="159"/>
      <c r="I164" s="162"/>
      <c r="J164" s="173">
        <f>BK164</f>
        <v>0</v>
      </c>
      <c r="K164" s="159"/>
      <c r="L164" s="164"/>
      <c r="M164" s="165"/>
      <c r="N164" s="166"/>
      <c r="O164" s="166"/>
      <c r="P164" s="167">
        <f>SUM(P165:P185)</f>
        <v>0</v>
      </c>
      <c r="Q164" s="166"/>
      <c r="R164" s="167">
        <f>SUM(R165:R185)</f>
        <v>18.217488249999999</v>
      </c>
      <c r="S164" s="166"/>
      <c r="T164" s="168">
        <f>SUM(T165:T185)</f>
        <v>0</v>
      </c>
      <c r="AR164" s="169" t="s">
        <v>14</v>
      </c>
      <c r="AT164" s="170" t="s">
        <v>70</v>
      </c>
      <c r="AU164" s="170" t="s">
        <v>14</v>
      </c>
      <c r="AY164" s="169" t="s">
        <v>114</v>
      </c>
      <c r="BK164" s="171">
        <f>SUM(BK165:BK185)</f>
        <v>0</v>
      </c>
    </row>
    <row r="165" spans="1:65" s="2" customFormat="1" ht="33" customHeight="1">
      <c r="A165" s="35"/>
      <c r="B165" s="36"/>
      <c r="C165" s="174" t="s">
        <v>259</v>
      </c>
      <c r="D165" s="174" t="s">
        <v>117</v>
      </c>
      <c r="E165" s="175" t="s">
        <v>655</v>
      </c>
      <c r="F165" s="176" t="s">
        <v>656</v>
      </c>
      <c r="G165" s="177" t="s">
        <v>609</v>
      </c>
      <c r="H165" s="178">
        <v>0.79200000000000004</v>
      </c>
      <c r="I165" s="179"/>
      <c r="J165" s="180">
        <f>ROUND(I165*H165,2)</f>
        <v>0</v>
      </c>
      <c r="K165" s="176" t="s">
        <v>121</v>
      </c>
      <c r="L165" s="40"/>
      <c r="M165" s="181" t="s">
        <v>19</v>
      </c>
      <c r="N165" s="182" t="s">
        <v>43</v>
      </c>
      <c r="O165" s="65"/>
      <c r="P165" s="183">
        <f>O165*H165</f>
        <v>0</v>
      </c>
      <c r="Q165" s="183">
        <v>1.3271500000000001</v>
      </c>
      <c r="R165" s="183">
        <f>Q165*H165</f>
        <v>1.0511028</v>
      </c>
      <c r="S165" s="183">
        <v>0</v>
      </c>
      <c r="T165" s="18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85" t="s">
        <v>122</v>
      </c>
      <c r="AT165" s="185" t="s">
        <v>117</v>
      </c>
      <c r="AU165" s="185" t="s">
        <v>79</v>
      </c>
      <c r="AY165" s="18" t="s">
        <v>114</v>
      </c>
      <c r="BE165" s="186">
        <f>IF(N165="základní",J165,0)</f>
        <v>0</v>
      </c>
      <c r="BF165" s="186">
        <f>IF(N165="snížená",J165,0)</f>
        <v>0</v>
      </c>
      <c r="BG165" s="186">
        <f>IF(N165="zákl. přenesená",J165,0)</f>
        <v>0</v>
      </c>
      <c r="BH165" s="186">
        <f>IF(N165="sníž. přenesená",J165,0)</f>
        <v>0</v>
      </c>
      <c r="BI165" s="186">
        <f>IF(N165="nulová",J165,0)</f>
        <v>0</v>
      </c>
      <c r="BJ165" s="18" t="s">
        <v>79</v>
      </c>
      <c r="BK165" s="186">
        <f>ROUND(I165*H165,2)</f>
        <v>0</v>
      </c>
      <c r="BL165" s="18" t="s">
        <v>122</v>
      </c>
      <c r="BM165" s="185" t="s">
        <v>657</v>
      </c>
    </row>
    <row r="166" spans="1:65" s="2" customFormat="1" ht="19.5">
      <c r="A166" s="35"/>
      <c r="B166" s="36"/>
      <c r="C166" s="37"/>
      <c r="D166" s="187" t="s">
        <v>124</v>
      </c>
      <c r="E166" s="37"/>
      <c r="F166" s="188" t="s">
        <v>658</v>
      </c>
      <c r="G166" s="37"/>
      <c r="H166" s="37"/>
      <c r="I166" s="189"/>
      <c r="J166" s="37"/>
      <c r="K166" s="37"/>
      <c r="L166" s="40"/>
      <c r="M166" s="190"/>
      <c r="N166" s="191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124</v>
      </c>
      <c r="AU166" s="18" t="s">
        <v>79</v>
      </c>
    </row>
    <row r="167" spans="1:65" s="2" customFormat="1" ht="11.25">
      <c r="A167" s="35"/>
      <c r="B167" s="36"/>
      <c r="C167" s="37"/>
      <c r="D167" s="192" t="s">
        <v>126</v>
      </c>
      <c r="E167" s="37"/>
      <c r="F167" s="193" t="s">
        <v>659</v>
      </c>
      <c r="G167" s="37"/>
      <c r="H167" s="37"/>
      <c r="I167" s="189"/>
      <c r="J167" s="37"/>
      <c r="K167" s="37"/>
      <c r="L167" s="40"/>
      <c r="M167" s="190"/>
      <c r="N167" s="191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126</v>
      </c>
      <c r="AU167" s="18" t="s">
        <v>79</v>
      </c>
    </row>
    <row r="168" spans="1:65" s="13" customFormat="1" ht="11.25">
      <c r="B168" s="194"/>
      <c r="C168" s="195"/>
      <c r="D168" s="187" t="s">
        <v>128</v>
      </c>
      <c r="E168" s="196" t="s">
        <v>19</v>
      </c>
      <c r="F168" s="197" t="s">
        <v>660</v>
      </c>
      <c r="G168" s="195"/>
      <c r="H168" s="196" t="s">
        <v>19</v>
      </c>
      <c r="I168" s="198"/>
      <c r="J168" s="195"/>
      <c r="K168" s="195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128</v>
      </c>
      <c r="AU168" s="203" t="s">
        <v>79</v>
      </c>
      <c r="AV168" s="13" t="s">
        <v>14</v>
      </c>
      <c r="AW168" s="13" t="s">
        <v>33</v>
      </c>
      <c r="AX168" s="13" t="s">
        <v>71</v>
      </c>
      <c r="AY168" s="203" t="s">
        <v>114</v>
      </c>
    </row>
    <row r="169" spans="1:65" s="14" customFormat="1" ht="11.25">
      <c r="B169" s="204"/>
      <c r="C169" s="205"/>
      <c r="D169" s="187" t="s">
        <v>128</v>
      </c>
      <c r="E169" s="206" t="s">
        <v>19</v>
      </c>
      <c r="F169" s="207" t="s">
        <v>661</v>
      </c>
      <c r="G169" s="205"/>
      <c r="H169" s="208">
        <v>0.79200000000000004</v>
      </c>
      <c r="I169" s="209"/>
      <c r="J169" s="205"/>
      <c r="K169" s="205"/>
      <c r="L169" s="210"/>
      <c r="M169" s="211"/>
      <c r="N169" s="212"/>
      <c r="O169" s="212"/>
      <c r="P169" s="212"/>
      <c r="Q169" s="212"/>
      <c r="R169" s="212"/>
      <c r="S169" s="212"/>
      <c r="T169" s="213"/>
      <c r="AT169" s="214" t="s">
        <v>128</v>
      </c>
      <c r="AU169" s="214" t="s">
        <v>79</v>
      </c>
      <c r="AV169" s="14" t="s">
        <v>79</v>
      </c>
      <c r="AW169" s="14" t="s">
        <v>33</v>
      </c>
      <c r="AX169" s="14" t="s">
        <v>14</v>
      </c>
      <c r="AY169" s="214" t="s">
        <v>114</v>
      </c>
    </row>
    <row r="170" spans="1:65" s="2" customFormat="1" ht="24.2" customHeight="1">
      <c r="A170" s="35"/>
      <c r="B170" s="36"/>
      <c r="C170" s="174" t="s">
        <v>265</v>
      </c>
      <c r="D170" s="174" t="s">
        <v>117</v>
      </c>
      <c r="E170" s="175" t="s">
        <v>662</v>
      </c>
      <c r="F170" s="176" t="s">
        <v>663</v>
      </c>
      <c r="G170" s="177" t="s">
        <v>609</v>
      </c>
      <c r="H170" s="178">
        <v>9.8439999999999994</v>
      </c>
      <c r="I170" s="179"/>
      <c r="J170" s="180">
        <f>ROUND(I170*H170,2)</f>
        <v>0</v>
      </c>
      <c r="K170" s="176" t="s">
        <v>121</v>
      </c>
      <c r="L170" s="40"/>
      <c r="M170" s="181" t="s">
        <v>19</v>
      </c>
      <c r="N170" s="182" t="s">
        <v>43</v>
      </c>
      <c r="O170" s="65"/>
      <c r="P170" s="183">
        <f>O170*H170</f>
        <v>0</v>
      </c>
      <c r="Q170" s="183">
        <v>1.6873</v>
      </c>
      <c r="R170" s="183">
        <f>Q170*H170</f>
        <v>16.6097812</v>
      </c>
      <c r="S170" s="183">
        <v>0</v>
      </c>
      <c r="T170" s="18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85" t="s">
        <v>122</v>
      </c>
      <c r="AT170" s="185" t="s">
        <v>117</v>
      </c>
      <c r="AU170" s="185" t="s">
        <v>79</v>
      </c>
      <c r="AY170" s="18" t="s">
        <v>114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18" t="s">
        <v>79</v>
      </c>
      <c r="BK170" s="186">
        <f>ROUND(I170*H170,2)</f>
        <v>0</v>
      </c>
      <c r="BL170" s="18" t="s">
        <v>122</v>
      </c>
      <c r="BM170" s="185" t="s">
        <v>664</v>
      </c>
    </row>
    <row r="171" spans="1:65" s="2" customFormat="1" ht="19.5">
      <c r="A171" s="35"/>
      <c r="B171" s="36"/>
      <c r="C171" s="37"/>
      <c r="D171" s="187" t="s">
        <v>124</v>
      </c>
      <c r="E171" s="37"/>
      <c r="F171" s="188" t="s">
        <v>665</v>
      </c>
      <c r="G171" s="37"/>
      <c r="H171" s="37"/>
      <c r="I171" s="189"/>
      <c r="J171" s="37"/>
      <c r="K171" s="37"/>
      <c r="L171" s="40"/>
      <c r="M171" s="190"/>
      <c r="N171" s="191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124</v>
      </c>
      <c r="AU171" s="18" t="s">
        <v>79</v>
      </c>
    </row>
    <row r="172" spans="1:65" s="2" customFormat="1" ht="11.25">
      <c r="A172" s="35"/>
      <c r="B172" s="36"/>
      <c r="C172" s="37"/>
      <c r="D172" s="192" t="s">
        <v>126</v>
      </c>
      <c r="E172" s="37"/>
      <c r="F172" s="193" t="s">
        <v>666</v>
      </c>
      <c r="G172" s="37"/>
      <c r="H172" s="37"/>
      <c r="I172" s="189"/>
      <c r="J172" s="37"/>
      <c r="K172" s="37"/>
      <c r="L172" s="40"/>
      <c r="M172" s="190"/>
      <c r="N172" s="191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126</v>
      </c>
      <c r="AU172" s="18" t="s">
        <v>79</v>
      </c>
    </row>
    <row r="173" spans="1:65" s="14" customFormat="1" ht="11.25">
      <c r="B173" s="204"/>
      <c r="C173" s="205"/>
      <c r="D173" s="187" t="s">
        <v>128</v>
      </c>
      <c r="E173" s="206" t="s">
        <v>19</v>
      </c>
      <c r="F173" s="207" t="s">
        <v>667</v>
      </c>
      <c r="G173" s="205"/>
      <c r="H173" s="208">
        <v>1.73</v>
      </c>
      <c r="I173" s="209"/>
      <c r="J173" s="205"/>
      <c r="K173" s="205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128</v>
      </c>
      <c r="AU173" s="214" t="s">
        <v>79</v>
      </c>
      <c r="AV173" s="14" t="s">
        <v>79</v>
      </c>
      <c r="AW173" s="14" t="s">
        <v>33</v>
      </c>
      <c r="AX173" s="14" t="s">
        <v>71</v>
      </c>
      <c r="AY173" s="214" t="s">
        <v>114</v>
      </c>
    </row>
    <row r="174" spans="1:65" s="14" customFormat="1" ht="11.25">
      <c r="B174" s="204"/>
      <c r="C174" s="205"/>
      <c r="D174" s="187" t="s">
        <v>128</v>
      </c>
      <c r="E174" s="206" t="s">
        <v>19</v>
      </c>
      <c r="F174" s="207" t="s">
        <v>668</v>
      </c>
      <c r="G174" s="205"/>
      <c r="H174" s="208">
        <v>3.919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128</v>
      </c>
      <c r="AU174" s="214" t="s">
        <v>79</v>
      </c>
      <c r="AV174" s="14" t="s">
        <v>79</v>
      </c>
      <c r="AW174" s="14" t="s">
        <v>33</v>
      </c>
      <c r="AX174" s="14" t="s">
        <v>71</v>
      </c>
      <c r="AY174" s="214" t="s">
        <v>114</v>
      </c>
    </row>
    <row r="175" spans="1:65" s="14" customFormat="1" ht="11.25">
      <c r="B175" s="204"/>
      <c r="C175" s="205"/>
      <c r="D175" s="187" t="s">
        <v>128</v>
      </c>
      <c r="E175" s="206" t="s">
        <v>19</v>
      </c>
      <c r="F175" s="207" t="s">
        <v>669</v>
      </c>
      <c r="G175" s="205"/>
      <c r="H175" s="208">
        <v>2.85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128</v>
      </c>
      <c r="AU175" s="214" t="s">
        <v>79</v>
      </c>
      <c r="AV175" s="14" t="s">
        <v>79</v>
      </c>
      <c r="AW175" s="14" t="s">
        <v>33</v>
      </c>
      <c r="AX175" s="14" t="s">
        <v>71</v>
      </c>
      <c r="AY175" s="214" t="s">
        <v>114</v>
      </c>
    </row>
    <row r="176" spans="1:65" s="14" customFormat="1" ht="11.25">
      <c r="B176" s="204"/>
      <c r="C176" s="205"/>
      <c r="D176" s="187" t="s">
        <v>128</v>
      </c>
      <c r="E176" s="206" t="s">
        <v>19</v>
      </c>
      <c r="F176" s="207" t="s">
        <v>670</v>
      </c>
      <c r="G176" s="205"/>
      <c r="H176" s="208">
        <v>1.345</v>
      </c>
      <c r="I176" s="209"/>
      <c r="J176" s="205"/>
      <c r="K176" s="205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128</v>
      </c>
      <c r="AU176" s="214" t="s">
        <v>79</v>
      </c>
      <c r="AV176" s="14" t="s">
        <v>79</v>
      </c>
      <c r="AW176" s="14" t="s">
        <v>33</v>
      </c>
      <c r="AX176" s="14" t="s">
        <v>71</v>
      </c>
      <c r="AY176" s="214" t="s">
        <v>114</v>
      </c>
    </row>
    <row r="177" spans="1:65" s="15" customFormat="1" ht="11.25">
      <c r="B177" s="215"/>
      <c r="C177" s="216"/>
      <c r="D177" s="187" t="s">
        <v>128</v>
      </c>
      <c r="E177" s="217" t="s">
        <v>19</v>
      </c>
      <c r="F177" s="218" t="s">
        <v>135</v>
      </c>
      <c r="G177" s="216"/>
      <c r="H177" s="219">
        <v>9.8439999999999994</v>
      </c>
      <c r="I177" s="220"/>
      <c r="J177" s="216"/>
      <c r="K177" s="216"/>
      <c r="L177" s="221"/>
      <c r="M177" s="222"/>
      <c r="N177" s="223"/>
      <c r="O177" s="223"/>
      <c r="P177" s="223"/>
      <c r="Q177" s="223"/>
      <c r="R177" s="223"/>
      <c r="S177" s="223"/>
      <c r="T177" s="224"/>
      <c r="AT177" s="225" t="s">
        <v>128</v>
      </c>
      <c r="AU177" s="225" t="s">
        <v>79</v>
      </c>
      <c r="AV177" s="15" t="s">
        <v>122</v>
      </c>
      <c r="AW177" s="15" t="s">
        <v>33</v>
      </c>
      <c r="AX177" s="15" t="s">
        <v>14</v>
      </c>
      <c r="AY177" s="225" t="s">
        <v>114</v>
      </c>
    </row>
    <row r="178" spans="1:65" s="2" customFormat="1" ht="24.2" customHeight="1">
      <c r="A178" s="35"/>
      <c r="B178" s="36"/>
      <c r="C178" s="174" t="s">
        <v>271</v>
      </c>
      <c r="D178" s="174" t="s">
        <v>117</v>
      </c>
      <c r="E178" s="175" t="s">
        <v>671</v>
      </c>
      <c r="F178" s="176" t="s">
        <v>672</v>
      </c>
      <c r="G178" s="177" t="s">
        <v>120</v>
      </c>
      <c r="H178" s="178">
        <v>2.1749999999999998</v>
      </c>
      <c r="I178" s="179"/>
      <c r="J178" s="180">
        <f>ROUND(I178*H178,2)</f>
        <v>0</v>
      </c>
      <c r="K178" s="176" t="s">
        <v>121</v>
      </c>
      <c r="L178" s="40"/>
      <c r="M178" s="181" t="s">
        <v>19</v>
      </c>
      <c r="N178" s="182" t="s">
        <v>43</v>
      </c>
      <c r="O178" s="65"/>
      <c r="P178" s="183">
        <f>O178*H178</f>
        <v>0</v>
      </c>
      <c r="Q178" s="183">
        <v>0.25591000000000003</v>
      </c>
      <c r="R178" s="183">
        <f>Q178*H178</f>
        <v>0.55660425000000002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122</v>
      </c>
      <c r="AT178" s="185" t="s">
        <v>117</v>
      </c>
      <c r="AU178" s="185" t="s">
        <v>79</v>
      </c>
      <c r="AY178" s="18" t="s">
        <v>114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79</v>
      </c>
      <c r="BK178" s="186">
        <f>ROUND(I178*H178,2)</f>
        <v>0</v>
      </c>
      <c r="BL178" s="18" t="s">
        <v>122</v>
      </c>
      <c r="BM178" s="185" t="s">
        <v>673</v>
      </c>
    </row>
    <row r="179" spans="1:65" s="2" customFormat="1" ht="39">
      <c r="A179" s="35"/>
      <c r="B179" s="36"/>
      <c r="C179" s="37"/>
      <c r="D179" s="187" t="s">
        <v>124</v>
      </c>
      <c r="E179" s="37"/>
      <c r="F179" s="188" t="s">
        <v>674</v>
      </c>
      <c r="G179" s="37"/>
      <c r="H179" s="37"/>
      <c r="I179" s="189"/>
      <c r="J179" s="37"/>
      <c r="K179" s="37"/>
      <c r="L179" s="40"/>
      <c r="M179" s="190"/>
      <c r="N179" s="191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124</v>
      </c>
      <c r="AU179" s="18" t="s">
        <v>79</v>
      </c>
    </row>
    <row r="180" spans="1:65" s="2" customFormat="1" ht="11.25">
      <c r="A180" s="35"/>
      <c r="B180" s="36"/>
      <c r="C180" s="37"/>
      <c r="D180" s="192" t="s">
        <v>126</v>
      </c>
      <c r="E180" s="37"/>
      <c r="F180" s="193" t="s">
        <v>675</v>
      </c>
      <c r="G180" s="37"/>
      <c r="H180" s="37"/>
      <c r="I180" s="189"/>
      <c r="J180" s="37"/>
      <c r="K180" s="37"/>
      <c r="L180" s="40"/>
      <c r="M180" s="190"/>
      <c r="N180" s="191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126</v>
      </c>
      <c r="AU180" s="18" t="s">
        <v>79</v>
      </c>
    </row>
    <row r="181" spans="1:65" s="14" customFormat="1" ht="11.25">
      <c r="B181" s="204"/>
      <c r="C181" s="205"/>
      <c r="D181" s="187" t="s">
        <v>128</v>
      </c>
      <c r="E181" s="206" t="s">
        <v>19</v>
      </c>
      <c r="F181" s="207" t="s">
        <v>676</v>
      </c>
      <c r="G181" s="205"/>
      <c r="H181" s="208">
        <v>0.42199999999999999</v>
      </c>
      <c r="I181" s="209"/>
      <c r="J181" s="205"/>
      <c r="K181" s="205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128</v>
      </c>
      <c r="AU181" s="214" t="s">
        <v>79</v>
      </c>
      <c r="AV181" s="14" t="s">
        <v>79</v>
      </c>
      <c r="AW181" s="14" t="s">
        <v>33</v>
      </c>
      <c r="AX181" s="14" t="s">
        <v>71</v>
      </c>
      <c r="AY181" s="214" t="s">
        <v>114</v>
      </c>
    </row>
    <row r="182" spans="1:65" s="14" customFormat="1" ht="11.25">
      <c r="B182" s="204"/>
      <c r="C182" s="205"/>
      <c r="D182" s="187" t="s">
        <v>128</v>
      </c>
      <c r="E182" s="206" t="s">
        <v>19</v>
      </c>
      <c r="F182" s="207" t="s">
        <v>677</v>
      </c>
      <c r="G182" s="205"/>
      <c r="H182" s="208">
        <v>0.82499999999999996</v>
      </c>
      <c r="I182" s="209"/>
      <c r="J182" s="205"/>
      <c r="K182" s="205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128</v>
      </c>
      <c r="AU182" s="214" t="s">
        <v>79</v>
      </c>
      <c r="AV182" s="14" t="s">
        <v>79</v>
      </c>
      <c r="AW182" s="14" t="s">
        <v>33</v>
      </c>
      <c r="AX182" s="14" t="s">
        <v>71</v>
      </c>
      <c r="AY182" s="214" t="s">
        <v>114</v>
      </c>
    </row>
    <row r="183" spans="1:65" s="14" customFormat="1" ht="11.25">
      <c r="B183" s="204"/>
      <c r="C183" s="205"/>
      <c r="D183" s="187" t="s">
        <v>128</v>
      </c>
      <c r="E183" s="206" t="s">
        <v>19</v>
      </c>
      <c r="F183" s="207" t="s">
        <v>678</v>
      </c>
      <c r="G183" s="205"/>
      <c r="H183" s="208">
        <v>0.6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128</v>
      </c>
      <c r="AU183" s="214" t="s">
        <v>79</v>
      </c>
      <c r="AV183" s="14" t="s">
        <v>79</v>
      </c>
      <c r="AW183" s="14" t="s">
        <v>33</v>
      </c>
      <c r="AX183" s="14" t="s">
        <v>71</v>
      </c>
      <c r="AY183" s="214" t="s">
        <v>114</v>
      </c>
    </row>
    <row r="184" spans="1:65" s="14" customFormat="1" ht="11.25">
      <c r="B184" s="204"/>
      <c r="C184" s="205"/>
      <c r="D184" s="187" t="s">
        <v>128</v>
      </c>
      <c r="E184" s="206" t="s">
        <v>19</v>
      </c>
      <c r="F184" s="207" t="s">
        <v>679</v>
      </c>
      <c r="G184" s="205"/>
      <c r="H184" s="208">
        <v>0.32800000000000001</v>
      </c>
      <c r="I184" s="209"/>
      <c r="J184" s="205"/>
      <c r="K184" s="205"/>
      <c r="L184" s="210"/>
      <c r="M184" s="211"/>
      <c r="N184" s="212"/>
      <c r="O184" s="212"/>
      <c r="P184" s="212"/>
      <c r="Q184" s="212"/>
      <c r="R184" s="212"/>
      <c r="S184" s="212"/>
      <c r="T184" s="213"/>
      <c r="AT184" s="214" t="s">
        <v>128</v>
      </c>
      <c r="AU184" s="214" t="s">
        <v>79</v>
      </c>
      <c r="AV184" s="14" t="s">
        <v>79</v>
      </c>
      <c r="AW184" s="14" t="s">
        <v>33</v>
      </c>
      <c r="AX184" s="14" t="s">
        <v>71</v>
      </c>
      <c r="AY184" s="214" t="s">
        <v>114</v>
      </c>
    </row>
    <row r="185" spans="1:65" s="15" customFormat="1" ht="11.25">
      <c r="B185" s="215"/>
      <c r="C185" s="216"/>
      <c r="D185" s="187" t="s">
        <v>128</v>
      </c>
      <c r="E185" s="217" t="s">
        <v>19</v>
      </c>
      <c r="F185" s="218" t="s">
        <v>135</v>
      </c>
      <c r="G185" s="216"/>
      <c r="H185" s="219">
        <v>2.1749999999999998</v>
      </c>
      <c r="I185" s="220"/>
      <c r="J185" s="216"/>
      <c r="K185" s="216"/>
      <c r="L185" s="221"/>
      <c r="M185" s="222"/>
      <c r="N185" s="223"/>
      <c r="O185" s="223"/>
      <c r="P185" s="223"/>
      <c r="Q185" s="223"/>
      <c r="R185" s="223"/>
      <c r="S185" s="223"/>
      <c r="T185" s="224"/>
      <c r="AT185" s="225" t="s">
        <v>128</v>
      </c>
      <c r="AU185" s="225" t="s">
        <v>79</v>
      </c>
      <c r="AV185" s="15" t="s">
        <v>122</v>
      </c>
      <c r="AW185" s="15" t="s">
        <v>33</v>
      </c>
      <c r="AX185" s="15" t="s">
        <v>14</v>
      </c>
      <c r="AY185" s="225" t="s">
        <v>114</v>
      </c>
    </row>
    <row r="186" spans="1:65" s="12" customFormat="1" ht="22.9" customHeight="1">
      <c r="B186" s="158"/>
      <c r="C186" s="159"/>
      <c r="D186" s="160" t="s">
        <v>70</v>
      </c>
      <c r="E186" s="172" t="s">
        <v>153</v>
      </c>
      <c r="F186" s="172" t="s">
        <v>680</v>
      </c>
      <c r="G186" s="159"/>
      <c r="H186" s="159"/>
      <c r="I186" s="162"/>
      <c r="J186" s="173">
        <f>BK186</f>
        <v>0</v>
      </c>
      <c r="K186" s="159"/>
      <c r="L186" s="164"/>
      <c r="M186" s="165"/>
      <c r="N186" s="166"/>
      <c r="O186" s="166"/>
      <c r="P186" s="167">
        <f>SUM(P187:P204)</f>
        <v>0</v>
      </c>
      <c r="Q186" s="166"/>
      <c r="R186" s="167">
        <f>SUM(R187:R204)</f>
        <v>1.6421250000000001</v>
      </c>
      <c r="S186" s="166"/>
      <c r="T186" s="168">
        <f>SUM(T187:T204)</f>
        <v>0</v>
      </c>
      <c r="AR186" s="169" t="s">
        <v>14</v>
      </c>
      <c r="AT186" s="170" t="s">
        <v>70</v>
      </c>
      <c r="AU186" s="170" t="s">
        <v>14</v>
      </c>
      <c r="AY186" s="169" t="s">
        <v>114</v>
      </c>
      <c r="BK186" s="171">
        <f>SUM(BK187:BK204)</f>
        <v>0</v>
      </c>
    </row>
    <row r="187" spans="1:65" s="2" customFormat="1" ht="21.75" customHeight="1">
      <c r="A187" s="35"/>
      <c r="B187" s="36"/>
      <c r="C187" s="174" t="s">
        <v>8</v>
      </c>
      <c r="D187" s="174" t="s">
        <v>117</v>
      </c>
      <c r="E187" s="175" t="s">
        <v>681</v>
      </c>
      <c r="F187" s="176" t="s">
        <v>682</v>
      </c>
      <c r="G187" s="177" t="s">
        <v>120</v>
      </c>
      <c r="H187" s="178">
        <v>18</v>
      </c>
      <c r="I187" s="179"/>
      <c r="J187" s="180">
        <f>ROUND(I187*H187,2)</f>
        <v>0</v>
      </c>
      <c r="K187" s="176" t="s">
        <v>121</v>
      </c>
      <c r="L187" s="40"/>
      <c r="M187" s="181" t="s">
        <v>19</v>
      </c>
      <c r="N187" s="182" t="s">
        <v>43</v>
      </c>
      <c r="O187" s="65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85" t="s">
        <v>122</v>
      </c>
      <c r="AT187" s="185" t="s">
        <v>117</v>
      </c>
      <c r="AU187" s="185" t="s">
        <v>79</v>
      </c>
      <c r="AY187" s="18" t="s">
        <v>114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18" t="s">
        <v>79</v>
      </c>
      <c r="BK187" s="186">
        <f>ROUND(I187*H187,2)</f>
        <v>0</v>
      </c>
      <c r="BL187" s="18" t="s">
        <v>122</v>
      </c>
      <c r="BM187" s="185" t="s">
        <v>683</v>
      </c>
    </row>
    <row r="188" spans="1:65" s="2" customFormat="1" ht="19.5">
      <c r="A188" s="35"/>
      <c r="B188" s="36"/>
      <c r="C188" s="37"/>
      <c r="D188" s="187" t="s">
        <v>124</v>
      </c>
      <c r="E188" s="37"/>
      <c r="F188" s="188" t="s">
        <v>684</v>
      </c>
      <c r="G188" s="37"/>
      <c r="H188" s="37"/>
      <c r="I188" s="189"/>
      <c r="J188" s="37"/>
      <c r="K188" s="37"/>
      <c r="L188" s="40"/>
      <c r="M188" s="190"/>
      <c r="N188" s="191"/>
      <c r="O188" s="65"/>
      <c r="P188" s="65"/>
      <c r="Q188" s="65"/>
      <c r="R188" s="65"/>
      <c r="S188" s="65"/>
      <c r="T188" s="66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124</v>
      </c>
      <c r="AU188" s="18" t="s">
        <v>79</v>
      </c>
    </row>
    <row r="189" spans="1:65" s="2" customFormat="1" ht="11.25">
      <c r="A189" s="35"/>
      <c r="B189" s="36"/>
      <c r="C189" s="37"/>
      <c r="D189" s="192" t="s">
        <v>126</v>
      </c>
      <c r="E189" s="37"/>
      <c r="F189" s="193" t="s">
        <v>685</v>
      </c>
      <c r="G189" s="37"/>
      <c r="H189" s="37"/>
      <c r="I189" s="189"/>
      <c r="J189" s="37"/>
      <c r="K189" s="37"/>
      <c r="L189" s="40"/>
      <c r="M189" s="190"/>
      <c r="N189" s="191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126</v>
      </c>
      <c r="AU189" s="18" t="s">
        <v>79</v>
      </c>
    </row>
    <row r="190" spans="1:65" s="13" customFormat="1" ht="11.25">
      <c r="B190" s="194"/>
      <c r="C190" s="195"/>
      <c r="D190" s="187" t="s">
        <v>128</v>
      </c>
      <c r="E190" s="196" t="s">
        <v>19</v>
      </c>
      <c r="F190" s="197" t="s">
        <v>605</v>
      </c>
      <c r="G190" s="195"/>
      <c r="H190" s="196" t="s">
        <v>19</v>
      </c>
      <c r="I190" s="198"/>
      <c r="J190" s="195"/>
      <c r="K190" s="195"/>
      <c r="L190" s="199"/>
      <c r="M190" s="200"/>
      <c r="N190" s="201"/>
      <c r="O190" s="201"/>
      <c r="P190" s="201"/>
      <c r="Q190" s="201"/>
      <c r="R190" s="201"/>
      <c r="S190" s="201"/>
      <c r="T190" s="202"/>
      <c r="AT190" s="203" t="s">
        <v>128</v>
      </c>
      <c r="AU190" s="203" t="s">
        <v>79</v>
      </c>
      <c r="AV190" s="13" t="s">
        <v>14</v>
      </c>
      <c r="AW190" s="13" t="s">
        <v>33</v>
      </c>
      <c r="AX190" s="13" t="s">
        <v>71</v>
      </c>
      <c r="AY190" s="203" t="s">
        <v>114</v>
      </c>
    </row>
    <row r="191" spans="1:65" s="14" customFormat="1" ht="11.25">
      <c r="B191" s="204"/>
      <c r="C191" s="205"/>
      <c r="D191" s="187" t="s">
        <v>128</v>
      </c>
      <c r="E191" s="206" t="s">
        <v>19</v>
      </c>
      <c r="F191" s="207" t="s">
        <v>606</v>
      </c>
      <c r="G191" s="205"/>
      <c r="H191" s="208">
        <v>10.5</v>
      </c>
      <c r="I191" s="209"/>
      <c r="J191" s="205"/>
      <c r="K191" s="205"/>
      <c r="L191" s="210"/>
      <c r="M191" s="211"/>
      <c r="N191" s="212"/>
      <c r="O191" s="212"/>
      <c r="P191" s="212"/>
      <c r="Q191" s="212"/>
      <c r="R191" s="212"/>
      <c r="S191" s="212"/>
      <c r="T191" s="213"/>
      <c r="AT191" s="214" t="s">
        <v>128</v>
      </c>
      <c r="AU191" s="214" t="s">
        <v>79</v>
      </c>
      <c r="AV191" s="14" t="s">
        <v>79</v>
      </c>
      <c r="AW191" s="14" t="s">
        <v>33</v>
      </c>
      <c r="AX191" s="14" t="s">
        <v>71</v>
      </c>
      <c r="AY191" s="214" t="s">
        <v>114</v>
      </c>
    </row>
    <row r="192" spans="1:65" s="13" customFormat="1" ht="11.25">
      <c r="B192" s="194"/>
      <c r="C192" s="195"/>
      <c r="D192" s="187" t="s">
        <v>128</v>
      </c>
      <c r="E192" s="196" t="s">
        <v>19</v>
      </c>
      <c r="F192" s="197" t="s">
        <v>598</v>
      </c>
      <c r="G192" s="195"/>
      <c r="H192" s="196" t="s">
        <v>19</v>
      </c>
      <c r="I192" s="198"/>
      <c r="J192" s="195"/>
      <c r="K192" s="195"/>
      <c r="L192" s="199"/>
      <c r="M192" s="200"/>
      <c r="N192" s="201"/>
      <c r="O192" s="201"/>
      <c r="P192" s="201"/>
      <c r="Q192" s="201"/>
      <c r="R192" s="201"/>
      <c r="S192" s="201"/>
      <c r="T192" s="202"/>
      <c r="AT192" s="203" t="s">
        <v>128</v>
      </c>
      <c r="AU192" s="203" t="s">
        <v>79</v>
      </c>
      <c r="AV192" s="13" t="s">
        <v>14</v>
      </c>
      <c r="AW192" s="13" t="s">
        <v>33</v>
      </c>
      <c r="AX192" s="13" t="s">
        <v>71</v>
      </c>
      <c r="AY192" s="203" t="s">
        <v>114</v>
      </c>
    </row>
    <row r="193" spans="1:65" s="14" customFormat="1" ht="11.25">
      <c r="B193" s="204"/>
      <c r="C193" s="205"/>
      <c r="D193" s="187" t="s">
        <v>128</v>
      </c>
      <c r="E193" s="206" t="s">
        <v>19</v>
      </c>
      <c r="F193" s="207" t="s">
        <v>599</v>
      </c>
      <c r="G193" s="205"/>
      <c r="H193" s="208">
        <v>7.5</v>
      </c>
      <c r="I193" s="209"/>
      <c r="J193" s="205"/>
      <c r="K193" s="205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128</v>
      </c>
      <c r="AU193" s="214" t="s">
        <v>79</v>
      </c>
      <c r="AV193" s="14" t="s">
        <v>79</v>
      </c>
      <c r="AW193" s="14" t="s">
        <v>33</v>
      </c>
      <c r="AX193" s="14" t="s">
        <v>71</v>
      </c>
      <c r="AY193" s="214" t="s">
        <v>114</v>
      </c>
    </row>
    <row r="194" spans="1:65" s="15" customFormat="1" ht="11.25">
      <c r="B194" s="215"/>
      <c r="C194" s="216"/>
      <c r="D194" s="187" t="s">
        <v>128</v>
      </c>
      <c r="E194" s="217" t="s">
        <v>19</v>
      </c>
      <c r="F194" s="218" t="s">
        <v>135</v>
      </c>
      <c r="G194" s="216"/>
      <c r="H194" s="219">
        <v>18</v>
      </c>
      <c r="I194" s="220"/>
      <c r="J194" s="216"/>
      <c r="K194" s="216"/>
      <c r="L194" s="221"/>
      <c r="M194" s="222"/>
      <c r="N194" s="223"/>
      <c r="O194" s="223"/>
      <c r="P194" s="223"/>
      <c r="Q194" s="223"/>
      <c r="R194" s="223"/>
      <c r="S194" s="223"/>
      <c r="T194" s="224"/>
      <c r="AT194" s="225" t="s">
        <v>128</v>
      </c>
      <c r="AU194" s="225" t="s">
        <v>79</v>
      </c>
      <c r="AV194" s="15" t="s">
        <v>122</v>
      </c>
      <c r="AW194" s="15" t="s">
        <v>33</v>
      </c>
      <c r="AX194" s="15" t="s">
        <v>14</v>
      </c>
      <c r="AY194" s="225" t="s">
        <v>114</v>
      </c>
    </row>
    <row r="195" spans="1:65" s="2" customFormat="1" ht="24.2" customHeight="1">
      <c r="A195" s="35"/>
      <c r="B195" s="36"/>
      <c r="C195" s="174" t="s">
        <v>282</v>
      </c>
      <c r="D195" s="174" t="s">
        <v>117</v>
      </c>
      <c r="E195" s="175" t="s">
        <v>686</v>
      </c>
      <c r="F195" s="176" t="s">
        <v>687</v>
      </c>
      <c r="G195" s="177" t="s">
        <v>120</v>
      </c>
      <c r="H195" s="178">
        <v>10.5</v>
      </c>
      <c r="I195" s="179"/>
      <c r="J195" s="180">
        <f>ROUND(I195*H195,2)</f>
        <v>0</v>
      </c>
      <c r="K195" s="176" t="s">
        <v>121</v>
      </c>
      <c r="L195" s="40"/>
      <c r="M195" s="181" t="s">
        <v>19</v>
      </c>
      <c r="N195" s="182" t="s">
        <v>43</v>
      </c>
      <c r="O195" s="65"/>
      <c r="P195" s="183">
        <f>O195*H195</f>
        <v>0</v>
      </c>
      <c r="Q195" s="183">
        <v>8.4250000000000005E-2</v>
      </c>
      <c r="R195" s="183">
        <f>Q195*H195</f>
        <v>0.88462500000000011</v>
      </c>
      <c r="S195" s="183">
        <v>0</v>
      </c>
      <c r="T195" s="18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85" t="s">
        <v>122</v>
      </c>
      <c r="AT195" s="185" t="s">
        <v>117</v>
      </c>
      <c r="AU195" s="185" t="s">
        <v>79</v>
      </c>
      <c r="AY195" s="18" t="s">
        <v>114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18" t="s">
        <v>79</v>
      </c>
      <c r="BK195" s="186">
        <f>ROUND(I195*H195,2)</f>
        <v>0</v>
      </c>
      <c r="BL195" s="18" t="s">
        <v>122</v>
      </c>
      <c r="BM195" s="185" t="s">
        <v>688</v>
      </c>
    </row>
    <row r="196" spans="1:65" s="2" customFormat="1" ht="48.75">
      <c r="A196" s="35"/>
      <c r="B196" s="36"/>
      <c r="C196" s="37"/>
      <c r="D196" s="187" t="s">
        <v>124</v>
      </c>
      <c r="E196" s="37"/>
      <c r="F196" s="188" t="s">
        <v>689</v>
      </c>
      <c r="G196" s="37"/>
      <c r="H196" s="37"/>
      <c r="I196" s="189"/>
      <c r="J196" s="37"/>
      <c r="K196" s="37"/>
      <c r="L196" s="40"/>
      <c r="M196" s="190"/>
      <c r="N196" s="191"/>
      <c r="O196" s="65"/>
      <c r="P196" s="65"/>
      <c r="Q196" s="65"/>
      <c r="R196" s="65"/>
      <c r="S196" s="65"/>
      <c r="T196" s="66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124</v>
      </c>
      <c r="AU196" s="18" t="s">
        <v>79</v>
      </c>
    </row>
    <row r="197" spans="1:65" s="2" customFormat="1" ht="11.25">
      <c r="A197" s="35"/>
      <c r="B197" s="36"/>
      <c r="C197" s="37"/>
      <c r="D197" s="192" t="s">
        <v>126</v>
      </c>
      <c r="E197" s="37"/>
      <c r="F197" s="193" t="s">
        <v>690</v>
      </c>
      <c r="G197" s="37"/>
      <c r="H197" s="37"/>
      <c r="I197" s="189"/>
      <c r="J197" s="37"/>
      <c r="K197" s="37"/>
      <c r="L197" s="40"/>
      <c r="M197" s="190"/>
      <c r="N197" s="191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126</v>
      </c>
      <c r="AU197" s="18" t="s">
        <v>79</v>
      </c>
    </row>
    <row r="198" spans="1:65" s="13" customFormat="1" ht="11.25">
      <c r="B198" s="194"/>
      <c r="C198" s="195"/>
      <c r="D198" s="187" t="s">
        <v>128</v>
      </c>
      <c r="E198" s="196" t="s">
        <v>19</v>
      </c>
      <c r="F198" s="197" t="s">
        <v>605</v>
      </c>
      <c r="G198" s="195"/>
      <c r="H198" s="196" t="s">
        <v>19</v>
      </c>
      <c r="I198" s="198"/>
      <c r="J198" s="195"/>
      <c r="K198" s="195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128</v>
      </c>
      <c r="AU198" s="203" t="s">
        <v>79</v>
      </c>
      <c r="AV198" s="13" t="s">
        <v>14</v>
      </c>
      <c r="AW198" s="13" t="s">
        <v>33</v>
      </c>
      <c r="AX198" s="13" t="s">
        <v>71</v>
      </c>
      <c r="AY198" s="203" t="s">
        <v>114</v>
      </c>
    </row>
    <row r="199" spans="1:65" s="14" customFormat="1" ht="11.25">
      <c r="B199" s="204"/>
      <c r="C199" s="205"/>
      <c r="D199" s="187" t="s">
        <v>128</v>
      </c>
      <c r="E199" s="206" t="s">
        <v>19</v>
      </c>
      <c r="F199" s="207" t="s">
        <v>606</v>
      </c>
      <c r="G199" s="205"/>
      <c r="H199" s="208">
        <v>10.5</v>
      </c>
      <c r="I199" s="209"/>
      <c r="J199" s="205"/>
      <c r="K199" s="205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128</v>
      </c>
      <c r="AU199" s="214" t="s">
        <v>79</v>
      </c>
      <c r="AV199" s="14" t="s">
        <v>79</v>
      </c>
      <c r="AW199" s="14" t="s">
        <v>33</v>
      </c>
      <c r="AX199" s="14" t="s">
        <v>14</v>
      </c>
      <c r="AY199" s="214" t="s">
        <v>114</v>
      </c>
    </row>
    <row r="200" spans="1:65" s="2" customFormat="1" ht="33" customHeight="1">
      <c r="A200" s="35"/>
      <c r="B200" s="36"/>
      <c r="C200" s="174" t="s">
        <v>288</v>
      </c>
      <c r="D200" s="174" t="s">
        <v>117</v>
      </c>
      <c r="E200" s="175" t="s">
        <v>691</v>
      </c>
      <c r="F200" s="176" t="s">
        <v>692</v>
      </c>
      <c r="G200" s="177" t="s">
        <v>120</v>
      </c>
      <c r="H200" s="178">
        <v>7.5</v>
      </c>
      <c r="I200" s="179"/>
      <c r="J200" s="180">
        <f>ROUND(I200*H200,2)</f>
        <v>0</v>
      </c>
      <c r="K200" s="176" t="s">
        <v>121</v>
      </c>
      <c r="L200" s="40"/>
      <c r="M200" s="181" t="s">
        <v>19</v>
      </c>
      <c r="N200" s="182" t="s">
        <v>43</v>
      </c>
      <c r="O200" s="65"/>
      <c r="P200" s="183">
        <f>O200*H200</f>
        <v>0</v>
      </c>
      <c r="Q200" s="183">
        <v>0.10100000000000001</v>
      </c>
      <c r="R200" s="183">
        <f>Q200*H200</f>
        <v>0.75750000000000006</v>
      </c>
      <c r="S200" s="183">
        <v>0</v>
      </c>
      <c r="T200" s="18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85" t="s">
        <v>122</v>
      </c>
      <c r="AT200" s="185" t="s">
        <v>117</v>
      </c>
      <c r="AU200" s="185" t="s">
        <v>79</v>
      </c>
      <c r="AY200" s="18" t="s">
        <v>114</v>
      </c>
      <c r="BE200" s="186">
        <f>IF(N200="základní",J200,0)</f>
        <v>0</v>
      </c>
      <c r="BF200" s="186">
        <f>IF(N200="snížená",J200,0)</f>
        <v>0</v>
      </c>
      <c r="BG200" s="186">
        <f>IF(N200="zákl. přenesená",J200,0)</f>
        <v>0</v>
      </c>
      <c r="BH200" s="186">
        <f>IF(N200="sníž. přenesená",J200,0)</f>
        <v>0</v>
      </c>
      <c r="BI200" s="186">
        <f>IF(N200="nulová",J200,0)</f>
        <v>0</v>
      </c>
      <c r="BJ200" s="18" t="s">
        <v>79</v>
      </c>
      <c r="BK200" s="186">
        <f>ROUND(I200*H200,2)</f>
        <v>0</v>
      </c>
      <c r="BL200" s="18" t="s">
        <v>122</v>
      </c>
      <c r="BM200" s="185" t="s">
        <v>693</v>
      </c>
    </row>
    <row r="201" spans="1:65" s="2" customFormat="1" ht="48.75">
      <c r="A201" s="35"/>
      <c r="B201" s="36"/>
      <c r="C201" s="37"/>
      <c r="D201" s="187" t="s">
        <v>124</v>
      </c>
      <c r="E201" s="37"/>
      <c r="F201" s="188" t="s">
        <v>694</v>
      </c>
      <c r="G201" s="37"/>
      <c r="H201" s="37"/>
      <c r="I201" s="189"/>
      <c r="J201" s="37"/>
      <c r="K201" s="37"/>
      <c r="L201" s="40"/>
      <c r="M201" s="190"/>
      <c r="N201" s="191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124</v>
      </c>
      <c r="AU201" s="18" t="s">
        <v>79</v>
      </c>
    </row>
    <row r="202" spans="1:65" s="2" customFormat="1" ht="11.25">
      <c r="A202" s="35"/>
      <c r="B202" s="36"/>
      <c r="C202" s="37"/>
      <c r="D202" s="192" t="s">
        <v>126</v>
      </c>
      <c r="E202" s="37"/>
      <c r="F202" s="193" t="s">
        <v>695</v>
      </c>
      <c r="G202" s="37"/>
      <c r="H202" s="37"/>
      <c r="I202" s="189"/>
      <c r="J202" s="37"/>
      <c r="K202" s="37"/>
      <c r="L202" s="40"/>
      <c r="M202" s="190"/>
      <c r="N202" s="191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126</v>
      </c>
      <c r="AU202" s="18" t="s">
        <v>79</v>
      </c>
    </row>
    <row r="203" spans="1:65" s="13" customFormat="1" ht="11.25">
      <c r="B203" s="194"/>
      <c r="C203" s="195"/>
      <c r="D203" s="187" t="s">
        <v>128</v>
      </c>
      <c r="E203" s="196" t="s">
        <v>19</v>
      </c>
      <c r="F203" s="197" t="s">
        <v>598</v>
      </c>
      <c r="G203" s="195"/>
      <c r="H203" s="196" t="s">
        <v>19</v>
      </c>
      <c r="I203" s="198"/>
      <c r="J203" s="195"/>
      <c r="K203" s="195"/>
      <c r="L203" s="199"/>
      <c r="M203" s="200"/>
      <c r="N203" s="201"/>
      <c r="O203" s="201"/>
      <c r="P203" s="201"/>
      <c r="Q203" s="201"/>
      <c r="R203" s="201"/>
      <c r="S203" s="201"/>
      <c r="T203" s="202"/>
      <c r="AT203" s="203" t="s">
        <v>128</v>
      </c>
      <c r="AU203" s="203" t="s">
        <v>79</v>
      </c>
      <c r="AV203" s="13" t="s">
        <v>14</v>
      </c>
      <c r="AW203" s="13" t="s">
        <v>33</v>
      </c>
      <c r="AX203" s="13" t="s">
        <v>71</v>
      </c>
      <c r="AY203" s="203" t="s">
        <v>114</v>
      </c>
    </row>
    <row r="204" spans="1:65" s="14" customFormat="1" ht="11.25">
      <c r="B204" s="204"/>
      <c r="C204" s="205"/>
      <c r="D204" s="187" t="s">
        <v>128</v>
      </c>
      <c r="E204" s="206" t="s">
        <v>19</v>
      </c>
      <c r="F204" s="207" t="s">
        <v>599</v>
      </c>
      <c r="G204" s="205"/>
      <c r="H204" s="208">
        <v>7.5</v>
      </c>
      <c r="I204" s="209"/>
      <c r="J204" s="205"/>
      <c r="K204" s="205"/>
      <c r="L204" s="210"/>
      <c r="M204" s="211"/>
      <c r="N204" s="212"/>
      <c r="O204" s="212"/>
      <c r="P204" s="212"/>
      <c r="Q204" s="212"/>
      <c r="R204" s="212"/>
      <c r="S204" s="212"/>
      <c r="T204" s="213"/>
      <c r="AT204" s="214" t="s">
        <v>128</v>
      </c>
      <c r="AU204" s="214" t="s">
        <v>79</v>
      </c>
      <c r="AV204" s="14" t="s">
        <v>79</v>
      </c>
      <c r="AW204" s="14" t="s">
        <v>33</v>
      </c>
      <c r="AX204" s="14" t="s">
        <v>14</v>
      </c>
      <c r="AY204" s="214" t="s">
        <v>114</v>
      </c>
    </row>
    <row r="205" spans="1:65" s="12" customFormat="1" ht="22.9" customHeight="1">
      <c r="B205" s="158"/>
      <c r="C205" s="159"/>
      <c r="D205" s="160" t="s">
        <v>70</v>
      </c>
      <c r="E205" s="172" t="s">
        <v>115</v>
      </c>
      <c r="F205" s="172" t="s">
        <v>116</v>
      </c>
      <c r="G205" s="159"/>
      <c r="H205" s="159"/>
      <c r="I205" s="162"/>
      <c r="J205" s="173">
        <f>BK205</f>
        <v>0</v>
      </c>
      <c r="K205" s="159"/>
      <c r="L205" s="164"/>
      <c r="M205" s="165"/>
      <c r="N205" s="166"/>
      <c r="O205" s="166"/>
      <c r="P205" s="167">
        <f>SUM(P206:P241)</f>
        <v>0</v>
      </c>
      <c r="Q205" s="166"/>
      <c r="R205" s="167">
        <f>SUM(R206:R241)</f>
        <v>8.4105324499999981</v>
      </c>
      <c r="S205" s="166"/>
      <c r="T205" s="168">
        <f>SUM(T206:T241)</f>
        <v>0</v>
      </c>
      <c r="AR205" s="169" t="s">
        <v>14</v>
      </c>
      <c r="AT205" s="170" t="s">
        <v>70</v>
      </c>
      <c r="AU205" s="170" t="s">
        <v>14</v>
      </c>
      <c r="AY205" s="169" t="s">
        <v>114</v>
      </c>
      <c r="BK205" s="171">
        <f>SUM(BK206:BK241)</f>
        <v>0</v>
      </c>
    </row>
    <row r="206" spans="1:65" s="2" customFormat="1" ht="16.5" customHeight="1">
      <c r="A206" s="35"/>
      <c r="B206" s="36"/>
      <c r="C206" s="174" t="s">
        <v>293</v>
      </c>
      <c r="D206" s="174" t="s">
        <v>117</v>
      </c>
      <c r="E206" s="175" t="s">
        <v>696</v>
      </c>
      <c r="F206" s="176" t="s">
        <v>697</v>
      </c>
      <c r="G206" s="177" t="s">
        <v>120</v>
      </c>
      <c r="H206" s="178">
        <v>4.8449999999999998</v>
      </c>
      <c r="I206" s="179"/>
      <c r="J206" s="180">
        <f>ROUND(I206*H206,2)</f>
        <v>0</v>
      </c>
      <c r="K206" s="176" t="s">
        <v>121</v>
      </c>
      <c r="L206" s="40"/>
      <c r="M206" s="181" t="s">
        <v>19</v>
      </c>
      <c r="N206" s="182" t="s">
        <v>43</v>
      </c>
      <c r="O206" s="65"/>
      <c r="P206" s="183">
        <f>O206*H206</f>
        <v>0</v>
      </c>
      <c r="Q206" s="183">
        <v>3.2730000000000002E-2</v>
      </c>
      <c r="R206" s="183">
        <f>Q206*H206</f>
        <v>0.15857684999999999</v>
      </c>
      <c r="S206" s="183">
        <v>0</v>
      </c>
      <c r="T206" s="18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5" t="s">
        <v>122</v>
      </c>
      <c r="AT206" s="185" t="s">
        <v>117</v>
      </c>
      <c r="AU206" s="185" t="s">
        <v>79</v>
      </c>
      <c r="AY206" s="18" t="s">
        <v>114</v>
      </c>
      <c r="BE206" s="186">
        <f>IF(N206="základní",J206,0)</f>
        <v>0</v>
      </c>
      <c r="BF206" s="186">
        <f>IF(N206="snížená",J206,0)</f>
        <v>0</v>
      </c>
      <c r="BG206" s="186">
        <f>IF(N206="zákl. přenesená",J206,0)</f>
        <v>0</v>
      </c>
      <c r="BH206" s="186">
        <f>IF(N206="sníž. přenesená",J206,0)</f>
        <v>0</v>
      </c>
      <c r="BI206" s="186">
        <f>IF(N206="nulová",J206,0)</f>
        <v>0</v>
      </c>
      <c r="BJ206" s="18" t="s">
        <v>79</v>
      </c>
      <c r="BK206" s="186">
        <f>ROUND(I206*H206,2)</f>
        <v>0</v>
      </c>
      <c r="BL206" s="18" t="s">
        <v>122</v>
      </c>
      <c r="BM206" s="185" t="s">
        <v>698</v>
      </c>
    </row>
    <row r="207" spans="1:65" s="2" customFormat="1" ht="11.25">
      <c r="A207" s="35"/>
      <c r="B207" s="36"/>
      <c r="C207" s="37"/>
      <c r="D207" s="187" t="s">
        <v>124</v>
      </c>
      <c r="E207" s="37"/>
      <c r="F207" s="188" t="s">
        <v>699</v>
      </c>
      <c r="G207" s="37"/>
      <c r="H207" s="37"/>
      <c r="I207" s="189"/>
      <c r="J207" s="37"/>
      <c r="K207" s="37"/>
      <c r="L207" s="40"/>
      <c r="M207" s="190"/>
      <c r="N207" s="191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124</v>
      </c>
      <c r="AU207" s="18" t="s">
        <v>79</v>
      </c>
    </row>
    <row r="208" spans="1:65" s="2" customFormat="1" ht="11.25">
      <c r="A208" s="35"/>
      <c r="B208" s="36"/>
      <c r="C208" s="37"/>
      <c r="D208" s="192" t="s">
        <v>126</v>
      </c>
      <c r="E208" s="37"/>
      <c r="F208" s="193" t="s">
        <v>700</v>
      </c>
      <c r="G208" s="37"/>
      <c r="H208" s="37"/>
      <c r="I208" s="189"/>
      <c r="J208" s="37"/>
      <c r="K208" s="37"/>
      <c r="L208" s="40"/>
      <c r="M208" s="190"/>
      <c r="N208" s="191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126</v>
      </c>
      <c r="AU208" s="18" t="s">
        <v>79</v>
      </c>
    </row>
    <row r="209" spans="1:65" s="13" customFormat="1" ht="11.25">
      <c r="B209" s="194"/>
      <c r="C209" s="195"/>
      <c r="D209" s="187" t="s">
        <v>128</v>
      </c>
      <c r="E209" s="196" t="s">
        <v>19</v>
      </c>
      <c r="F209" s="197" t="s">
        <v>701</v>
      </c>
      <c r="G209" s="195"/>
      <c r="H209" s="196" t="s">
        <v>19</v>
      </c>
      <c r="I209" s="198"/>
      <c r="J209" s="195"/>
      <c r="K209" s="195"/>
      <c r="L209" s="199"/>
      <c r="M209" s="200"/>
      <c r="N209" s="201"/>
      <c r="O209" s="201"/>
      <c r="P209" s="201"/>
      <c r="Q209" s="201"/>
      <c r="R209" s="201"/>
      <c r="S209" s="201"/>
      <c r="T209" s="202"/>
      <c r="AT209" s="203" t="s">
        <v>128</v>
      </c>
      <c r="AU209" s="203" t="s">
        <v>79</v>
      </c>
      <c r="AV209" s="13" t="s">
        <v>14</v>
      </c>
      <c r="AW209" s="13" t="s">
        <v>33</v>
      </c>
      <c r="AX209" s="13" t="s">
        <v>71</v>
      </c>
      <c r="AY209" s="203" t="s">
        <v>114</v>
      </c>
    </row>
    <row r="210" spans="1:65" s="14" customFormat="1" ht="11.25">
      <c r="B210" s="204"/>
      <c r="C210" s="205"/>
      <c r="D210" s="187" t="s">
        <v>128</v>
      </c>
      <c r="E210" s="206" t="s">
        <v>19</v>
      </c>
      <c r="F210" s="207" t="s">
        <v>702</v>
      </c>
      <c r="G210" s="205"/>
      <c r="H210" s="208">
        <v>1.7310000000000001</v>
      </c>
      <c r="I210" s="209"/>
      <c r="J210" s="205"/>
      <c r="K210" s="205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128</v>
      </c>
      <c r="AU210" s="214" t="s">
        <v>79</v>
      </c>
      <c r="AV210" s="14" t="s">
        <v>79</v>
      </c>
      <c r="AW210" s="14" t="s">
        <v>33</v>
      </c>
      <c r="AX210" s="14" t="s">
        <v>71</v>
      </c>
      <c r="AY210" s="214" t="s">
        <v>114</v>
      </c>
    </row>
    <row r="211" spans="1:65" s="13" customFormat="1" ht="11.25">
      <c r="B211" s="194"/>
      <c r="C211" s="195"/>
      <c r="D211" s="187" t="s">
        <v>128</v>
      </c>
      <c r="E211" s="196" t="s">
        <v>19</v>
      </c>
      <c r="F211" s="197" t="s">
        <v>703</v>
      </c>
      <c r="G211" s="195"/>
      <c r="H211" s="196" t="s">
        <v>19</v>
      </c>
      <c r="I211" s="198"/>
      <c r="J211" s="195"/>
      <c r="K211" s="195"/>
      <c r="L211" s="199"/>
      <c r="M211" s="200"/>
      <c r="N211" s="201"/>
      <c r="O211" s="201"/>
      <c r="P211" s="201"/>
      <c r="Q211" s="201"/>
      <c r="R211" s="201"/>
      <c r="S211" s="201"/>
      <c r="T211" s="202"/>
      <c r="AT211" s="203" t="s">
        <v>128</v>
      </c>
      <c r="AU211" s="203" t="s">
        <v>79</v>
      </c>
      <c r="AV211" s="13" t="s">
        <v>14</v>
      </c>
      <c r="AW211" s="13" t="s">
        <v>33</v>
      </c>
      <c r="AX211" s="13" t="s">
        <v>71</v>
      </c>
      <c r="AY211" s="203" t="s">
        <v>114</v>
      </c>
    </row>
    <row r="212" spans="1:65" s="14" customFormat="1" ht="11.25">
      <c r="B212" s="204"/>
      <c r="C212" s="205"/>
      <c r="D212" s="187" t="s">
        <v>128</v>
      </c>
      <c r="E212" s="206" t="s">
        <v>19</v>
      </c>
      <c r="F212" s="207" t="s">
        <v>704</v>
      </c>
      <c r="G212" s="205"/>
      <c r="H212" s="208">
        <v>1.6919999999999999</v>
      </c>
      <c r="I212" s="209"/>
      <c r="J212" s="205"/>
      <c r="K212" s="205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128</v>
      </c>
      <c r="AU212" s="214" t="s">
        <v>79</v>
      </c>
      <c r="AV212" s="14" t="s">
        <v>79</v>
      </c>
      <c r="AW212" s="14" t="s">
        <v>33</v>
      </c>
      <c r="AX212" s="14" t="s">
        <v>71</v>
      </c>
      <c r="AY212" s="214" t="s">
        <v>114</v>
      </c>
    </row>
    <row r="213" spans="1:65" s="13" customFormat="1" ht="11.25">
      <c r="B213" s="194"/>
      <c r="C213" s="195"/>
      <c r="D213" s="187" t="s">
        <v>128</v>
      </c>
      <c r="E213" s="196" t="s">
        <v>19</v>
      </c>
      <c r="F213" s="197" t="s">
        <v>705</v>
      </c>
      <c r="G213" s="195"/>
      <c r="H213" s="196" t="s">
        <v>19</v>
      </c>
      <c r="I213" s="198"/>
      <c r="J213" s="195"/>
      <c r="K213" s="195"/>
      <c r="L213" s="199"/>
      <c r="M213" s="200"/>
      <c r="N213" s="201"/>
      <c r="O213" s="201"/>
      <c r="P213" s="201"/>
      <c r="Q213" s="201"/>
      <c r="R213" s="201"/>
      <c r="S213" s="201"/>
      <c r="T213" s="202"/>
      <c r="AT213" s="203" t="s">
        <v>128</v>
      </c>
      <c r="AU213" s="203" t="s">
        <v>79</v>
      </c>
      <c r="AV213" s="13" t="s">
        <v>14</v>
      </c>
      <c r="AW213" s="13" t="s">
        <v>33</v>
      </c>
      <c r="AX213" s="13" t="s">
        <v>71</v>
      </c>
      <c r="AY213" s="203" t="s">
        <v>114</v>
      </c>
    </row>
    <row r="214" spans="1:65" s="14" customFormat="1" ht="11.25">
      <c r="B214" s="204"/>
      <c r="C214" s="205"/>
      <c r="D214" s="187" t="s">
        <v>128</v>
      </c>
      <c r="E214" s="206" t="s">
        <v>19</v>
      </c>
      <c r="F214" s="207" t="s">
        <v>706</v>
      </c>
      <c r="G214" s="205"/>
      <c r="H214" s="208">
        <v>1.4219999999999999</v>
      </c>
      <c r="I214" s="209"/>
      <c r="J214" s="205"/>
      <c r="K214" s="205"/>
      <c r="L214" s="210"/>
      <c r="M214" s="211"/>
      <c r="N214" s="212"/>
      <c r="O214" s="212"/>
      <c r="P214" s="212"/>
      <c r="Q214" s="212"/>
      <c r="R214" s="212"/>
      <c r="S214" s="212"/>
      <c r="T214" s="213"/>
      <c r="AT214" s="214" t="s">
        <v>128</v>
      </c>
      <c r="AU214" s="214" t="s">
        <v>79</v>
      </c>
      <c r="AV214" s="14" t="s">
        <v>79</v>
      </c>
      <c r="AW214" s="14" t="s">
        <v>33</v>
      </c>
      <c r="AX214" s="14" t="s">
        <v>71</v>
      </c>
      <c r="AY214" s="214" t="s">
        <v>114</v>
      </c>
    </row>
    <row r="215" spans="1:65" s="15" customFormat="1" ht="11.25">
      <c r="B215" s="215"/>
      <c r="C215" s="216"/>
      <c r="D215" s="187" t="s">
        <v>128</v>
      </c>
      <c r="E215" s="217" t="s">
        <v>19</v>
      </c>
      <c r="F215" s="218" t="s">
        <v>135</v>
      </c>
      <c r="G215" s="216"/>
      <c r="H215" s="219">
        <v>4.8449999999999998</v>
      </c>
      <c r="I215" s="220"/>
      <c r="J215" s="216"/>
      <c r="K215" s="216"/>
      <c r="L215" s="221"/>
      <c r="M215" s="222"/>
      <c r="N215" s="223"/>
      <c r="O215" s="223"/>
      <c r="P215" s="223"/>
      <c r="Q215" s="223"/>
      <c r="R215" s="223"/>
      <c r="S215" s="223"/>
      <c r="T215" s="224"/>
      <c r="AT215" s="225" t="s">
        <v>128</v>
      </c>
      <c r="AU215" s="225" t="s">
        <v>79</v>
      </c>
      <c r="AV215" s="15" t="s">
        <v>122</v>
      </c>
      <c r="AW215" s="15" t="s">
        <v>33</v>
      </c>
      <c r="AX215" s="15" t="s">
        <v>14</v>
      </c>
      <c r="AY215" s="225" t="s">
        <v>114</v>
      </c>
    </row>
    <row r="216" spans="1:65" s="2" customFormat="1" ht="24.2" customHeight="1">
      <c r="A216" s="35"/>
      <c r="B216" s="36"/>
      <c r="C216" s="174" t="s">
        <v>306</v>
      </c>
      <c r="D216" s="174" t="s">
        <v>117</v>
      </c>
      <c r="E216" s="175" t="s">
        <v>707</v>
      </c>
      <c r="F216" s="176" t="s">
        <v>708</v>
      </c>
      <c r="G216" s="177" t="s">
        <v>120</v>
      </c>
      <c r="H216" s="178">
        <v>14.5</v>
      </c>
      <c r="I216" s="179"/>
      <c r="J216" s="180">
        <f>ROUND(I216*H216,2)</f>
        <v>0</v>
      </c>
      <c r="K216" s="176" t="s">
        <v>121</v>
      </c>
      <c r="L216" s="40"/>
      <c r="M216" s="181" t="s">
        <v>19</v>
      </c>
      <c r="N216" s="182" t="s">
        <v>43</v>
      </c>
      <c r="O216" s="65"/>
      <c r="P216" s="183">
        <f>O216*H216</f>
        <v>0</v>
      </c>
      <c r="Q216" s="183">
        <v>2.3099999999999999E-2</v>
      </c>
      <c r="R216" s="183">
        <f>Q216*H216</f>
        <v>0.33494999999999997</v>
      </c>
      <c r="S216" s="183">
        <v>0</v>
      </c>
      <c r="T216" s="184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85" t="s">
        <v>122</v>
      </c>
      <c r="AT216" s="185" t="s">
        <v>117</v>
      </c>
      <c r="AU216" s="185" t="s">
        <v>79</v>
      </c>
      <c r="AY216" s="18" t="s">
        <v>114</v>
      </c>
      <c r="BE216" s="186">
        <f>IF(N216="základní",J216,0)</f>
        <v>0</v>
      </c>
      <c r="BF216" s="186">
        <f>IF(N216="snížená",J216,0)</f>
        <v>0</v>
      </c>
      <c r="BG216" s="186">
        <f>IF(N216="zákl. přenesená",J216,0)</f>
        <v>0</v>
      </c>
      <c r="BH216" s="186">
        <f>IF(N216="sníž. přenesená",J216,0)</f>
        <v>0</v>
      </c>
      <c r="BI216" s="186">
        <f>IF(N216="nulová",J216,0)</f>
        <v>0</v>
      </c>
      <c r="BJ216" s="18" t="s">
        <v>79</v>
      </c>
      <c r="BK216" s="186">
        <f>ROUND(I216*H216,2)</f>
        <v>0</v>
      </c>
      <c r="BL216" s="18" t="s">
        <v>122</v>
      </c>
      <c r="BM216" s="185" t="s">
        <v>709</v>
      </c>
    </row>
    <row r="217" spans="1:65" s="2" customFormat="1" ht="19.5">
      <c r="A217" s="35"/>
      <c r="B217" s="36"/>
      <c r="C217" s="37"/>
      <c r="D217" s="187" t="s">
        <v>124</v>
      </c>
      <c r="E217" s="37"/>
      <c r="F217" s="188" t="s">
        <v>710</v>
      </c>
      <c r="G217" s="37"/>
      <c r="H217" s="37"/>
      <c r="I217" s="189"/>
      <c r="J217" s="37"/>
      <c r="K217" s="37"/>
      <c r="L217" s="40"/>
      <c r="M217" s="190"/>
      <c r="N217" s="191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124</v>
      </c>
      <c r="AU217" s="18" t="s">
        <v>79</v>
      </c>
    </row>
    <row r="218" spans="1:65" s="2" customFormat="1" ht="11.25">
      <c r="A218" s="35"/>
      <c r="B218" s="36"/>
      <c r="C218" s="37"/>
      <c r="D218" s="192" t="s">
        <v>126</v>
      </c>
      <c r="E218" s="37"/>
      <c r="F218" s="193" t="s">
        <v>711</v>
      </c>
      <c r="G218" s="37"/>
      <c r="H218" s="37"/>
      <c r="I218" s="189"/>
      <c r="J218" s="37"/>
      <c r="K218" s="37"/>
      <c r="L218" s="40"/>
      <c r="M218" s="190"/>
      <c r="N218" s="191"/>
      <c r="O218" s="65"/>
      <c r="P218" s="65"/>
      <c r="Q218" s="65"/>
      <c r="R218" s="65"/>
      <c r="S218" s="65"/>
      <c r="T218" s="66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8" t="s">
        <v>126</v>
      </c>
      <c r="AU218" s="18" t="s">
        <v>79</v>
      </c>
    </row>
    <row r="219" spans="1:65" s="13" customFormat="1" ht="11.25">
      <c r="B219" s="194"/>
      <c r="C219" s="195"/>
      <c r="D219" s="187" t="s">
        <v>128</v>
      </c>
      <c r="E219" s="196" t="s">
        <v>19</v>
      </c>
      <c r="F219" s="197" t="s">
        <v>712</v>
      </c>
      <c r="G219" s="195"/>
      <c r="H219" s="196" t="s">
        <v>19</v>
      </c>
      <c r="I219" s="198"/>
      <c r="J219" s="195"/>
      <c r="K219" s="195"/>
      <c r="L219" s="199"/>
      <c r="M219" s="200"/>
      <c r="N219" s="201"/>
      <c r="O219" s="201"/>
      <c r="P219" s="201"/>
      <c r="Q219" s="201"/>
      <c r="R219" s="201"/>
      <c r="S219" s="201"/>
      <c r="T219" s="202"/>
      <c r="AT219" s="203" t="s">
        <v>128</v>
      </c>
      <c r="AU219" s="203" t="s">
        <v>79</v>
      </c>
      <c r="AV219" s="13" t="s">
        <v>14</v>
      </c>
      <c r="AW219" s="13" t="s">
        <v>33</v>
      </c>
      <c r="AX219" s="13" t="s">
        <v>71</v>
      </c>
      <c r="AY219" s="203" t="s">
        <v>114</v>
      </c>
    </row>
    <row r="220" spans="1:65" s="14" customFormat="1" ht="11.25">
      <c r="B220" s="204"/>
      <c r="C220" s="205"/>
      <c r="D220" s="187" t="s">
        <v>128</v>
      </c>
      <c r="E220" s="206" t="s">
        <v>19</v>
      </c>
      <c r="F220" s="207" t="s">
        <v>713</v>
      </c>
      <c r="G220" s="205"/>
      <c r="H220" s="208">
        <v>14.5</v>
      </c>
      <c r="I220" s="209"/>
      <c r="J220" s="205"/>
      <c r="K220" s="205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128</v>
      </c>
      <c r="AU220" s="214" t="s">
        <v>79</v>
      </c>
      <c r="AV220" s="14" t="s">
        <v>79</v>
      </c>
      <c r="AW220" s="14" t="s">
        <v>33</v>
      </c>
      <c r="AX220" s="14" t="s">
        <v>14</v>
      </c>
      <c r="AY220" s="214" t="s">
        <v>114</v>
      </c>
    </row>
    <row r="221" spans="1:65" s="2" customFormat="1" ht="24.2" customHeight="1">
      <c r="A221" s="35"/>
      <c r="B221" s="36"/>
      <c r="C221" s="174" t="s">
        <v>310</v>
      </c>
      <c r="D221" s="174" t="s">
        <v>117</v>
      </c>
      <c r="E221" s="175" t="s">
        <v>714</v>
      </c>
      <c r="F221" s="176" t="s">
        <v>715</v>
      </c>
      <c r="G221" s="177" t="s">
        <v>120</v>
      </c>
      <c r="H221" s="178">
        <v>41.09</v>
      </c>
      <c r="I221" s="179"/>
      <c r="J221" s="180">
        <f>ROUND(I221*H221,2)</f>
        <v>0</v>
      </c>
      <c r="K221" s="176" t="s">
        <v>121</v>
      </c>
      <c r="L221" s="40"/>
      <c r="M221" s="181" t="s">
        <v>19</v>
      </c>
      <c r="N221" s="182" t="s">
        <v>43</v>
      </c>
      <c r="O221" s="65"/>
      <c r="P221" s="183">
        <f>O221*H221</f>
        <v>0</v>
      </c>
      <c r="Q221" s="183">
        <v>2.4279999999999999E-2</v>
      </c>
      <c r="R221" s="183">
        <f>Q221*H221</f>
        <v>0.99766520000000003</v>
      </c>
      <c r="S221" s="183">
        <v>0</v>
      </c>
      <c r="T221" s="18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5" t="s">
        <v>122</v>
      </c>
      <c r="AT221" s="185" t="s">
        <v>117</v>
      </c>
      <c r="AU221" s="185" t="s">
        <v>79</v>
      </c>
      <c r="AY221" s="18" t="s">
        <v>114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18" t="s">
        <v>79</v>
      </c>
      <c r="BK221" s="186">
        <f>ROUND(I221*H221,2)</f>
        <v>0</v>
      </c>
      <c r="BL221" s="18" t="s">
        <v>122</v>
      </c>
      <c r="BM221" s="185" t="s">
        <v>716</v>
      </c>
    </row>
    <row r="222" spans="1:65" s="2" customFormat="1" ht="19.5">
      <c r="A222" s="35"/>
      <c r="B222" s="36"/>
      <c r="C222" s="37"/>
      <c r="D222" s="187" t="s">
        <v>124</v>
      </c>
      <c r="E222" s="37"/>
      <c r="F222" s="188" t="s">
        <v>717</v>
      </c>
      <c r="G222" s="37"/>
      <c r="H222" s="37"/>
      <c r="I222" s="189"/>
      <c r="J222" s="37"/>
      <c r="K222" s="37"/>
      <c r="L222" s="40"/>
      <c r="M222" s="190"/>
      <c r="N222" s="191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124</v>
      </c>
      <c r="AU222" s="18" t="s">
        <v>79</v>
      </c>
    </row>
    <row r="223" spans="1:65" s="2" customFormat="1" ht="11.25">
      <c r="A223" s="35"/>
      <c r="B223" s="36"/>
      <c r="C223" s="37"/>
      <c r="D223" s="192" t="s">
        <v>126</v>
      </c>
      <c r="E223" s="37"/>
      <c r="F223" s="193" t="s">
        <v>718</v>
      </c>
      <c r="G223" s="37"/>
      <c r="H223" s="37"/>
      <c r="I223" s="189"/>
      <c r="J223" s="37"/>
      <c r="K223" s="37"/>
      <c r="L223" s="40"/>
      <c r="M223" s="190"/>
      <c r="N223" s="191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126</v>
      </c>
      <c r="AU223" s="18" t="s">
        <v>79</v>
      </c>
    </row>
    <row r="224" spans="1:65" s="13" customFormat="1" ht="11.25">
      <c r="B224" s="194"/>
      <c r="C224" s="195"/>
      <c r="D224" s="187" t="s">
        <v>128</v>
      </c>
      <c r="E224" s="196" t="s">
        <v>19</v>
      </c>
      <c r="F224" s="197" t="s">
        <v>164</v>
      </c>
      <c r="G224" s="195"/>
      <c r="H224" s="196" t="s">
        <v>19</v>
      </c>
      <c r="I224" s="198"/>
      <c r="J224" s="195"/>
      <c r="K224" s="195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128</v>
      </c>
      <c r="AU224" s="203" t="s">
        <v>79</v>
      </c>
      <c r="AV224" s="13" t="s">
        <v>14</v>
      </c>
      <c r="AW224" s="13" t="s">
        <v>33</v>
      </c>
      <c r="AX224" s="13" t="s">
        <v>71</v>
      </c>
      <c r="AY224" s="203" t="s">
        <v>114</v>
      </c>
    </row>
    <row r="225" spans="1:65" s="14" customFormat="1" ht="11.25">
      <c r="B225" s="204"/>
      <c r="C225" s="205"/>
      <c r="D225" s="187" t="s">
        <v>128</v>
      </c>
      <c r="E225" s="206" t="s">
        <v>19</v>
      </c>
      <c r="F225" s="207" t="s">
        <v>165</v>
      </c>
      <c r="G225" s="205"/>
      <c r="H225" s="208">
        <v>19.95</v>
      </c>
      <c r="I225" s="209"/>
      <c r="J225" s="205"/>
      <c r="K225" s="205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128</v>
      </c>
      <c r="AU225" s="214" t="s">
        <v>79</v>
      </c>
      <c r="AV225" s="14" t="s">
        <v>79</v>
      </c>
      <c r="AW225" s="14" t="s">
        <v>33</v>
      </c>
      <c r="AX225" s="14" t="s">
        <v>71</v>
      </c>
      <c r="AY225" s="214" t="s">
        <v>114</v>
      </c>
    </row>
    <row r="226" spans="1:65" s="14" customFormat="1" ht="11.25">
      <c r="B226" s="204"/>
      <c r="C226" s="205"/>
      <c r="D226" s="187" t="s">
        <v>128</v>
      </c>
      <c r="E226" s="206" t="s">
        <v>19</v>
      </c>
      <c r="F226" s="207" t="s">
        <v>166</v>
      </c>
      <c r="G226" s="205"/>
      <c r="H226" s="208">
        <v>21.14</v>
      </c>
      <c r="I226" s="209"/>
      <c r="J226" s="205"/>
      <c r="K226" s="205"/>
      <c r="L226" s="210"/>
      <c r="M226" s="211"/>
      <c r="N226" s="212"/>
      <c r="O226" s="212"/>
      <c r="P226" s="212"/>
      <c r="Q226" s="212"/>
      <c r="R226" s="212"/>
      <c r="S226" s="212"/>
      <c r="T226" s="213"/>
      <c r="AT226" s="214" t="s">
        <v>128</v>
      </c>
      <c r="AU226" s="214" t="s">
        <v>79</v>
      </c>
      <c r="AV226" s="14" t="s">
        <v>79</v>
      </c>
      <c r="AW226" s="14" t="s">
        <v>33</v>
      </c>
      <c r="AX226" s="14" t="s">
        <v>71</v>
      </c>
      <c r="AY226" s="214" t="s">
        <v>114</v>
      </c>
    </row>
    <row r="227" spans="1:65" s="15" customFormat="1" ht="11.25">
      <c r="B227" s="215"/>
      <c r="C227" s="216"/>
      <c r="D227" s="187" t="s">
        <v>128</v>
      </c>
      <c r="E227" s="217" t="s">
        <v>19</v>
      </c>
      <c r="F227" s="218" t="s">
        <v>135</v>
      </c>
      <c r="G227" s="216"/>
      <c r="H227" s="219">
        <v>41.09</v>
      </c>
      <c r="I227" s="220"/>
      <c r="J227" s="216"/>
      <c r="K227" s="216"/>
      <c r="L227" s="221"/>
      <c r="M227" s="222"/>
      <c r="N227" s="223"/>
      <c r="O227" s="223"/>
      <c r="P227" s="223"/>
      <c r="Q227" s="223"/>
      <c r="R227" s="223"/>
      <c r="S227" s="223"/>
      <c r="T227" s="224"/>
      <c r="AT227" s="225" t="s">
        <v>128</v>
      </c>
      <c r="AU227" s="225" t="s">
        <v>79</v>
      </c>
      <c r="AV227" s="15" t="s">
        <v>122</v>
      </c>
      <c r="AW227" s="15" t="s">
        <v>33</v>
      </c>
      <c r="AX227" s="15" t="s">
        <v>14</v>
      </c>
      <c r="AY227" s="225" t="s">
        <v>114</v>
      </c>
    </row>
    <row r="228" spans="1:65" s="2" customFormat="1" ht="24.2" customHeight="1">
      <c r="A228" s="35"/>
      <c r="B228" s="36"/>
      <c r="C228" s="174" t="s">
        <v>7</v>
      </c>
      <c r="D228" s="174" t="s">
        <v>117</v>
      </c>
      <c r="E228" s="175" t="s">
        <v>719</v>
      </c>
      <c r="F228" s="176" t="s">
        <v>720</v>
      </c>
      <c r="G228" s="177" t="s">
        <v>120</v>
      </c>
      <c r="H228" s="178">
        <v>208.68</v>
      </c>
      <c r="I228" s="179"/>
      <c r="J228" s="180">
        <f>ROUND(I228*H228,2)</f>
        <v>0</v>
      </c>
      <c r="K228" s="176" t="s">
        <v>121</v>
      </c>
      <c r="L228" s="40"/>
      <c r="M228" s="181" t="s">
        <v>19</v>
      </c>
      <c r="N228" s="182" t="s">
        <v>43</v>
      </c>
      <c r="O228" s="65"/>
      <c r="P228" s="183">
        <f>O228*H228</f>
        <v>0</v>
      </c>
      <c r="Q228" s="183">
        <v>2.6179999999999998E-2</v>
      </c>
      <c r="R228" s="183">
        <f>Q228*H228</f>
        <v>5.4632423999999995</v>
      </c>
      <c r="S228" s="183">
        <v>0</v>
      </c>
      <c r="T228" s="18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185" t="s">
        <v>122</v>
      </c>
      <c r="AT228" s="185" t="s">
        <v>117</v>
      </c>
      <c r="AU228" s="185" t="s">
        <v>79</v>
      </c>
      <c r="AY228" s="18" t="s">
        <v>114</v>
      </c>
      <c r="BE228" s="186">
        <f>IF(N228="základní",J228,0)</f>
        <v>0</v>
      </c>
      <c r="BF228" s="186">
        <f>IF(N228="snížená",J228,0)</f>
        <v>0</v>
      </c>
      <c r="BG228" s="186">
        <f>IF(N228="zákl. přenesená",J228,0)</f>
        <v>0</v>
      </c>
      <c r="BH228" s="186">
        <f>IF(N228="sníž. přenesená",J228,0)</f>
        <v>0</v>
      </c>
      <c r="BI228" s="186">
        <f>IF(N228="nulová",J228,0)</f>
        <v>0</v>
      </c>
      <c r="BJ228" s="18" t="s">
        <v>79</v>
      </c>
      <c r="BK228" s="186">
        <f>ROUND(I228*H228,2)</f>
        <v>0</v>
      </c>
      <c r="BL228" s="18" t="s">
        <v>122</v>
      </c>
      <c r="BM228" s="185" t="s">
        <v>721</v>
      </c>
    </row>
    <row r="229" spans="1:65" s="2" customFormat="1" ht="19.5">
      <c r="A229" s="35"/>
      <c r="B229" s="36"/>
      <c r="C229" s="37"/>
      <c r="D229" s="187" t="s">
        <v>124</v>
      </c>
      <c r="E229" s="37"/>
      <c r="F229" s="188" t="s">
        <v>722</v>
      </c>
      <c r="G229" s="37"/>
      <c r="H229" s="37"/>
      <c r="I229" s="189"/>
      <c r="J229" s="37"/>
      <c r="K229" s="37"/>
      <c r="L229" s="40"/>
      <c r="M229" s="190"/>
      <c r="N229" s="191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124</v>
      </c>
      <c r="AU229" s="18" t="s">
        <v>79</v>
      </c>
    </row>
    <row r="230" spans="1:65" s="2" customFormat="1" ht="11.25">
      <c r="A230" s="35"/>
      <c r="B230" s="36"/>
      <c r="C230" s="37"/>
      <c r="D230" s="192" t="s">
        <v>126</v>
      </c>
      <c r="E230" s="37"/>
      <c r="F230" s="193" t="s">
        <v>723</v>
      </c>
      <c r="G230" s="37"/>
      <c r="H230" s="37"/>
      <c r="I230" s="189"/>
      <c r="J230" s="37"/>
      <c r="K230" s="37"/>
      <c r="L230" s="40"/>
      <c r="M230" s="190"/>
      <c r="N230" s="191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126</v>
      </c>
      <c r="AU230" s="18" t="s">
        <v>79</v>
      </c>
    </row>
    <row r="231" spans="1:65" s="13" customFormat="1" ht="11.25">
      <c r="B231" s="194"/>
      <c r="C231" s="195"/>
      <c r="D231" s="187" t="s">
        <v>128</v>
      </c>
      <c r="E231" s="196" t="s">
        <v>19</v>
      </c>
      <c r="F231" s="197" t="s">
        <v>724</v>
      </c>
      <c r="G231" s="195"/>
      <c r="H231" s="196" t="s">
        <v>19</v>
      </c>
      <c r="I231" s="198"/>
      <c r="J231" s="195"/>
      <c r="K231" s="195"/>
      <c r="L231" s="199"/>
      <c r="M231" s="200"/>
      <c r="N231" s="201"/>
      <c r="O231" s="201"/>
      <c r="P231" s="201"/>
      <c r="Q231" s="201"/>
      <c r="R231" s="201"/>
      <c r="S231" s="201"/>
      <c r="T231" s="202"/>
      <c r="AT231" s="203" t="s">
        <v>128</v>
      </c>
      <c r="AU231" s="203" t="s">
        <v>79</v>
      </c>
      <c r="AV231" s="13" t="s">
        <v>14</v>
      </c>
      <c r="AW231" s="13" t="s">
        <v>33</v>
      </c>
      <c r="AX231" s="13" t="s">
        <v>71</v>
      </c>
      <c r="AY231" s="203" t="s">
        <v>114</v>
      </c>
    </row>
    <row r="232" spans="1:65" s="14" customFormat="1" ht="11.25">
      <c r="B232" s="204"/>
      <c r="C232" s="205"/>
      <c r="D232" s="187" t="s">
        <v>128</v>
      </c>
      <c r="E232" s="206" t="s">
        <v>19</v>
      </c>
      <c r="F232" s="207" t="s">
        <v>725</v>
      </c>
      <c r="G232" s="205"/>
      <c r="H232" s="208">
        <v>208.68</v>
      </c>
      <c r="I232" s="209"/>
      <c r="J232" s="205"/>
      <c r="K232" s="205"/>
      <c r="L232" s="210"/>
      <c r="M232" s="211"/>
      <c r="N232" s="212"/>
      <c r="O232" s="212"/>
      <c r="P232" s="212"/>
      <c r="Q232" s="212"/>
      <c r="R232" s="212"/>
      <c r="S232" s="212"/>
      <c r="T232" s="213"/>
      <c r="AT232" s="214" t="s">
        <v>128</v>
      </c>
      <c r="AU232" s="214" t="s">
        <v>79</v>
      </c>
      <c r="AV232" s="14" t="s">
        <v>79</v>
      </c>
      <c r="AW232" s="14" t="s">
        <v>33</v>
      </c>
      <c r="AX232" s="14" t="s">
        <v>14</v>
      </c>
      <c r="AY232" s="214" t="s">
        <v>114</v>
      </c>
    </row>
    <row r="233" spans="1:65" s="2" customFormat="1" ht="24.2" customHeight="1">
      <c r="A233" s="35"/>
      <c r="B233" s="36"/>
      <c r="C233" s="174" t="s">
        <v>317</v>
      </c>
      <c r="D233" s="174" t="s">
        <v>117</v>
      </c>
      <c r="E233" s="175" t="s">
        <v>726</v>
      </c>
      <c r="F233" s="176" t="s">
        <v>727</v>
      </c>
      <c r="G233" s="177" t="s">
        <v>120</v>
      </c>
      <c r="H233" s="178">
        <v>69.337999999999994</v>
      </c>
      <c r="I233" s="179"/>
      <c r="J233" s="180">
        <f>ROUND(I233*H233,2)</f>
        <v>0</v>
      </c>
      <c r="K233" s="176" t="s">
        <v>121</v>
      </c>
      <c r="L233" s="40"/>
      <c r="M233" s="181" t="s">
        <v>19</v>
      </c>
      <c r="N233" s="182" t="s">
        <v>43</v>
      </c>
      <c r="O233" s="65"/>
      <c r="P233" s="183">
        <f>O233*H233</f>
        <v>0</v>
      </c>
      <c r="Q233" s="183">
        <v>2.1000000000000001E-2</v>
      </c>
      <c r="R233" s="183">
        <f>Q233*H233</f>
        <v>1.4560979999999999</v>
      </c>
      <c r="S233" s="183">
        <v>0</v>
      </c>
      <c r="T233" s="18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5" t="s">
        <v>122</v>
      </c>
      <c r="AT233" s="185" t="s">
        <v>117</v>
      </c>
      <c r="AU233" s="185" t="s">
        <v>79</v>
      </c>
      <c r="AY233" s="18" t="s">
        <v>114</v>
      </c>
      <c r="BE233" s="186">
        <f>IF(N233="základní",J233,0)</f>
        <v>0</v>
      </c>
      <c r="BF233" s="186">
        <f>IF(N233="snížená",J233,0)</f>
        <v>0</v>
      </c>
      <c r="BG233" s="186">
        <f>IF(N233="zákl. přenesená",J233,0)</f>
        <v>0</v>
      </c>
      <c r="BH233" s="186">
        <f>IF(N233="sníž. přenesená",J233,0)</f>
        <v>0</v>
      </c>
      <c r="BI233" s="186">
        <f>IF(N233="nulová",J233,0)</f>
        <v>0</v>
      </c>
      <c r="BJ233" s="18" t="s">
        <v>79</v>
      </c>
      <c r="BK233" s="186">
        <f>ROUND(I233*H233,2)</f>
        <v>0</v>
      </c>
      <c r="BL233" s="18" t="s">
        <v>122</v>
      </c>
      <c r="BM233" s="185" t="s">
        <v>728</v>
      </c>
    </row>
    <row r="234" spans="1:65" s="2" customFormat="1" ht="19.5">
      <c r="A234" s="35"/>
      <c r="B234" s="36"/>
      <c r="C234" s="37"/>
      <c r="D234" s="187" t="s">
        <v>124</v>
      </c>
      <c r="E234" s="37"/>
      <c r="F234" s="188" t="s">
        <v>729</v>
      </c>
      <c r="G234" s="37"/>
      <c r="H234" s="37"/>
      <c r="I234" s="189"/>
      <c r="J234" s="37"/>
      <c r="K234" s="37"/>
      <c r="L234" s="40"/>
      <c r="M234" s="190"/>
      <c r="N234" s="191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124</v>
      </c>
      <c r="AU234" s="18" t="s">
        <v>79</v>
      </c>
    </row>
    <row r="235" spans="1:65" s="2" customFormat="1" ht="11.25">
      <c r="A235" s="35"/>
      <c r="B235" s="36"/>
      <c r="C235" s="37"/>
      <c r="D235" s="192" t="s">
        <v>126</v>
      </c>
      <c r="E235" s="37"/>
      <c r="F235" s="193" t="s">
        <v>730</v>
      </c>
      <c r="G235" s="37"/>
      <c r="H235" s="37"/>
      <c r="I235" s="189"/>
      <c r="J235" s="37"/>
      <c r="K235" s="37"/>
      <c r="L235" s="40"/>
      <c r="M235" s="190"/>
      <c r="N235" s="191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126</v>
      </c>
      <c r="AU235" s="18" t="s">
        <v>79</v>
      </c>
    </row>
    <row r="236" spans="1:65" s="13" customFormat="1" ht="11.25">
      <c r="B236" s="194"/>
      <c r="C236" s="195"/>
      <c r="D236" s="187" t="s">
        <v>128</v>
      </c>
      <c r="E236" s="196" t="s">
        <v>19</v>
      </c>
      <c r="F236" s="197" t="s">
        <v>731</v>
      </c>
      <c r="G236" s="195"/>
      <c r="H236" s="196" t="s">
        <v>19</v>
      </c>
      <c r="I236" s="198"/>
      <c r="J236" s="195"/>
      <c r="K236" s="195"/>
      <c r="L236" s="199"/>
      <c r="M236" s="200"/>
      <c r="N236" s="201"/>
      <c r="O236" s="201"/>
      <c r="P236" s="201"/>
      <c r="Q236" s="201"/>
      <c r="R236" s="201"/>
      <c r="S236" s="201"/>
      <c r="T236" s="202"/>
      <c r="AT236" s="203" t="s">
        <v>128</v>
      </c>
      <c r="AU236" s="203" t="s">
        <v>79</v>
      </c>
      <c r="AV236" s="13" t="s">
        <v>14</v>
      </c>
      <c r="AW236" s="13" t="s">
        <v>33</v>
      </c>
      <c r="AX236" s="13" t="s">
        <v>71</v>
      </c>
      <c r="AY236" s="203" t="s">
        <v>114</v>
      </c>
    </row>
    <row r="237" spans="1:65" s="14" customFormat="1" ht="11.25">
      <c r="B237" s="204"/>
      <c r="C237" s="205"/>
      <c r="D237" s="187" t="s">
        <v>128</v>
      </c>
      <c r="E237" s="206" t="s">
        <v>19</v>
      </c>
      <c r="F237" s="207" t="s">
        <v>732</v>
      </c>
      <c r="G237" s="205"/>
      <c r="H237" s="208">
        <v>12.3</v>
      </c>
      <c r="I237" s="209"/>
      <c r="J237" s="205"/>
      <c r="K237" s="205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128</v>
      </c>
      <c r="AU237" s="214" t="s">
        <v>79</v>
      </c>
      <c r="AV237" s="14" t="s">
        <v>79</v>
      </c>
      <c r="AW237" s="14" t="s">
        <v>33</v>
      </c>
      <c r="AX237" s="14" t="s">
        <v>71</v>
      </c>
      <c r="AY237" s="214" t="s">
        <v>114</v>
      </c>
    </row>
    <row r="238" spans="1:65" s="14" customFormat="1" ht="11.25">
      <c r="B238" s="204"/>
      <c r="C238" s="205"/>
      <c r="D238" s="187" t="s">
        <v>128</v>
      </c>
      <c r="E238" s="206" t="s">
        <v>19</v>
      </c>
      <c r="F238" s="207" t="s">
        <v>733</v>
      </c>
      <c r="G238" s="205"/>
      <c r="H238" s="208">
        <v>28.024999999999999</v>
      </c>
      <c r="I238" s="209"/>
      <c r="J238" s="205"/>
      <c r="K238" s="205"/>
      <c r="L238" s="210"/>
      <c r="M238" s="211"/>
      <c r="N238" s="212"/>
      <c r="O238" s="212"/>
      <c r="P238" s="212"/>
      <c r="Q238" s="212"/>
      <c r="R238" s="212"/>
      <c r="S238" s="212"/>
      <c r="T238" s="213"/>
      <c r="AT238" s="214" t="s">
        <v>128</v>
      </c>
      <c r="AU238" s="214" t="s">
        <v>79</v>
      </c>
      <c r="AV238" s="14" t="s">
        <v>79</v>
      </c>
      <c r="AW238" s="14" t="s">
        <v>33</v>
      </c>
      <c r="AX238" s="14" t="s">
        <v>71</v>
      </c>
      <c r="AY238" s="214" t="s">
        <v>114</v>
      </c>
    </row>
    <row r="239" spans="1:65" s="14" customFormat="1" ht="11.25">
      <c r="B239" s="204"/>
      <c r="C239" s="205"/>
      <c r="D239" s="187" t="s">
        <v>128</v>
      </c>
      <c r="E239" s="206" t="s">
        <v>19</v>
      </c>
      <c r="F239" s="207" t="s">
        <v>734</v>
      </c>
      <c r="G239" s="205"/>
      <c r="H239" s="208">
        <v>18.763000000000002</v>
      </c>
      <c r="I239" s="209"/>
      <c r="J239" s="205"/>
      <c r="K239" s="205"/>
      <c r="L239" s="210"/>
      <c r="M239" s="211"/>
      <c r="N239" s="212"/>
      <c r="O239" s="212"/>
      <c r="P239" s="212"/>
      <c r="Q239" s="212"/>
      <c r="R239" s="212"/>
      <c r="S239" s="212"/>
      <c r="T239" s="213"/>
      <c r="AT239" s="214" t="s">
        <v>128</v>
      </c>
      <c r="AU239" s="214" t="s">
        <v>79</v>
      </c>
      <c r="AV239" s="14" t="s">
        <v>79</v>
      </c>
      <c r="AW239" s="14" t="s">
        <v>33</v>
      </c>
      <c r="AX239" s="14" t="s">
        <v>71</v>
      </c>
      <c r="AY239" s="214" t="s">
        <v>114</v>
      </c>
    </row>
    <row r="240" spans="1:65" s="14" customFormat="1" ht="11.25">
      <c r="B240" s="204"/>
      <c r="C240" s="205"/>
      <c r="D240" s="187" t="s">
        <v>128</v>
      </c>
      <c r="E240" s="206" t="s">
        <v>19</v>
      </c>
      <c r="F240" s="207" t="s">
        <v>735</v>
      </c>
      <c r="G240" s="205"/>
      <c r="H240" s="208">
        <v>10.25</v>
      </c>
      <c r="I240" s="209"/>
      <c r="J240" s="205"/>
      <c r="K240" s="205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128</v>
      </c>
      <c r="AU240" s="214" t="s">
        <v>79</v>
      </c>
      <c r="AV240" s="14" t="s">
        <v>79</v>
      </c>
      <c r="AW240" s="14" t="s">
        <v>33</v>
      </c>
      <c r="AX240" s="14" t="s">
        <v>71</v>
      </c>
      <c r="AY240" s="214" t="s">
        <v>114</v>
      </c>
    </row>
    <row r="241" spans="1:65" s="15" customFormat="1" ht="11.25">
      <c r="B241" s="215"/>
      <c r="C241" s="216"/>
      <c r="D241" s="187" t="s">
        <v>128</v>
      </c>
      <c r="E241" s="217" t="s">
        <v>19</v>
      </c>
      <c r="F241" s="218" t="s">
        <v>135</v>
      </c>
      <c r="G241" s="216"/>
      <c r="H241" s="219">
        <v>69.337999999999994</v>
      </c>
      <c r="I241" s="220"/>
      <c r="J241" s="216"/>
      <c r="K241" s="216"/>
      <c r="L241" s="221"/>
      <c r="M241" s="222"/>
      <c r="N241" s="223"/>
      <c r="O241" s="223"/>
      <c r="P241" s="223"/>
      <c r="Q241" s="223"/>
      <c r="R241" s="223"/>
      <c r="S241" s="223"/>
      <c r="T241" s="224"/>
      <c r="AT241" s="225" t="s">
        <v>128</v>
      </c>
      <c r="AU241" s="225" t="s">
        <v>79</v>
      </c>
      <c r="AV241" s="15" t="s">
        <v>122</v>
      </c>
      <c r="AW241" s="15" t="s">
        <v>33</v>
      </c>
      <c r="AX241" s="15" t="s">
        <v>14</v>
      </c>
      <c r="AY241" s="225" t="s">
        <v>114</v>
      </c>
    </row>
    <row r="242" spans="1:65" s="12" customFormat="1" ht="22.9" customHeight="1">
      <c r="B242" s="158"/>
      <c r="C242" s="159"/>
      <c r="D242" s="160" t="s">
        <v>70</v>
      </c>
      <c r="E242" s="172" t="s">
        <v>214</v>
      </c>
      <c r="F242" s="172" t="s">
        <v>440</v>
      </c>
      <c r="G242" s="159"/>
      <c r="H242" s="159"/>
      <c r="I242" s="162"/>
      <c r="J242" s="173">
        <f>BK242</f>
        <v>0</v>
      </c>
      <c r="K242" s="159"/>
      <c r="L242" s="164"/>
      <c r="M242" s="165"/>
      <c r="N242" s="166"/>
      <c r="O242" s="166"/>
      <c r="P242" s="167">
        <f>SUM(P243:P316)</f>
        <v>0</v>
      </c>
      <c r="Q242" s="166"/>
      <c r="R242" s="167">
        <f>SUM(R243:R316)</f>
        <v>0.17164999999999997</v>
      </c>
      <c r="S242" s="166"/>
      <c r="T242" s="168">
        <f>SUM(T243:T316)</f>
        <v>25.802370000000003</v>
      </c>
      <c r="AR242" s="169" t="s">
        <v>14</v>
      </c>
      <c r="AT242" s="170" t="s">
        <v>70</v>
      </c>
      <c r="AU242" s="170" t="s">
        <v>14</v>
      </c>
      <c r="AY242" s="169" t="s">
        <v>114</v>
      </c>
      <c r="BK242" s="171">
        <f>SUM(BK243:BK316)</f>
        <v>0</v>
      </c>
    </row>
    <row r="243" spans="1:65" s="2" customFormat="1" ht="37.9" customHeight="1">
      <c r="A243" s="35"/>
      <c r="B243" s="36"/>
      <c r="C243" s="174" t="s">
        <v>323</v>
      </c>
      <c r="D243" s="174" t="s">
        <v>117</v>
      </c>
      <c r="E243" s="175" t="s">
        <v>736</v>
      </c>
      <c r="F243" s="176" t="s">
        <v>737</v>
      </c>
      <c r="G243" s="177" t="s">
        <v>120</v>
      </c>
      <c r="H243" s="178">
        <v>150</v>
      </c>
      <c r="I243" s="179"/>
      <c r="J243" s="180">
        <f>ROUND(I243*H243,2)</f>
        <v>0</v>
      </c>
      <c r="K243" s="176" t="s">
        <v>121</v>
      </c>
      <c r="L243" s="40"/>
      <c r="M243" s="181" t="s">
        <v>19</v>
      </c>
      <c r="N243" s="182" t="s">
        <v>43</v>
      </c>
      <c r="O243" s="65"/>
      <c r="P243" s="183">
        <f>O243*H243</f>
        <v>0</v>
      </c>
      <c r="Q243" s="183">
        <v>2.1000000000000001E-4</v>
      </c>
      <c r="R243" s="183">
        <f>Q243*H243</f>
        <v>3.15E-2</v>
      </c>
      <c r="S243" s="183">
        <v>0</v>
      </c>
      <c r="T243" s="184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85" t="s">
        <v>122</v>
      </c>
      <c r="AT243" s="185" t="s">
        <v>117</v>
      </c>
      <c r="AU243" s="185" t="s">
        <v>79</v>
      </c>
      <c r="AY243" s="18" t="s">
        <v>114</v>
      </c>
      <c r="BE243" s="186">
        <f>IF(N243="základní",J243,0)</f>
        <v>0</v>
      </c>
      <c r="BF243" s="186">
        <f>IF(N243="snížená",J243,0)</f>
        <v>0</v>
      </c>
      <c r="BG243" s="186">
        <f>IF(N243="zákl. přenesená",J243,0)</f>
        <v>0</v>
      </c>
      <c r="BH243" s="186">
        <f>IF(N243="sníž. přenesená",J243,0)</f>
        <v>0</v>
      </c>
      <c r="BI243" s="186">
        <f>IF(N243="nulová",J243,0)</f>
        <v>0</v>
      </c>
      <c r="BJ243" s="18" t="s">
        <v>79</v>
      </c>
      <c r="BK243" s="186">
        <f>ROUND(I243*H243,2)</f>
        <v>0</v>
      </c>
      <c r="BL243" s="18" t="s">
        <v>122</v>
      </c>
      <c r="BM243" s="185" t="s">
        <v>738</v>
      </c>
    </row>
    <row r="244" spans="1:65" s="2" customFormat="1" ht="19.5">
      <c r="A244" s="35"/>
      <c r="B244" s="36"/>
      <c r="C244" s="37"/>
      <c r="D244" s="187" t="s">
        <v>124</v>
      </c>
      <c r="E244" s="37"/>
      <c r="F244" s="188" t="s">
        <v>739</v>
      </c>
      <c r="G244" s="37"/>
      <c r="H244" s="37"/>
      <c r="I244" s="189"/>
      <c r="J244" s="37"/>
      <c r="K244" s="37"/>
      <c r="L244" s="40"/>
      <c r="M244" s="190"/>
      <c r="N244" s="191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124</v>
      </c>
      <c r="AU244" s="18" t="s">
        <v>79</v>
      </c>
    </row>
    <row r="245" spans="1:65" s="2" customFormat="1" ht="11.25">
      <c r="A245" s="35"/>
      <c r="B245" s="36"/>
      <c r="C245" s="37"/>
      <c r="D245" s="192" t="s">
        <v>126</v>
      </c>
      <c r="E245" s="37"/>
      <c r="F245" s="193" t="s">
        <v>740</v>
      </c>
      <c r="G245" s="37"/>
      <c r="H245" s="37"/>
      <c r="I245" s="189"/>
      <c r="J245" s="37"/>
      <c r="K245" s="37"/>
      <c r="L245" s="40"/>
      <c r="M245" s="190"/>
      <c r="N245" s="191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126</v>
      </c>
      <c r="AU245" s="18" t="s">
        <v>79</v>
      </c>
    </row>
    <row r="246" spans="1:65" s="13" customFormat="1" ht="11.25">
      <c r="B246" s="194"/>
      <c r="C246" s="195"/>
      <c r="D246" s="187" t="s">
        <v>128</v>
      </c>
      <c r="E246" s="196" t="s">
        <v>19</v>
      </c>
      <c r="F246" s="197" t="s">
        <v>741</v>
      </c>
      <c r="G246" s="195"/>
      <c r="H246" s="196" t="s">
        <v>19</v>
      </c>
      <c r="I246" s="198"/>
      <c r="J246" s="195"/>
      <c r="K246" s="195"/>
      <c r="L246" s="199"/>
      <c r="M246" s="200"/>
      <c r="N246" s="201"/>
      <c r="O246" s="201"/>
      <c r="P246" s="201"/>
      <c r="Q246" s="201"/>
      <c r="R246" s="201"/>
      <c r="S246" s="201"/>
      <c r="T246" s="202"/>
      <c r="AT246" s="203" t="s">
        <v>128</v>
      </c>
      <c r="AU246" s="203" t="s">
        <v>79</v>
      </c>
      <c r="AV246" s="13" t="s">
        <v>14</v>
      </c>
      <c r="AW246" s="13" t="s">
        <v>33</v>
      </c>
      <c r="AX246" s="13" t="s">
        <v>71</v>
      </c>
      <c r="AY246" s="203" t="s">
        <v>114</v>
      </c>
    </row>
    <row r="247" spans="1:65" s="14" customFormat="1" ht="11.25">
      <c r="B247" s="204"/>
      <c r="C247" s="205"/>
      <c r="D247" s="187" t="s">
        <v>128</v>
      </c>
      <c r="E247" s="206" t="s">
        <v>19</v>
      </c>
      <c r="F247" s="207" t="s">
        <v>742</v>
      </c>
      <c r="G247" s="205"/>
      <c r="H247" s="208">
        <v>150</v>
      </c>
      <c r="I247" s="209"/>
      <c r="J247" s="205"/>
      <c r="K247" s="205"/>
      <c r="L247" s="210"/>
      <c r="M247" s="211"/>
      <c r="N247" s="212"/>
      <c r="O247" s="212"/>
      <c r="P247" s="212"/>
      <c r="Q247" s="212"/>
      <c r="R247" s="212"/>
      <c r="S247" s="212"/>
      <c r="T247" s="213"/>
      <c r="AT247" s="214" t="s">
        <v>128</v>
      </c>
      <c r="AU247" s="214" t="s">
        <v>79</v>
      </c>
      <c r="AV247" s="14" t="s">
        <v>79</v>
      </c>
      <c r="AW247" s="14" t="s">
        <v>33</v>
      </c>
      <c r="AX247" s="14" t="s">
        <v>14</v>
      </c>
      <c r="AY247" s="214" t="s">
        <v>114</v>
      </c>
    </row>
    <row r="248" spans="1:65" s="2" customFormat="1" ht="21.75" customHeight="1">
      <c r="A248" s="35"/>
      <c r="B248" s="36"/>
      <c r="C248" s="174" t="s">
        <v>325</v>
      </c>
      <c r="D248" s="174" t="s">
        <v>117</v>
      </c>
      <c r="E248" s="175" t="s">
        <v>743</v>
      </c>
      <c r="F248" s="176" t="s">
        <v>744</v>
      </c>
      <c r="G248" s="177" t="s">
        <v>609</v>
      </c>
      <c r="H248" s="178">
        <v>9.8439999999999994</v>
      </c>
      <c r="I248" s="179"/>
      <c r="J248" s="180">
        <f>ROUND(I248*H248,2)</f>
        <v>0</v>
      </c>
      <c r="K248" s="176" t="s">
        <v>121</v>
      </c>
      <c r="L248" s="40"/>
      <c r="M248" s="181" t="s">
        <v>19</v>
      </c>
      <c r="N248" s="182" t="s">
        <v>43</v>
      </c>
      <c r="O248" s="65"/>
      <c r="P248" s="183">
        <f>O248*H248</f>
        <v>0</v>
      </c>
      <c r="Q248" s="183">
        <v>0</v>
      </c>
      <c r="R248" s="183">
        <f>Q248*H248</f>
        <v>0</v>
      </c>
      <c r="S248" s="183">
        <v>1.671</v>
      </c>
      <c r="T248" s="184">
        <f>S248*H248</f>
        <v>16.449324000000001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85" t="s">
        <v>122</v>
      </c>
      <c r="AT248" s="185" t="s">
        <v>117</v>
      </c>
      <c r="AU248" s="185" t="s">
        <v>79</v>
      </c>
      <c r="AY248" s="18" t="s">
        <v>114</v>
      </c>
      <c r="BE248" s="186">
        <f>IF(N248="základní",J248,0)</f>
        <v>0</v>
      </c>
      <c r="BF248" s="186">
        <f>IF(N248="snížená",J248,0)</f>
        <v>0</v>
      </c>
      <c r="BG248" s="186">
        <f>IF(N248="zákl. přenesená",J248,0)</f>
        <v>0</v>
      </c>
      <c r="BH248" s="186">
        <f>IF(N248="sníž. přenesená",J248,0)</f>
        <v>0</v>
      </c>
      <c r="BI248" s="186">
        <f>IF(N248="nulová",J248,0)</f>
        <v>0</v>
      </c>
      <c r="BJ248" s="18" t="s">
        <v>79</v>
      </c>
      <c r="BK248" s="186">
        <f>ROUND(I248*H248,2)</f>
        <v>0</v>
      </c>
      <c r="BL248" s="18" t="s">
        <v>122</v>
      </c>
      <c r="BM248" s="185" t="s">
        <v>745</v>
      </c>
    </row>
    <row r="249" spans="1:65" s="2" customFormat="1" ht="29.25">
      <c r="A249" s="35"/>
      <c r="B249" s="36"/>
      <c r="C249" s="37"/>
      <c r="D249" s="187" t="s">
        <v>124</v>
      </c>
      <c r="E249" s="37"/>
      <c r="F249" s="188" t="s">
        <v>746</v>
      </c>
      <c r="G249" s="37"/>
      <c r="H249" s="37"/>
      <c r="I249" s="189"/>
      <c r="J249" s="37"/>
      <c r="K249" s="37"/>
      <c r="L249" s="40"/>
      <c r="M249" s="190"/>
      <c r="N249" s="191"/>
      <c r="O249" s="65"/>
      <c r="P249" s="65"/>
      <c r="Q249" s="65"/>
      <c r="R249" s="65"/>
      <c r="S249" s="65"/>
      <c r="T249" s="66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124</v>
      </c>
      <c r="AU249" s="18" t="s">
        <v>79</v>
      </c>
    </row>
    <row r="250" spans="1:65" s="2" customFormat="1" ht="11.25">
      <c r="A250" s="35"/>
      <c r="B250" s="36"/>
      <c r="C250" s="37"/>
      <c r="D250" s="192" t="s">
        <v>126</v>
      </c>
      <c r="E250" s="37"/>
      <c r="F250" s="193" t="s">
        <v>747</v>
      </c>
      <c r="G250" s="37"/>
      <c r="H250" s="37"/>
      <c r="I250" s="189"/>
      <c r="J250" s="37"/>
      <c r="K250" s="37"/>
      <c r="L250" s="40"/>
      <c r="M250" s="190"/>
      <c r="N250" s="191"/>
      <c r="O250" s="65"/>
      <c r="P250" s="65"/>
      <c r="Q250" s="65"/>
      <c r="R250" s="65"/>
      <c r="S250" s="65"/>
      <c r="T250" s="66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126</v>
      </c>
      <c r="AU250" s="18" t="s">
        <v>79</v>
      </c>
    </row>
    <row r="251" spans="1:65" s="14" customFormat="1" ht="11.25">
      <c r="B251" s="204"/>
      <c r="C251" s="205"/>
      <c r="D251" s="187" t="s">
        <v>128</v>
      </c>
      <c r="E251" s="206" t="s">
        <v>19</v>
      </c>
      <c r="F251" s="207" t="s">
        <v>667</v>
      </c>
      <c r="G251" s="205"/>
      <c r="H251" s="208">
        <v>1.73</v>
      </c>
      <c r="I251" s="209"/>
      <c r="J251" s="205"/>
      <c r="K251" s="205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128</v>
      </c>
      <c r="AU251" s="214" t="s">
        <v>79</v>
      </c>
      <c r="AV251" s="14" t="s">
        <v>79</v>
      </c>
      <c r="AW251" s="14" t="s">
        <v>33</v>
      </c>
      <c r="AX251" s="14" t="s">
        <v>71</v>
      </c>
      <c r="AY251" s="214" t="s">
        <v>114</v>
      </c>
    </row>
    <row r="252" spans="1:65" s="14" customFormat="1" ht="11.25">
      <c r="B252" s="204"/>
      <c r="C252" s="205"/>
      <c r="D252" s="187" t="s">
        <v>128</v>
      </c>
      <c r="E252" s="206" t="s">
        <v>19</v>
      </c>
      <c r="F252" s="207" t="s">
        <v>668</v>
      </c>
      <c r="G252" s="205"/>
      <c r="H252" s="208">
        <v>3.919</v>
      </c>
      <c r="I252" s="209"/>
      <c r="J252" s="205"/>
      <c r="K252" s="205"/>
      <c r="L252" s="210"/>
      <c r="M252" s="211"/>
      <c r="N252" s="212"/>
      <c r="O252" s="212"/>
      <c r="P252" s="212"/>
      <c r="Q252" s="212"/>
      <c r="R252" s="212"/>
      <c r="S252" s="212"/>
      <c r="T252" s="213"/>
      <c r="AT252" s="214" t="s">
        <v>128</v>
      </c>
      <c r="AU252" s="214" t="s">
        <v>79</v>
      </c>
      <c r="AV252" s="14" t="s">
        <v>79</v>
      </c>
      <c r="AW252" s="14" t="s">
        <v>33</v>
      </c>
      <c r="AX252" s="14" t="s">
        <v>71</v>
      </c>
      <c r="AY252" s="214" t="s">
        <v>114</v>
      </c>
    </row>
    <row r="253" spans="1:65" s="14" customFormat="1" ht="11.25">
      <c r="B253" s="204"/>
      <c r="C253" s="205"/>
      <c r="D253" s="187" t="s">
        <v>128</v>
      </c>
      <c r="E253" s="206" t="s">
        <v>19</v>
      </c>
      <c r="F253" s="207" t="s">
        <v>669</v>
      </c>
      <c r="G253" s="205"/>
      <c r="H253" s="208">
        <v>2.85</v>
      </c>
      <c r="I253" s="209"/>
      <c r="J253" s="205"/>
      <c r="K253" s="205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128</v>
      </c>
      <c r="AU253" s="214" t="s">
        <v>79</v>
      </c>
      <c r="AV253" s="14" t="s">
        <v>79</v>
      </c>
      <c r="AW253" s="14" t="s">
        <v>33</v>
      </c>
      <c r="AX253" s="14" t="s">
        <v>71</v>
      </c>
      <c r="AY253" s="214" t="s">
        <v>114</v>
      </c>
    </row>
    <row r="254" spans="1:65" s="14" customFormat="1" ht="11.25">
      <c r="B254" s="204"/>
      <c r="C254" s="205"/>
      <c r="D254" s="187" t="s">
        <v>128</v>
      </c>
      <c r="E254" s="206" t="s">
        <v>19</v>
      </c>
      <c r="F254" s="207" t="s">
        <v>670</v>
      </c>
      <c r="G254" s="205"/>
      <c r="H254" s="208">
        <v>1.345</v>
      </c>
      <c r="I254" s="209"/>
      <c r="J254" s="205"/>
      <c r="K254" s="205"/>
      <c r="L254" s="210"/>
      <c r="M254" s="211"/>
      <c r="N254" s="212"/>
      <c r="O254" s="212"/>
      <c r="P254" s="212"/>
      <c r="Q254" s="212"/>
      <c r="R254" s="212"/>
      <c r="S254" s="212"/>
      <c r="T254" s="213"/>
      <c r="AT254" s="214" t="s">
        <v>128</v>
      </c>
      <c r="AU254" s="214" t="s">
        <v>79</v>
      </c>
      <c r="AV254" s="14" t="s">
        <v>79</v>
      </c>
      <c r="AW254" s="14" t="s">
        <v>33</v>
      </c>
      <c r="AX254" s="14" t="s">
        <v>71</v>
      </c>
      <c r="AY254" s="214" t="s">
        <v>114</v>
      </c>
    </row>
    <row r="255" spans="1:65" s="15" customFormat="1" ht="11.25">
      <c r="B255" s="215"/>
      <c r="C255" s="216"/>
      <c r="D255" s="187" t="s">
        <v>128</v>
      </c>
      <c r="E255" s="217" t="s">
        <v>19</v>
      </c>
      <c r="F255" s="218" t="s">
        <v>135</v>
      </c>
      <c r="G255" s="216"/>
      <c r="H255" s="219">
        <v>9.8439999999999994</v>
      </c>
      <c r="I255" s="220"/>
      <c r="J255" s="216"/>
      <c r="K255" s="216"/>
      <c r="L255" s="221"/>
      <c r="M255" s="222"/>
      <c r="N255" s="223"/>
      <c r="O255" s="223"/>
      <c r="P255" s="223"/>
      <c r="Q255" s="223"/>
      <c r="R255" s="223"/>
      <c r="S255" s="223"/>
      <c r="T255" s="224"/>
      <c r="AT255" s="225" t="s">
        <v>128</v>
      </c>
      <c r="AU255" s="225" t="s">
        <v>79</v>
      </c>
      <c r="AV255" s="15" t="s">
        <v>122</v>
      </c>
      <c r="AW255" s="15" t="s">
        <v>33</v>
      </c>
      <c r="AX255" s="15" t="s">
        <v>14</v>
      </c>
      <c r="AY255" s="225" t="s">
        <v>114</v>
      </c>
    </row>
    <row r="256" spans="1:65" s="2" customFormat="1" ht="21.75" customHeight="1">
      <c r="A256" s="35"/>
      <c r="B256" s="36"/>
      <c r="C256" s="174" t="s">
        <v>331</v>
      </c>
      <c r="D256" s="174" t="s">
        <v>117</v>
      </c>
      <c r="E256" s="175" t="s">
        <v>748</v>
      </c>
      <c r="F256" s="176" t="s">
        <v>749</v>
      </c>
      <c r="G256" s="177" t="s">
        <v>120</v>
      </c>
      <c r="H256" s="178">
        <v>2.64</v>
      </c>
      <c r="I256" s="179"/>
      <c r="J256" s="180">
        <f>ROUND(I256*H256,2)</f>
        <v>0</v>
      </c>
      <c r="K256" s="176" t="s">
        <v>121</v>
      </c>
      <c r="L256" s="40"/>
      <c r="M256" s="181" t="s">
        <v>19</v>
      </c>
      <c r="N256" s="182" t="s">
        <v>43</v>
      </c>
      <c r="O256" s="65"/>
      <c r="P256" s="183">
        <f>O256*H256</f>
        <v>0</v>
      </c>
      <c r="Q256" s="183">
        <v>0</v>
      </c>
      <c r="R256" s="183">
        <f>Q256*H256</f>
        <v>0</v>
      </c>
      <c r="S256" s="183">
        <v>8.2000000000000003E-2</v>
      </c>
      <c r="T256" s="184">
        <f>S256*H256</f>
        <v>0.21648000000000001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85" t="s">
        <v>122</v>
      </c>
      <c r="AT256" s="185" t="s">
        <v>117</v>
      </c>
      <c r="AU256" s="185" t="s">
        <v>79</v>
      </c>
      <c r="AY256" s="18" t="s">
        <v>114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18" t="s">
        <v>79</v>
      </c>
      <c r="BK256" s="186">
        <f>ROUND(I256*H256,2)</f>
        <v>0</v>
      </c>
      <c r="BL256" s="18" t="s">
        <v>122</v>
      </c>
      <c r="BM256" s="185" t="s">
        <v>750</v>
      </c>
    </row>
    <row r="257" spans="1:65" s="2" customFormat="1" ht="19.5">
      <c r="A257" s="35"/>
      <c r="B257" s="36"/>
      <c r="C257" s="37"/>
      <c r="D257" s="187" t="s">
        <v>124</v>
      </c>
      <c r="E257" s="37"/>
      <c r="F257" s="188" t="s">
        <v>751</v>
      </c>
      <c r="G257" s="37"/>
      <c r="H257" s="37"/>
      <c r="I257" s="189"/>
      <c r="J257" s="37"/>
      <c r="K257" s="37"/>
      <c r="L257" s="40"/>
      <c r="M257" s="190"/>
      <c r="N257" s="191"/>
      <c r="O257" s="65"/>
      <c r="P257" s="65"/>
      <c r="Q257" s="65"/>
      <c r="R257" s="65"/>
      <c r="S257" s="65"/>
      <c r="T257" s="66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124</v>
      </c>
      <c r="AU257" s="18" t="s">
        <v>79</v>
      </c>
    </row>
    <row r="258" spans="1:65" s="2" customFormat="1" ht="11.25">
      <c r="A258" s="35"/>
      <c r="B258" s="36"/>
      <c r="C258" s="37"/>
      <c r="D258" s="192" t="s">
        <v>126</v>
      </c>
      <c r="E258" s="37"/>
      <c r="F258" s="193" t="s">
        <v>752</v>
      </c>
      <c r="G258" s="37"/>
      <c r="H258" s="37"/>
      <c r="I258" s="189"/>
      <c r="J258" s="37"/>
      <c r="K258" s="37"/>
      <c r="L258" s="40"/>
      <c r="M258" s="190"/>
      <c r="N258" s="191"/>
      <c r="O258" s="65"/>
      <c r="P258" s="65"/>
      <c r="Q258" s="65"/>
      <c r="R258" s="65"/>
      <c r="S258" s="65"/>
      <c r="T258" s="66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126</v>
      </c>
      <c r="AU258" s="18" t="s">
        <v>79</v>
      </c>
    </row>
    <row r="259" spans="1:65" s="13" customFormat="1" ht="11.25">
      <c r="B259" s="194"/>
      <c r="C259" s="195"/>
      <c r="D259" s="187" t="s">
        <v>128</v>
      </c>
      <c r="E259" s="196" t="s">
        <v>19</v>
      </c>
      <c r="F259" s="197" t="s">
        <v>660</v>
      </c>
      <c r="G259" s="195"/>
      <c r="H259" s="196" t="s">
        <v>19</v>
      </c>
      <c r="I259" s="198"/>
      <c r="J259" s="195"/>
      <c r="K259" s="195"/>
      <c r="L259" s="199"/>
      <c r="M259" s="200"/>
      <c r="N259" s="201"/>
      <c r="O259" s="201"/>
      <c r="P259" s="201"/>
      <c r="Q259" s="201"/>
      <c r="R259" s="201"/>
      <c r="S259" s="201"/>
      <c r="T259" s="202"/>
      <c r="AT259" s="203" t="s">
        <v>128</v>
      </c>
      <c r="AU259" s="203" t="s">
        <v>79</v>
      </c>
      <c r="AV259" s="13" t="s">
        <v>14</v>
      </c>
      <c r="AW259" s="13" t="s">
        <v>33</v>
      </c>
      <c r="AX259" s="13" t="s">
        <v>71</v>
      </c>
      <c r="AY259" s="203" t="s">
        <v>114</v>
      </c>
    </row>
    <row r="260" spans="1:65" s="14" customFormat="1" ht="11.25">
      <c r="B260" s="204"/>
      <c r="C260" s="205"/>
      <c r="D260" s="187" t="s">
        <v>128</v>
      </c>
      <c r="E260" s="206" t="s">
        <v>19</v>
      </c>
      <c r="F260" s="207" t="s">
        <v>753</v>
      </c>
      <c r="G260" s="205"/>
      <c r="H260" s="208">
        <v>2.64</v>
      </c>
      <c r="I260" s="209"/>
      <c r="J260" s="205"/>
      <c r="K260" s="205"/>
      <c r="L260" s="210"/>
      <c r="M260" s="211"/>
      <c r="N260" s="212"/>
      <c r="O260" s="212"/>
      <c r="P260" s="212"/>
      <c r="Q260" s="212"/>
      <c r="R260" s="212"/>
      <c r="S260" s="212"/>
      <c r="T260" s="213"/>
      <c r="AT260" s="214" t="s">
        <v>128</v>
      </c>
      <c r="AU260" s="214" t="s">
        <v>79</v>
      </c>
      <c r="AV260" s="14" t="s">
        <v>79</v>
      </c>
      <c r="AW260" s="14" t="s">
        <v>33</v>
      </c>
      <c r="AX260" s="14" t="s">
        <v>14</v>
      </c>
      <c r="AY260" s="214" t="s">
        <v>114</v>
      </c>
    </row>
    <row r="261" spans="1:65" s="2" customFormat="1" ht="24.2" customHeight="1">
      <c r="A261" s="35"/>
      <c r="B261" s="36"/>
      <c r="C261" s="174" t="s">
        <v>339</v>
      </c>
      <c r="D261" s="174" t="s">
        <v>117</v>
      </c>
      <c r="E261" s="175" t="s">
        <v>754</v>
      </c>
      <c r="F261" s="176" t="s">
        <v>755</v>
      </c>
      <c r="G261" s="177" t="s">
        <v>120</v>
      </c>
      <c r="H261" s="178">
        <v>3.78</v>
      </c>
      <c r="I261" s="179"/>
      <c r="J261" s="180">
        <f>ROUND(I261*H261,2)</f>
        <v>0</v>
      </c>
      <c r="K261" s="176" t="s">
        <v>121</v>
      </c>
      <c r="L261" s="40"/>
      <c r="M261" s="181" t="s">
        <v>19</v>
      </c>
      <c r="N261" s="182" t="s">
        <v>43</v>
      </c>
      <c r="O261" s="65"/>
      <c r="P261" s="183">
        <f>O261*H261</f>
        <v>0</v>
      </c>
      <c r="Q261" s="183">
        <v>0</v>
      </c>
      <c r="R261" s="183">
        <f>Q261*H261</f>
        <v>0</v>
      </c>
      <c r="S261" s="183">
        <v>0.09</v>
      </c>
      <c r="T261" s="184">
        <f>S261*H261</f>
        <v>0.34019999999999995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185" t="s">
        <v>122</v>
      </c>
      <c r="AT261" s="185" t="s">
        <v>117</v>
      </c>
      <c r="AU261" s="185" t="s">
        <v>79</v>
      </c>
      <c r="AY261" s="18" t="s">
        <v>114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18" t="s">
        <v>79</v>
      </c>
      <c r="BK261" s="186">
        <f>ROUND(I261*H261,2)</f>
        <v>0</v>
      </c>
      <c r="BL261" s="18" t="s">
        <v>122</v>
      </c>
      <c r="BM261" s="185" t="s">
        <v>756</v>
      </c>
    </row>
    <row r="262" spans="1:65" s="2" customFormat="1" ht="19.5">
      <c r="A262" s="35"/>
      <c r="B262" s="36"/>
      <c r="C262" s="37"/>
      <c r="D262" s="187" t="s">
        <v>124</v>
      </c>
      <c r="E262" s="37"/>
      <c r="F262" s="188" t="s">
        <v>757</v>
      </c>
      <c r="G262" s="37"/>
      <c r="H262" s="37"/>
      <c r="I262" s="189"/>
      <c r="J262" s="37"/>
      <c r="K262" s="37"/>
      <c r="L262" s="40"/>
      <c r="M262" s="190"/>
      <c r="N262" s="191"/>
      <c r="O262" s="65"/>
      <c r="P262" s="65"/>
      <c r="Q262" s="65"/>
      <c r="R262" s="65"/>
      <c r="S262" s="65"/>
      <c r="T262" s="66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124</v>
      </c>
      <c r="AU262" s="18" t="s">
        <v>79</v>
      </c>
    </row>
    <row r="263" spans="1:65" s="2" customFormat="1" ht="11.25">
      <c r="A263" s="35"/>
      <c r="B263" s="36"/>
      <c r="C263" s="37"/>
      <c r="D263" s="192" t="s">
        <v>126</v>
      </c>
      <c r="E263" s="37"/>
      <c r="F263" s="193" t="s">
        <v>758</v>
      </c>
      <c r="G263" s="37"/>
      <c r="H263" s="37"/>
      <c r="I263" s="189"/>
      <c r="J263" s="37"/>
      <c r="K263" s="37"/>
      <c r="L263" s="40"/>
      <c r="M263" s="190"/>
      <c r="N263" s="191"/>
      <c r="O263" s="65"/>
      <c r="P263" s="65"/>
      <c r="Q263" s="65"/>
      <c r="R263" s="65"/>
      <c r="S263" s="65"/>
      <c r="T263" s="66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8" t="s">
        <v>126</v>
      </c>
      <c r="AU263" s="18" t="s">
        <v>79</v>
      </c>
    </row>
    <row r="264" spans="1:65" s="13" customFormat="1" ht="11.25">
      <c r="B264" s="194"/>
      <c r="C264" s="195"/>
      <c r="D264" s="187" t="s">
        <v>128</v>
      </c>
      <c r="E264" s="196" t="s">
        <v>19</v>
      </c>
      <c r="F264" s="197" t="s">
        <v>759</v>
      </c>
      <c r="G264" s="195"/>
      <c r="H264" s="196" t="s">
        <v>19</v>
      </c>
      <c r="I264" s="198"/>
      <c r="J264" s="195"/>
      <c r="K264" s="195"/>
      <c r="L264" s="199"/>
      <c r="M264" s="200"/>
      <c r="N264" s="201"/>
      <c r="O264" s="201"/>
      <c r="P264" s="201"/>
      <c r="Q264" s="201"/>
      <c r="R264" s="201"/>
      <c r="S264" s="201"/>
      <c r="T264" s="202"/>
      <c r="AT264" s="203" t="s">
        <v>128</v>
      </c>
      <c r="AU264" s="203" t="s">
        <v>79</v>
      </c>
      <c r="AV264" s="13" t="s">
        <v>14</v>
      </c>
      <c r="AW264" s="13" t="s">
        <v>33</v>
      </c>
      <c r="AX264" s="13" t="s">
        <v>71</v>
      </c>
      <c r="AY264" s="203" t="s">
        <v>114</v>
      </c>
    </row>
    <row r="265" spans="1:65" s="14" customFormat="1" ht="11.25">
      <c r="B265" s="204"/>
      <c r="C265" s="205"/>
      <c r="D265" s="187" t="s">
        <v>128</v>
      </c>
      <c r="E265" s="206" t="s">
        <v>19</v>
      </c>
      <c r="F265" s="207" t="s">
        <v>760</v>
      </c>
      <c r="G265" s="205"/>
      <c r="H265" s="208">
        <v>3.78</v>
      </c>
      <c r="I265" s="209"/>
      <c r="J265" s="205"/>
      <c r="K265" s="205"/>
      <c r="L265" s="210"/>
      <c r="M265" s="211"/>
      <c r="N265" s="212"/>
      <c r="O265" s="212"/>
      <c r="P265" s="212"/>
      <c r="Q265" s="212"/>
      <c r="R265" s="212"/>
      <c r="S265" s="212"/>
      <c r="T265" s="213"/>
      <c r="AT265" s="214" t="s">
        <v>128</v>
      </c>
      <c r="AU265" s="214" t="s">
        <v>79</v>
      </c>
      <c r="AV265" s="14" t="s">
        <v>79</v>
      </c>
      <c r="AW265" s="14" t="s">
        <v>33</v>
      </c>
      <c r="AX265" s="14" t="s">
        <v>14</v>
      </c>
      <c r="AY265" s="214" t="s">
        <v>114</v>
      </c>
    </row>
    <row r="266" spans="1:65" s="2" customFormat="1" ht="21.75" customHeight="1">
      <c r="A266" s="35"/>
      <c r="B266" s="36"/>
      <c r="C266" s="174" t="s">
        <v>342</v>
      </c>
      <c r="D266" s="174" t="s">
        <v>117</v>
      </c>
      <c r="E266" s="175" t="s">
        <v>761</v>
      </c>
      <c r="F266" s="176" t="s">
        <v>762</v>
      </c>
      <c r="G266" s="177" t="s">
        <v>120</v>
      </c>
      <c r="H266" s="178">
        <v>7.508</v>
      </c>
      <c r="I266" s="179"/>
      <c r="J266" s="180">
        <f>ROUND(I266*H266,2)</f>
        <v>0</v>
      </c>
      <c r="K266" s="176" t="s">
        <v>121</v>
      </c>
      <c r="L266" s="40"/>
      <c r="M266" s="181" t="s">
        <v>19</v>
      </c>
      <c r="N266" s="182" t="s">
        <v>43</v>
      </c>
      <c r="O266" s="65"/>
      <c r="P266" s="183">
        <f>O266*H266</f>
        <v>0</v>
      </c>
      <c r="Q266" s="183">
        <v>0</v>
      </c>
      <c r="R266" s="183">
        <f>Q266*H266</f>
        <v>0</v>
      </c>
      <c r="S266" s="183">
        <v>6.7000000000000004E-2</v>
      </c>
      <c r="T266" s="184">
        <f>S266*H266</f>
        <v>0.50303600000000004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185" t="s">
        <v>122</v>
      </c>
      <c r="AT266" s="185" t="s">
        <v>117</v>
      </c>
      <c r="AU266" s="185" t="s">
        <v>79</v>
      </c>
      <c r="AY266" s="18" t="s">
        <v>114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18" t="s">
        <v>79</v>
      </c>
      <c r="BK266" s="186">
        <f>ROUND(I266*H266,2)</f>
        <v>0</v>
      </c>
      <c r="BL266" s="18" t="s">
        <v>122</v>
      </c>
      <c r="BM266" s="185" t="s">
        <v>763</v>
      </c>
    </row>
    <row r="267" spans="1:65" s="2" customFormat="1" ht="19.5">
      <c r="A267" s="35"/>
      <c r="B267" s="36"/>
      <c r="C267" s="37"/>
      <c r="D267" s="187" t="s">
        <v>124</v>
      </c>
      <c r="E267" s="37"/>
      <c r="F267" s="188" t="s">
        <v>764</v>
      </c>
      <c r="G267" s="37"/>
      <c r="H267" s="37"/>
      <c r="I267" s="189"/>
      <c r="J267" s="37"/>
      <c r="K267" s="37"/>
      <c r="L267" s="40"/>
      <c r="M267" s="190"/>
      <c r="N267" s="191"/>
      <c r="O267" s="65"/>
      <c r="P267" s="65"/>
      <c r="Q267" s="65"/>
      <c r="R267" s="65"/>
      <c r="S267" s="65"/>
      <c r="T267" s="66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8" t="s">
        <v>124</v>
      </c>
      <c r="AU267" s="18" t="s">
        <v>79</v>
      </c>
    </row>
    <row r="268" spans="1:65" s="2" customFormat="1" ht="11.25">
      <c r="A268" s="35"/>
      <c r="B268" s="36"/>
      <c r="C268" s="37"/>
      <c r="D268" s="192" t="s">
        <v>126</v>
      </c>
      <c r="E268" s="37"/>
      <c r="F268" s="193" t="s">
        <v>765</v>
      </c>
      <c r="G268" s="37"/>
      <c r="H268" s="37"/>
      <c r="I268" s="189"/>
      <c r="J268" s="37"/>
      <c r="K268" s="37"/>
      <c r="L268" s="40"/>
      <c r="M268" s="190"/>
      <c r="N268" s="191"/>
      <c r="O268" s="65"/>
      <c r="P268" s="65"/>
      <c r="Q268" s="65"/>
      <c r="R268" s="65"/>
      <c r="S268" s="65"/>
      <c r="T268" s="66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126</v>
      </c>
      <c r="AU268" s="18" t="s">
        <v>79</v>
      </c>
    </row>
    <row r="269" spans="1:65" s="13" customFormat="1" ht="11.25">
      <c r="B269" s="194"/>
      <c r="C269" s="195"/>
      <c r="D269" s="187" t="s">
        <v>128</v>
      </c>
      <c r="E269" s="196" t="s">
        <v>19</v>
      </c>
      <c r="F269" s="197" t="s">
        <v>701</v>
      </c>
      <c r="G269" s="195"/>
      <c r="H269" s="196" t="s">
        <v>19</v>
      </c>
      <c r="I269" s="198"/>
      <c r="J269" s="195"/>
      <c r="K269" s="195"/>
      <c r="L269" s="199"/>
      <c r="M269" s="200"/>
      <c r="N269" s="201"/>
      <c r="O269" s="201"/>
      <c r="P269" s="201"/>
      <c r="Q269" s="201"/>
      <c r="R269" s="201"/>
      <c r="S269" s="201"/>
      <c r="T269" s="202"/>
      <c r="AT269" s="203" t="s">
        <v>128</v>
      </c>
      <c r="AU269" s="203" t="s">
        <v>79</v>
      </c>
      <c r="AV269" s="13" t="s">
        <v>14</v>
      </c>
      <c r="AW269" s="13" t="s">
        <v>33</v>
      </c>
      <c r="AX269" s="13" t="s">
        <v>71</v>
      </c>
      <c r="AY269" s="203" t="s">
        <v>114</v>
      </c>
    </row>
    <row r="270" spans="1:65" s="14" customFormat="1" ht="11.25">
      <c r="B270" s="204"/>
      <c r="C270" s="205"/>
      <c r="D270" s="187" t="s">
        <v>128</v>
      </c>
      <c r="E270" s="206" t="s">
        <v>19</v>
      </c>
      <c r="F270" s="207" t="s">
        <v>766</v>
      </c>
      <c r="G270" s="205"/>
      <c r="H270" s="208">
        <v>3.161</v>
      </c>
      <c r="I270" s="209"/>
      <c r="J270" s="205"/>
      <c r="K270" s="205"/>
      <c r="L270" s="210"/>
      <c r="M270" s="211"/>
      <c r="N270" s="212"/>
      <c r="O270" s="212"/>
      <c r="P270" s="212"/>
      <c r="Q270" s="212"/>
      <c r="R270" s="212"/>
      <c r="S270" s="212"/>
      <c r="T270" s="213"/>
      <c r="AT270" s="214" t="s">
        <v>128</v>
      </c>
      <c r="AU270" s="214" t="s">
        <v>79</v>
      </c>
      <c r="AV270" s="14" t="s">
        <v>79</v>
      </c>
      <c r="AW270" s="14" t="s">
        <v>33</v>
      </c>
      <c r="AX270" s="14" t="s">
        <v>71</v>
      </c>
      <c r="AY270" s="214" t="s">
        <v>114</v>
      </c>
    </row>
    <row r="271" spans="1:65" s="13" customFormat="1" ht="11.25">
      <c r="B271" s="194"/>
      <c r="C271" s="195"/>
      <c r="D271" s="187" t="s">
        <v>128</v>
      </c>
      <c r="E271" s="196" t="s">
        <v>19</v>
      </c>
      <c r="F271" s="197" t="s">
        <v>703</v>
      </c>
      <c r="G271" s="195"/>
      <c r="H271" s="196" t="s">
        <v>19</v>
      </c>
      <c r="I271" s="198"/>
      <c r="J271" s="195"/>
      <c r="K271" s="195"/>
      <c r="L271" s="199"/>
      <c r="M271" s="200"/>
      <c r="N271" s="201"/>
      <c r="O271" s="201"/>
      <c r="P271" s="201"/>
      <c r="Q271" s="201"/>
      <c r="R271" s="201"/>
      <c r="S271" s="201"/>
      <c r="T271" s="202"/>
      <c r="AT271" s="203" t="s">
        <v>128</v>
      </c>
      <c r="AU271" s="203" t="s">
        <v>79</v>
      </c>
      <c r="AV271" s="13" t="s">
        <v>14</v>
      </c>
      <c r="AW271" s="13" t="s">
        <v>33</v>
      </c>
      <c r="AX271" s="13" t="s">
        <v>71</v>
      </c>
      <c r="AY271" s="203" t="s">
        <v>114</v>
      </c>
    </row>
    <row r="272" spans="1:65" s="14" customFormat="1" ht="11.25">
      <c r="B272" s="204"/>
      <c r="C272" s="205"/>
      <c r="D272" s="187" t="s">
        <v>128</v>
      </c>
      <c r="E272" s="206" t="s">
        <v>19</v>
      </c>
      <c r="F272" s="207" t="s">
        <v>767</v>
      </c>
      <c r="G272" s="205"/>
      <c r="H272" s="208">
        <v>3.024</v>
      </c>
      <c r="I272" s="209"/>
      <c r="J272" s="205"/>
      <c r="K272" s="205"/>
      <c r="L272" s="210"/>
      <c r="M272" s="211"/>
      <c r="N272" s="212"/>
      <c r="O272" s="212"/>
      <c r="P272" s="212"/>
      <c r="Q272" s="212"/>
      <c r="R272" s="212"/>
      <c r="S272" s="212"/>
      <c r="T272" s="213"/>
      <c r="AT272" s="214" t="s">
        <v>128</v>
      </c>
      <c r="AU272" s="214" t="s">
        <v>79</v>
      </c>
      <c r="AV272" s="14" t="s">
        <v>79</v>
      </c>
      <c r="AW272" s="14" t="s">
        <v>33</v>
      </c>
      <c r="AX272" s="14" t="s">
        <v>71</v>
      </c>
      <c r="AY272" s="214" t="s">
        <v>114</v>
      </c>
    </row>
    <row r="273" spans="1:65" s="13" customFormat="1" ht="11.25">
      <c r="B273" s="194"/>
      <c r="C273" s="195"/>
      <c r="D273" s="187" t="s">
        <v>128</v>
      </c>
      <c r="E273" s="196" t="s">
        <v>19</v>
      </c>
      <c r="F273" s="197" t="s">
        <v>705</v>
      </c>
      <c r="G273" s="195"/>
      <c r="H273" s="196" t="s">
        <v>19</v>
      </c>
      <c r="I273" s="198"/>
      <c r="J273" s="195"/>
      <c r="K273" s="195"/>
      <c r="L273" s="199"/>
      <c r="M273" s="200"/>
      <c r="N273" s="201"/>
      <c r="O273" s="201"/>
      <c r="P273" s="201"/>
      <c r="Q273" s="201"/>
      <c r="R273" s="201"/>
      <c r="S273" s="201"/>
      <c r="T273" s="202"/>
      <c r="AT273" s="203" t="s">
        <v>128</v>
      </c>
      <c r="AU273" s="203" t="s">
        <v>79</v>
      </c>
      <c r="AV273" s="13" t="s">
        <v>14</v>
      </c>
      <c r="AW273" s="13" t="s">
        <v>33</v>
      </c>
      <c r="AX273" s="13" t="s">
        <v>71</v>
      </c>
      <c r="AY273" s="203" t="s">
        <v>114</v>
      </c>
    </row>
    <row r="274" spans="1:65" s="14" customFormat="1" ht="11.25">
      <c r="B274" s="204"/>
      <c r="C274" s="205"/>
      <c r="D274" s="187" t="s">
        <v>128</v>
      </c>
      <c r="E274" s="206" t="s">
        <v>19</v>
      </c>
      <c r="F274" s="207" t="s">
        <v>768</v>
      </c>
      <c r="G274" s="205"/>
      <c r="H274" s="208">
        <v>1.323</v>
      </c>
      <c r="I274" s="209"/>
      <c r="J274" s="205"/>
      <c r="K274" s="205"/>
      <c r="L274" s="210"/>
      <c r="M274" s="211"/>
      <c r="N274" s="212"/>
      <c r="O274" s="212"/>
      <c r="P274" s="212"/>
      <c r="Q274" s="212"/>
      <c r="R274" s="212"/>
      <c r="S274" s="212"/>
      <c r="T274" s="213"/>
      <c r="AT274" s="214" t="s">
        <v>128</v>
      </c>
      <c r="AU274" s="214" t="s">
        <v>79</v>
      </c>
      <c r="AV274" s="14" t="s">
        <v>79</v>
      </c>
      <c r="AW274" s="14" t="s">
        <v>33</v>
      </c>
      <c r="AX274" s="14" t="s">
        <v>71</v>
      </c>
      <c r="AY274" s="214" t="s">
        <v>114</v>
      </c>
    </row>
    <row r="275" spans="1:65" s="15" customFormat="1" ht="11.25">
      <c r="B275" s="215"/>
      <c r="C275" s="216"/>
      <c r="D275" s="187" t="s">
        <v>128</v>
      </c>
      <c r="E275" s="217" t="s">
        <v>19</v>
      </c>
      <c r="F275" s="218" t="s">
        <v>135</v>
      </c>
      <c r="G275" s="216"/>
      <c r="H275" s="219">
        <v>7.508</v>
      </c>
      <c r="I275" s="220"/>
      <c r="J275" s="216"/>
      <c r="K275" s="216"/>
      <c r="L275" s="221"/>
      <c r="M275" s="222"/>
      <c r="N275" s="223"/>
      <c r="O275" s="223"/>
      <c r="P275" s="223"/>
      <c r="Q275" s="223"/>
      <c r="R275" s="223"/>
      <c r="S275" s="223"/>
      <c r="T275" s="224"/>
      <c r="AT275" s="225" t="s">
        <v>128</v>
      </c>
      <c r="AU275" s="225" t="s">
        <v>79</v>
      </c>
      <c r="AV275" s="15" t="s">
        <v>122</v>
      </c>
      <c r="AW275" s="15" t="s">
        <v>33</v>
      </c>
      <c r="AX275" s="15" t="s">
        <v>14</v>
      </c>
      <c r="AY275" s="225" t="s">
        <v>114</v>
      </c>
    </row>
    <row r="276" spans="1:65" s="2" customFormat="1" ht="37.9" customHeight="1">
      <c r="A276" s="35"/>
      <c r="B276" s="36"/>
      <c r="C276" s="174" t="s">
        <v>348</v>
      </c>
      <c r="D276" s="174" t="s">
        <v>117</v>
      </c>
      <c r="E276" s="175" t="s">
        <v>769</v>
      </c>
      <c r="F276" s="176" t="s">
        <v>770</v>
      </c>
      <c r="G276" s="177" t="s">
        <v>120</v>
      </c>
      <c r="H276" s="178">
        <v>208.68</v>
      </c>
      <c r="I276" s="179"/>
      <c r="J276" s="180">
        <f>ROUND(I276*H276,2)</f>
        <v>0</v>
      </c>
      <c r="K276" s="176" t="s">
        <v>121</v>
      </c>
      <c r="L276" s="40"/>
      <c r="M276" s="181" t="s">
        <v>19</v>
      </c>
      <c r="N276" s="182" t="s">
        <v>43</v>
      </c>
      <c r="O276" s="65"/>
      <c r="P276" s="183">
        <f>O276*H276</f>
        <v>0</v>
      </c>
      <c r="Q276" s="183">
        <v>0</v>
      </c>
      <c r="R276" s="183">
        <f>Q276*H276</f>
        <v>0</v>
      </c>
      <c r="S276" s="183">
        <v>2.9000000000000001E-2</v>
      </c>
      <c r="T276" s="184">
        <f>S276*H276</f>
        <v>6.0517200000000004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185" t="s">
        <v>122</v>
      </c>
      <c r="AT276" s="185" t="s">
        <v>117</v>
      </c>
      <c r="AU276" s="185" t="s">
        <v>79</v>
      </c>
      <c r="AY276" s="18" t="s">
        <v>114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18" t="s">
        <v>79</v>
      </c>
      <c r="BK276" s="186">
        <f>ROUND(I276*H276,2)</f>
        <v>0</v>
      </c>
      <c r="BL276" s="18" t="s">
        <v>122</v>
      </c>
      <c r="BM276" s="185" t="s">
        <v>771</v>
      </c>
    </row>
    <row r="277" spans="1:65" s="2" customFormat="1" ht="29.25">
      <c r="A277" s="35"/>
      <c r="B277" s="36"/>
      <c r="C277" s="37"/>
      <c r="D277" s="187" t="s">
        <v>124</v>
      </c>
      <c r="E277" s="37"/>
      <c r="F277" s="188" t="s">
        <v>772</v>
      </c>
      <c r="G277" s="37"/>
      <c r="H277" s="37"/>
      <c r="I277" s="189"/>
      <c r="J277" s="37"/>
      <c r="K277" s="37"/>
      <c r="L277" s="40"/>
      <c r="M277" s="190"/>
      <c r="N277" s="191"/>
      <c r="O277" s="65"/>
      <c r="P277" s="65"/>
      <c r="Q277" s="65"/>
      <c r="R277" s="65"/>
      <c r="S277" s="65"/>
      <c r="T277" s="66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124</v>
      </c>
      <c r="AU277" s="18" t="s">
        <v>79</v>
      </c>
    </row>
    <row r="278" spans="1:65" s="2" customFormat="1" ht="11.25">
      <c r="A278" s="35"/>
      <c r="B278" s="36"/>
      <c r="C278" s="37"/>
      <c r="D278" s="192" t="s">
        <v>126</v>
      </c>
      <c r="E278" s="37"/>
      <c r="F278" s="193" t="s">
        <v>773</v>
      </c>
      <c r="G278" s="37"/>
      <c r="H278" s="37"/>
      <c r="I278" s="189"/>
      <c r="J278" s="37"/>
      <c r="K278" s="37"/>
      <c r="L278" s="40"/>
      <c r="M278" s="190"/>
      <c r="N278" s="191"/>
      <c r="O278" s="65"/>
      <c r="P278" s="65"/>
      <c r="Q278" s="65"/>
      <c r="R278" s="65"/>
      <c r="S278" s="65"/>
      <c r="T278" s="66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8" t="s">
        <v>126</v>
      </c>
      <c r="AU278" s="18" t="s">
        <v>79</v>
      </c>
    </row>
    <row r="279" spans="1:65" s="13" customFormat="1" ht="11.25">
      <c r="B279" s="194"/>
      <c r="C279" s="195"/>
      <c r="D279" s="187" t="s">
        <v>128</v>
      </c>
      <c r="E279" s="196" t="s">
        <v>19</v>
      </c>
      <c r="F279" s="197" t="s">
        <v>724</v>
      </c>
      <c r="G279" s="195"/>
      <c r="H279" s="196" t="s">
        <v>19</v>
      </c>
      <c r="I279" s="198"/>
      <c r="J279" s="195"/>
      <c r="K279" s="195"/>
      <c r="L279" s="199"/>
      <c r="M279" s="200"/>
      <c r="N279" s="201"/>
      <c r="O279" s="201"/>
      <c r="P279" s="201"/>
      <c r="Q279" s="201"/>
      <c r="R279" s="201"/>
      <c r="S279" s="201"/>
      <c r="T279" s="202"/>
      <c r="AT279" s="203" t="s">
        <v>128</v>
      </c>
      <c r="AU279" s="203" t="s">
        <v>79</v>
      </c>
      <c r="AV279" s="13" t="s">
        <v>14</v>
      </c>
      <c r="AW279" s="13" t="s">
        <v>33</v>
      </c>
      <c r="AX279" s="13" t="s">
        <v>71</v>
      </c>
      <c r="AY279" s="203" t="s">
        <v>114</v>
      </c>
    </row>
    <row r="280" spans="1:65" s="14" customFormat="1" ht="11.25">
      <c r="B280" s="204"/>
      <c r="C280" s="205"/>
      <c r="D280" s="187" t="s">
        <v>128</v>
      </c>
      <c r="E280" s="206" t="s">
        <v>19</v>
      </c>
      <c r="F280" s="207" t="s">
        <v>725</v>
      </c>
      <c r="G280" s="205"/>
      <c r="H280" s="208">
        <v>208.68</v>
      </c>
      <c r="I280" s="209"/>
      <c r="J280" s="205"/>
      <c r="K280" s="205"/>
      <c r="L280" s="210"/>
      <c r="M280" s="211"/>
      <c r="N280" s="212"/>
      <c r="O280" s="212"/>
      <c r="P280" s="212"/>
      <c r="Q280" s="212"/>
      <c r="R280" s="212"/>
      <c r="S280" s="212"/>
      <c r="T280" s="213"/>
      <c r="AT280" s="214" t="s">
        <v>128</v>
      </c>
      <c r="AU280" s="214" t="s">
        <v>79</v>
      </c>
      <c r="AV280" s="14" t="s">
        <v>79</v>
      </c>
      <c r="AW280" s="14" t="s">
        <v>33</v>
      </c>
      <c r="AX280" s="14" t="s">
        <v>14</v>
      </c>
      <c r="AY280" s="214" t="s">
        <v>114</v>
      </c>
    </row>
    <row r="281" spans="1:65" s="2" customFormat="1" ht="24.2" customHeight="1">
      <c r="A281" s="35"/>
      <c r="B281" s="36"/>
      <c r="C281" s="174" t="s">
        <v>354</v>
      </c>
      <c r="D281" s="174" t="s">
        <v>117</v>
      </c>
      <c r="E281" s="175" t="s">
        <v>774</v>
      </c>
      <c r="F281" s="176" t="s">
        <v>775</v>
      </c>
      <c r="G281" s="177" t="s">
        <v>120</v>
      </c>
      <c r="H281" s="178">
        <v>41.09</v>
      </c>
      <c r="I281" s="179"/>
      <c r="J281" s="180">
        <f>ROUND(I281*H281,2)</f>
        <v>0</v>
      </c>
      <c r="K281" s="176" t="s">
        <v>121</v>
      </c>
      <c r="L281" s="40"/>
      <c r="M281" s="181" t="s">
        <v>19</v>
      </c>
      <c r="N281" s="182" t="s">
        <v>43</v>
      </c>
      <c r="O281" s="65"/>
      <c r="P281" s="183">
        <f>O281*H281</f>
        <v>0</v>
      </c>
      <c r="Q281" s="183">
        <v>0</v>
      </c>
      <c r="R281" s="183">
        <f>Q281*H281</f>
        <v>0</v>
      </c>
      <c r="S281" s="183">
        <v>2.9000000000000001E-2</v>
      </c>
      <c r="T281" s="184">
        <f>S281*H281</f>
        <v>1.1916100000000001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185" t="s">
        <v>122</v>
      </c>
      <c r="AT281" s="185" t="s">
        <v>117</v>
      </c>
      <c r="AU281" s="185" t="s">
        <v>79</v>
      </c>
      <c r="AY281" s="18" t="s">
        <v>114</v>
      </c>
      <c r="BE281" s="186">
        <f>IF(N281="základní",J281,0)</f>
        <v>0</v>
      </c>
      <c r="BF281" s="186">
        <f>IF(N281="snížená",J281,0)</f>
        <v>0</v>
      </c>
      <c r="BG281" s="186">
        <f>IF(N281="zákl. přenesená",J281,0)</f>
        <v>0</v>
      </c>
      <c r="BH281" s="186">
        <f>IF(N281="sníž. přenesená",J281,0)</f>
        <v>0</v>
      </c>
      <c r="BI281" s="186">
        <f>IF(N281="nulová",J281,0)</f>
        <v>0</v>
      </c>
      <c r="BJ281" s="18" t="s">
        <v>79</v>
      </c>
      <c r="BK281" s="186">
        <f>ROUND(I281*H281,2)</f>
        <v>0</v>
      </c>
      <c r="BL281" s="18" t="s">
        <v>122</v>
      </c>
      <c r="BM281" s="185" t="s">
        <v>776</v>
      </c>
    </row>
    <row r="282" spans="1:65" s="2" customFormat="1" ht="19.5">
      <c r="A282" s="35"/>
      <c r="B282" s="36"/>
      <c r="C282" s="37"/>
      <c r="D282" s="187" t="s">
        <v>124</v>
      </c>
      <c r="E282" s="37"/>
      <c r="F282" s="188" t="s">
        <v>777</v>
      </c>
      <c r="G282" s="37"/>
      <c r="H282" s="37"/>
      <c r="I282" s="189"/>
      <c r="J282" s="37"/>
      <c r="K282" s="37"/>
      <c r="L282" s="40"/>
      <c r="M282" s="190"/>
      <c r="N282" s="191"/>
      <c r="O282" s="65"/>
      <c r="P282" s="65"/>
      <c r="Q282" s="65"/>
      <c r="R282" s="65"/>
      <c r="S282" s="65"/>
      <c r="T282" s="66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124</v>
      </c>
      <c r="AU282" s="18" t="s">
        <v>79</v>
      </c>
    </row>
    <row r="283" spans="1:65" s="2" customFormat="1" ht="11.25">
      <c r="A283" s="35"/>
      <c r="B283" s="36"/>
      <c r="C283" s="37"/>
      <c r="D283" s="192" t="s">
        <v>126</v>
      </c>
      <c r="E283" s="37"/>
      <c r="F283" s="193" t="s">
        <v>778</v>
      </c>
      <c r="G283" s="37"/>
      <c r="H283" s="37"/>
      <c r="I283" s="189"/>
      <c r="J283" s="37"/>
      <c r="K283" s="37"/>
      <c r="L283" s="40"/>
      <c r="M283" s="190"/>
      <c r="N283" s="191"/>
      <c r="O283" s="65"/>
      <c r="P283" s="65"/>
      <c r="Q283" s="65"/>
      <c r="R283" s="65"/>
      <c r="S283" s="65"/>
      <c r="T283" s="66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8" t="s">
        <v>126</v>
      </c>
      <c r="AU283" s="18" t="s">
        <v>79</v>
      </c>
    </row>
    <row r="284" spans="1:65" s="13" customFormat="1" ht="11.25">
      <c r="B284" s="194"/>
      <c r="C284" s="195"/>
      <c r="D284" s="187" t="s">
        <v>128</v>
      </c>
      <c r="E284" s="196" t="s">
        <v>19</v>
      </c>
      <c r="F284" s="197" t="s">
        <v>779</v>
      </c>
      <c r="G284" s="195"/>
      <c r="H284" s="196" t="s">
        <v>19</v>
      </c>
      <c r="I284" s="198"/>
      <c r="J284" s="195"/>
      <c r="K284" s="195"/>
      <c r="L284" s="199"/>
      <c r="M284" s="200"/>
      <c r="N284" s="201"/>
      <c r="O284" s="201"/>
      <c r="P284" s="201"/>
      <c r="Q284" s="201"/>
      <c r="R284" s="201"/>
      <c r="S284" s="201"/>
      <c r="T284" s="202"/>
      <c r="AT284" s="203" t="s">
        <v>128</v>
      </c>
      <c r="AU284" s="203" t="s">
        <v>79</v>
      </c>
      <c r="AV284" s="13" t="s">
        <v>14</v>
      </c>
      <c r="AW284" s="13" t="s">
        <v>33</v>
      </c>
      <c r="AX284" s="13" t="s">
        <v>71</v>
      </c>
      <c r="AY284" s="203" t="s">
        <v>114</v>
      </c>
    </row>
    <row r="285" spans="1:65" s="14" customFormat="1" ht="11.25">
      <c r="B285" s="204"/>
      <c r="C285" s="205"/>
      <c r="D285" s="187" t="s">
        <v>128</v>
      </c>
      <c r="E285" s="206" t="s">
        <v>19</v>
      </c>
      <c r="F285" s="207" t="s">
        <v>165</v>
      </c>
      <c r="G285" s="205"/>
      <c r="H285" s="208">
        <v>19.95</v>
      </c>
      <c r="I285" s="209"/>
      <c r="J285" s="205"/>
      <c r="K285" s="205"/>
      <c r="L285" s="210"/>
      <c r="M285" s="211"/>
      <c r="N285" s="212"/>
      <c r="O285" s="212"/>
      <c r="P285" s="212"/>
      <c r="Q285" s="212"/>
      <c r="R285" s="212"/>
      <c r="S285" s="212"/>
      <c r="T285" s="213"/>
      <c r="AT285" s="214" t="s">
        <v>128</v>
      </c>
      <c r="AU285" s="214" t="s">
        <v>79</v>
      </c>
      <c r="AV285" s="14" t="s">
        <v>79</v>
      </c>
      <c r="AW285" s="14" t="s">
        <v>33</v>
      </c>
      <c r="AX285" s="14" t="s">
        <v>71</v>
      </c>
      <c r="AY285" s="214" t="s">
        <v>114</v>
      </c>
    </row>
    <row r="286" spans="1:65" s="14" customFormat="1" ht="11.25">
      <c r="B286" s="204"/>
      <c r="C286" s="205"/>
      <c r="D286" s="187" t="s">
        <v>128</v>
      </c>
      <c r="E286" s="206" t="s">
        <v>19</v>
      </c>
      <c r="F286" s="207" t="s">
        <v>166</v>
      </c>
      <c r="G286" s="205"/>
      <c r="H286" s="208">
        <v>21.14</v>
      </c>
      <c r="I286" s="209"/>
      <c r="J286" s="205"/>
      <c r="K286" s="205"/>
      <c r="L286" s="210"/>
      <c r="M286" s="211"/>
      <c r="N286" s="212"/>
      <c r="O286" s="212"/>
      <c r="P286" s="212"/>
      <c r="Q286" s="212"/>
      <c r="R286" s="212"/>
      <c r="S286" s="212"/>
      <c r="T286" s="213"/>
      <c r="AT286" s="214" t="s">
        <v>128</v>
      </c>
      <c r="AU286" s="214" t="s">
        <v>79</v>
      </c>
      <c r="AV286" s="14" t="s">
        <v>79</v>
      </c>
      <c r="AW286" s="14" t="s">
        <v>33</v>
      </c>
      <c r="AX286" s="14" t="s">
        <v>71</v>
      </c>
      <c r="AY286" s="214" t="s">
        <v>114</v>
      </c>
    </row>
    <row r="287" spans="1:65" s="15" customFormat="1" ht="11.25">
      <c r="B287" s="215"/>
      <c r="C287" s="216"/>
      <c r="D287" s="187" t="s">
        <v>128</v>
      </c>
      <c r="E287" s="217" t="s">
        <v>19</v>
      </c>
      <c r="F287" s="218" t="s">
        <v>135</v>
      </c>
      <c r="G287" s="216"/>
      <c r="H287" s="219">
        <v>41.09</v>
      </c>
      <c r="I287" s="220"/>
      <c r="J287" s="216"/>
      <c r="K287" s="216"/>
      <c r="L287" s="221"/>
      <c r="M287" s="222"/>
      <c r="N287" s="223"/>
      <c r="O287" s="223"/>
      <c r="P287" s="223"/>
      <c r="Q287" s="223"/>
      <c r="R287" s="223"/>
      <c r="S287" s="223"/>
      <c r="T287" s="224"/>
      <c r="AT287" s="225" t="s">
        <v>128</v>
      </c>
      <c r="AU287" s="225" t="s">
        <v>79</v>
      </c>
      <c r="AV287" s="15" t="s">
        <v>122</v>
      </c>
      <c r="AW287" s="15" t="s">
        <v>33</v>
      </c>
      <c r="AX287" s="15" t="s">
        <v>14</v>
      </c>
      <c r="AY287" s="225" t="s">
        <v>114</v>
      </c>
    </row>
    <row r="288" spans="1:65" s="2" customFormat="1" ht="24.2" customHeight="1">
      <c r="A288" s="35"/>
      <c r="B288" s="36"/>
      <c r="C288" s="174" t="s">
        <v>362</v>
      </c>
      <c r="D288" s="174" t="s">
        <v>117</v>
      </c>
      <c r="E288" s="175" t="s">
        <v>780</v>
      </c>
      <c r="F288" s="176" t="s">
        <v>781</v>
      </c>
      <c r="G288" s="177" t="s">
        <v>120</v>
      </c>
      <c r="H288" s="178">
        <v>14.5</v>
      </c>
      <c r="I288" s="179"/>
      <c r="J288" s="180">
        <f>ROUND(I288*H288,2)</f>
        <v>0</v>
      </c>
      <c r="K288" s="176" t="s">
        <v>121</v>
      </c>
      <c r="L288" s="40"/>
      <c r="M288" s="181" t="s">
        <v>19</v>
      </c>
      <c r="N288" s="182" t="s">
        <v>43</v>
      </c>
      <c r="O288" s="65"/>
      <c r="P288" s="183">
        <f>O288*H288</f>
        <v>0</v>
      </c>
      <c r="Q288" s="183">
        <v>0</v>
      </c>
      <c r="R288" s="183">
        <f>Q288*H288</f>
        <v>0</v>
      </c>
      <c r="S288" s="183">
        <v>0.05</v>
      </c>
      <c r="T288" s="184">
        <f>S288*H288</f>
        <v>0.72500000000000009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185" t="s">
        <v>122</v>
      </c>
      <c r="AT288" s="185" t="s">
        <v>117</v>
      </c>
      <c r="AU288" s="185" t="s">
        <v>79</v>
      </c>
      <c r="AY288" s="18" t="s">
        <v>114</v>
      </c>
      <c r="BE288" s="186">
        <f>IF(N288="základní",J288,0)</f>
        <v>0</v>
      </c>
      <c r="BF288" s="186">
        <f>IF(N288="snížená",J288,0)</f>
        <v>0</v>
      </c>
      <c r="BG288" s="186">
        <f>IF(N288="zákl. přenesená",J288,0)</f>
        <v>0</v>
      </c>
      <c r="BH288" s="186">
        <f>IF(N288="sníž. přenesená",J288,0)</f>
        <v>0</v>
      </c>
      <c r="BI288" s="186">
        <f>IF(N288="nulová",J288,0)</f>
        <v>0</v>
      </c>
      <c r="BJ288" s="18" t="s">
        <v>79</v>
      </c>
      <c r="BK288" s="186">
        <f>ROUND(I288*H288,2)</f>
        <v>0</v>
      </c>
      <c r="BL288" s="18" t="s">
        <v>122</v>
      </c>
      <c r="BM288" s="185" t="s">
        <v>782</v>
      </c>
    </row>
    <row r="289" spans="1:65" s="2" customFormat="1" ht="19.5">
      <c r="A289" s="35"/>
      <c r="B289" s="36"/>
      <c r="C289" s="37"/>
      <c r="D289" s="187" t="s">
        <v>124</v>
      </c>
      <c r="E289" s="37"/>
      <c r="F289" s="188" t="s">
        <v>783</v>
      </c>
      <c r="G289" s="37"/>
      <c r="H289" s="37"/>
      <c r="I289" s="189"/>
      <c r="J289" s="37"/>
      <c r="K289" s="37"/>
      <c r="L289" s="40"/>
      <c r="M289" s="190"/>
      <c r="N289" s="191"/>
      <c r="O289" s="65"/>
      <c r="P289" s="65"/>
      <c r="Q289" s="65"/>
      <c r="R289" s="65"/>
      <c r="S289" s="65"/>
      <c r="T289" s="66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124</v>
      </c>
      <c r="AU289" s="18" t="s">
        <v>79</v>
      </c>
    </row>
    <row r="290" spans="1:65" s="2" customFormat="1" ht="11.25">
      <c r="A290" s="35"/>
      <c r="B290" s="36"/>
      <c r="C290" s="37"/>
      <c r="D290" s="192" t="s">
        <v>126</v>
      </c>
      <c r="E290" s="37"/>
      <c r="F290" s="193" t="s">
        <v>784</v>
      </c>
      <c r="G290" s="37"/>
      <c r="H290" s="37"/>
      <c r="I290" s="189"/>
      <c r="J290" s="37"/>
      <c r="K290" s="37"/>
      <c r="L290" s="40"/>
      <c r="M290" s="190"/>
      <c r="N290" s="191"/>
      <c r="O290" s="65"/>
      <c r="P290" s="65"/>
      <c r="Q290" s="65"/>
      <c r="R290" s="65"/>
      <c r="S290" s="65"/>
      <c r="T290" s="66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126</v>
      </c>
      <c r="AU290" s="18" t="s">
        <v>79</v>
      </c>
    </row>
    <row r="291" spans="1:65" s="13" customFormat="1" ht="11.25">
      <c r="B291" s="194"/>
      <c r="C291" s="195"/>
      <c r="D291" s="187" t="s">
        <v>128</v>
      </c>
      <c r="E291" s="196" t="s">
        <v>19</v>
      </c>
      <c r="F291" s="197" t="s">
        <v>712</v>
      </c>
      <c r="G291" s="195"/>
      <c r="H291" s="196" t="s">
        <v>19</v>
      </c>
      <c r="I291" s="198"/>
      <c r="J291" s="195"/>
      <c r="K291" s="195"/>
      <c r="L291" s="199"/>
      <c r="M291" s="200"/>
      <c r="N291" s="201"/>
      <c r="O291" s="201"/>
      <c r="P291" s="201"/>
      <c r="Q291" s="201"/>
      <c r="R291" s="201"/>
      <c r="S291" s="201"/>
      <c r="T291" s="202"/>
      <c r="AT291" s="203" t="s">
        <v>128</v>
      </c>
      <c r="AU291" s="203" t="s">
        <v>79</v>
      </c>
      <c r="AV291" s="13" t="s">
        <v>14</v>
      </c>
      <c r="AW291" s="13" t="s">
        <v>33</v>
      </c>
      <c r="AX291" s="13" t="s">
        <v>71</v>
      </c>
      <c r="AY291" s="203" t="s">
        <v>114</v>
      </c>
    </row>
    <row r="292" spans="1:65" s="14" customFormat="1" ht="11.25">
      <c r="B292" s="204"/>
      <c r="C292" s="205"/>
      <c r="D292" s="187" t="s">
        <v>128</v>
      </c>
      <c r="E292" s="206" t="s">
        <v>19</v>
      </c>
      <c r="F292" s="207" t="s">
        <v>713</v>
      </c>
      <c r="G292" s="205"/>
      <c r="H292" s="208">
        <v>14.5</v>
      </c>
      <c r="I292" s="209"/>
      <c r="J292" s="205"/>
      <c r="K292" s="205"/>
      <c r="L292" s="210"/>
      <c r="M292" s="211"/>
      <c r="N292" s="212"/>
      <c r="O292" s="212"/>
      <c r="P292" s="212"/>
      <c r="Q292" s="212"/>
      <c r="R292" s="212"/>
      <c r="S292" s="212"/>
      <c r="T292" s="213"/>
      <c r="AT292" s="214" t="s">
        <v>128</v>
      </c>
      <c r="AU292" s="214" t="s">
        <v>79</v>
      </c>
      <c r="AV292" s="14" t="s">
        <v>79</v>
      </c>
      <c r="AW292" s="14" t="s">
        <v>33</v>
      </c>
      <c r="AX292" s="14" t="s">
        <v>14</v>
      </c>
      <c r="AY292" s="214" t="s">
        <v>114</v>
      </c>
    </row>
    <row r="293" spans="1:65" s="2" customFormat="1" ht="24.2" customHeight="1">
      <c r="A293" s="35"/>
      <c r="B293" s="36"/>
      <c r="C293" s="174" t="s">
        <v>368</v>
      </c>
      <c r="D293" s="174" t="s">
        <v>117</v>
      </c>
      <c r="E293" s="175" t="s">
        <v>785</v>
      </c>
      <c r="F293" s="176" t="s">
        <v>786</v>
      </c>
      <c r="G293" s="177" t="s">
        <v>120</v>
      </c>
      <c r="H293" s="178">
        <v>5</v>
      </c>
      <c r="I293" s="179"/>
      <c r="J293" s="180">
        <f>ROUND(I293*H293,2)</f>
        <v>0</v>
      </c>
      <c r="K293" s="176" t="s">
        <v>121</v>
      </c>
      <c r="L293" s="40"/>
      <c r="M293" s="181" t="s">
        <v>19</v>
      </c>
      <c r="N293" s="182" t="s">
        <v>43</v>
      </c>
      <c r="O293" s="65"/>
      <c r="P293" s="183">
        <f>O293*H293</f>
        <v>0</v>
      </c>
      <c r="Q293" s="183">
        <v>0</v>
      </c>
      <c r="R293" s="183">
        <f>Q293*H293</f>
        <v>0</v>
      </c>
      <c r="S293" s="183">
        <v>6.5000000000000002E-2</v>
      </c>
      <c r="T293" s="184">
        <f>S293*H293</f>
        <v>0.32500000000000001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85" t="s">
        <v>122</v>
      </c>
      <c r="AT293" s="185" t="s">
        <v>117</v>
      </c>
      <c r="AU293" s="185" t="s">
        <v>79</v>
      </c>
      <c r="AY293" s="18" t="s">
        <v>114</v>
      </c>
      <c r="BE293" s="186">
        <f>IF(N293="základní",J293,0)</f>
        <v>0</v>
      </c>
      <c r="BF293" s="186">
        <f>IF(N293="snížená",J293,0)</f>
        <v>0</v>
      </c>
      <c r="BG293" s="186">
        <f>IF(N293="zákl. přenesená",J293,0)</f>
        <v>0</v>
      </c>
      <c r="BH293" s="186">
        <f>IF(N293="sníž. přenesená",J293,0)</f>
        <v>0</v>
      </c>
      <c r="BI293" s="186">
        <f>IF(N293="nulová",J293,0)</f>
        <v>0</v>
      </c>
      <c r="BJ293" s="18" t="s">
        <v>79</v>
      </c>
      <c r="BK293" s="186">
        <f>ROUND(I293*H293,2)</f>
        <v>0</v>
      </c>
      <c r="BL293" s="18" t="s">
        <v>122</v>
      </c>
      <c r="BM293" s="185" t="s">
        <v>787</v>
      </c>
    </row>
    <row r="294" spans="1:65" s="2" customFormat="1" ht="19.5">
      <c r="A294" s="35"/>
      <c r="B294" s="36"/>
      <c r="C294" s="37"/>
      <c r="D294" s="187" t="s">
        <v>124</v>
      </c>
      <c r="E294" s="37"/>
      <c r="F294" s="188" t="s">
        <v>788</v>
      </c>
      <c r="G294" s="37"/>
      <c r="H294" s="37"/>
      <c r="I294" s="189"/>
      <c r="J294" s="37"/>
      <c r="K294" s="37"/>
      <c r="L294" s="40"/>
      <c r="M294" s="190"/>
      <c r="N294" s="191"/>
      <c r="O294" s="65"/>
      <c r="P294" s="65"/>
      <c r="Q294" s="65"/>
      <c r="R294" s="65"/>
      <c r="S294" s="65"/>
      <c r="T294" s="66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8" t="s">
        <v>124</v>
      </c>
      <c r="AU294" s="18" t="s">
        <v>79</v>
      </c>
    </row>
    <row r="295" spans="1:65" s="2" customFormat="1" ht="11.25">
      <c r="A295" s="35"/>
      <c r="B295" s="36"/>
      <c r="C295" s="37"/>
      <c r="D295" s="192" t="s">
        <v>126</v>
      </c>
      <c r="E295" s="37"/>
      <c r="F295" s="193" t="s">
        <v>789</v>
      </c>
      <c r="G295" s="37"/>
      <c r="H295" s="37"/>
      <c r="I295" s="189"/>
      <c r="J295" s="37"/>
      <c r="K295" s="37"/>
      <c r="L295" s="40"/>
      <c r="M295" s="190"/>
      <c r="N295" s="191"/>
      <c r="O295" s="65"/>
      <c r="P295" s="65"/>
      <c r="Q295" s="65"/>
      <c r="R295" s="65"/>
      <c r="S295" s="65"/>
      <c r="T295" s="66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8" t="s">
        <v>126</v>
      </c>
      <c r="AU295" s="18" t="s">
        <v>79</v>
      </c>
    </row>
    <row r="296" spans="1:65" s="13" customFormat="1" ht="11.25">
      <c r="B296" s="194"/>
      <c r="C296" s="195"/>
      <c r="D296" s="187" t="s">
        <v>128</v>
      </c>
      <c r="E296" s="196" t="s">
        <v>19</v>
      </c>
      <c r="F296" s="197" t="s">
        <v>790</v>
      </c>
      <c r="G296" s="195"/>
      <c r="H296" s="196" t="s">
        <v>19</v>
      </c>
      <c r="I296" s="198"/>
      <c r="J296" s="195"/>
      <c r="K296" s="195"/>
      <c r="L296" s="199"/>
      <c r="M296" s="200"/>
      <c r="N296" s="201"/>
      <c r="O296" s="201"/>
      <c r="P296" s="201"/>
      <c r="Q296" s="201"/>
      <c r="R296" s="201"/>
      <c r="S296" s="201"/>
      <c r="T296" s="202"/>
      <c r="AT296" s="203" t="s">
        <v>128</v>
      </c>
      <c r="AU296" s="203" t="s">
        <v>79</v>
      </c>
      <c r="AV296" s="13" t="s">
        <v>14</v>
      </c>
      <c r="AW296" s="13" t="s">
        <v>33</v>
      </c>
      <c r="AX296" s="13" t="s">
        <v>71</v>
      </c>
      <c r="AY296" s="203" t="s">
        <v>114</v>
      </c>
    </row>
    <row r="297" spans="1:65" s="14" customFormat="1" ht="11.25">
      <c r="B297" s="204"/>
      <c r="C297" s="205"/>
      <c r="D297" s="187" t="s">
        <v>128</v>
      </c>
      <c r="E297" s="206" t="s">
        <v>19</v>
      </c>
      <c r="F297" s="207" t="s">
        <v>153</v>
      </c>
      <c r="G297" s="205"/>
      <c r="H297" s="208">
        <v>5</v>
      </c>
      <c r="I297" s="209"/>
      <c r="J297" s="205"/>
      <c r="K297" s="205"/>
      <c r="L297" s="210"/>
      <c r="M297" s="211"/>
      <c r="N297" s="212"/>
      <c r="O297" s="212"/>
      <c r="P297" s="212"/>
      <c r="Q297" s="212"/>
      <c r="R297" s="212"/>
      <c r="S297" s="212"/>
      <c r="T297" s="213"/>
      <c r="AT297" s="214" t="s">
        <v>128</v>
      </c>
      <c r="AU297" s="214" t="s">
        <v>79</v>
      </c>
      <c r="AV297" s="14" t="s">
        <v>79</v>
      </c>
      <c r="AW297" s="14" t="s">
        <v>33</v>
      </c>
      <c r="AX297" s="14" t="s">
        <v>14</v>
      </c>
      <c r="AY297" s="214" t="s">
        <v>114</v>
      </c>
    </row>
    <row r="298" spans="1:65" s="2" customFormat="1" ht="24.2" customHeight="1">
      <c r="A298" s="35"/>
      <c r="B298" s="36"/>
      <c r="C298" s="174" t="s">
        <v>388</v>
      </c>
      <c r="D298" s="174" t="s">
        <v>117</v>
      </c>
      <c r="E298" s="175" t="s">
        <v>791</v>
      </c>
      <c r="F298" s="176" t="s">
        <v>792</v>
      </c>
      <c r="G298" s="177" t="s">
        <v>120</v>
      </c>
      <c r="H298" s="178">
        <v>5</v>
      </c>
      <c r="I298" s="179"/>
      <c r="J298" s="180">
        <f>ROUND(I298*H298,2)</f>
        <v>0</v>
      </c>
      <c r="K298" s="176" t="s">
        <v>121</v>
      </c>
      <c r="L298" s="40"/>
      <c r="M298" s="181" t="s">
        <v>19</v>
      </c>
      <c r="N298" s="182" t="s">
        <v>43</v>
      </c>
      <c r="O298" s="65"/>
      <c r="P298" s="183">
        <f>O298*H298</f>
        <v>0</v>
      </c>
      <c r="Q298" s="183">
        <v>1.9949999999999999E-2</v>
      </c>
      <c r="R298" s="183">
        <f>Q298*H298</f>
        <v>9.9749999999999991E-2</v>
      </c>
      <c r="S298" s="183">
        <v>0</v>
      </c>
      <c r="T298" s="184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85" t="s">
        <v>122</v>
      </c>
      <c r="AT298" s="185" t="s">
        <v>117</v>
      </c>
      <c r="AU298" s="185" t="s">
        <v>79</v>
      </c>
      <c r="AY298" s="18" t="s">
        <v>114</v>
      </c>
      <c r="BE298" s="186">
        <f>IF(N298="základní",J298,0)</f>
        <v>0</v>
      </c>
      <c r="BF298" s="186">
        <f>IF(N298="snížená",J298,0)</f>
        <v>0</v>
      </c>
      <c r="BG298" s="186">
        <f>IF(N298="zákl. přenesená",J298,0)</f>
        <v>0</v>
      </c>
      <c r="BH298" s="186">
        <f>IF(N298="sníž. přenesená",J298,0)</f>
        <v>0</v>
      </c>
      <c r="BI298" s="186">
        <f>IF(N298="nulová",J298,0)</f>
        <v>0</v>
      </c>
      <c r="BJ298" s="18" t="s">
        <v>79</v>
      </c>
      <c r="BK298" s="186">
        <f>ROUND(I298*H298,2)</f>
        <v>0</v>
      </c>
      <c r="BL298" s="18" t="s">
        <v>122</v>
      </c>
      <c r="BM298" s="185" t="s">
        <v>793</v>
      </c>
    </row>
    <row r="299" spans="1:65" s="2" customFormat="1" ht="19.5">
      <c r="A299" s="35"/>
      <c r="B299" s="36"/>
      <c r="C299" s="37"/>
      <c r="D299" s="187" t="s">
        <v>124</v>
      </c>
      <c r="E299" s="37"/>
      <c r="F299" s="188" t="s">
        <v>794</v>
      </c>
      <c r="G299" s="37"/>
      <c r="H299" s="37"/>
      <c r="I299" s="189"/>
      <c r="J299" s="37"/>
      <c r="K299" s="37"/>
      <c r="L299" s="40"/>
      <c r="M299" s="190"/>
      <c r="N299" s="191"/>
      <c r="O299" s="65"/>
      <c r="P299" s="65"/>
      <c r="Q299" s="65"/>
      <c r="R299" s="65"/>
      <c r="S299" s="65"/>
      <c r="T299" s="66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124</v>
      </c>
      <c r="AU299" s="18" t="s">
        <v>79</v>
      </c>
    </row>
    <row r="300" spans="1:65" s="2" customFormat="1" ht="11.25">
      <c r="A300" s="35"/>
      <c r="B300" s="36"/>
      <c r="C300" s="37"/>
      <c r="D300" s="192" t="s">
        <v>126</v>
      </c>
      <c r="E300" s="37"/>
      <c r="F300" s="193" t="s">
        <v>795</v>
      </c>
      <c r="G300" s="37"/>
      <c r="H300" s="37"/>
      <c r="I300" s="189"/>
      <c r="J300" s="37"/>
      <c r="K300" s="37"/>
      <c r="L300" s="40"/>
      <c r="M300" s="190"/>
      <c r="N300" s="191"/>
      <c r="O300" s="65"/>
      <c r="P300" s="65"/>
      <c r="Q300" s="65"/>
      <c r="R300" s="65"/>
      <c r="S300" s="65"/>
      <c r="T300" s="66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8" t="s">
        <v>126</v>
      </c>
      <c r="AU300" s="18" t="s">
        <v>79</v>
      </c>
    </row>
    <row r="301" spans="1:65" s="13" customFormat="1" ht="11.25">
      <c r="B301" s="194"/>
      <c r="C301" s="195"/>
      <c r="D301" s="187" t="s">
        <v>128</v>
      </c>
      <c r="E301" s="196" t="s">
        <v>19</v>
      </c>
      <c r="F301" s="197" t="s">
        <v>790</v>
      </c>
      <c r="G301" s="195"/>
      <c r="H301" s="196" t="s">
        <v>19</v>
      </c>
      <c r="I301" s="198"/>
      <c r="J301" s="195"/>
      <c r="K301" s="195"/>
      <c r="L301" s="199"/>
      <c r="M301" s="200"/>
      <c r="N301" s="201"/>
      <c r="O301" s="201"/>
      <c r="P301" s="201"/>
      <c r="Q301" s="201"/>
      <c r="R301" s="201"/>
      <c r="S301" s="201"/>
      <c r="T301" s="202"/>
      <c r="AT301" s="203" t="s">
        <v>128</v>
      </c>
      <c r="AU301" s="203" t="s">
        <v>79</v>
      </c>
      <c r="AV301" s="13" t="s">
        <v>14</v>
      </c>
      <c r="AW301" s="13" t="s">
        <v>33</v>
      </c>
      <c r="AX301" s="13" t="s">
        <v>71</v>
      </c>
      <c r="AY301" s="203" t="s">
        <v>114</v>
      </c>
    </row>
    <row r="302" spans="1:65" s="14" customFormat="1" ht="11.25">
      <c r="B302" s="204"/>
      <c r="C302" s="205"/>
      <c r="D302" s="187" t="s">
        <v>128</v>
      </c>
      <c r="E302" s="206" t="s">
        <v>19</v>
      </c>
      <c r="F302" s="207" t="s">
        <v>153</v>
      </c>
      <c r="G302" s="205"/>
      <c r="H302" s="208">
        <v>5</v>
      </c>
      <c r="I302" s="209"/>
      <c r="J302" s="205"/>
      <c r="K302" s="205"/>
      <c r="L302" s="210"/>
      <c r="M302" s="211"/>
      <c r="N302" s="212"/>
      <c r="O302" s="212"/>
      <c r="P302" s="212"/>
      <c r="Q302" s="212"/>
      <c r="R302" s="212"/>
      <c r="S302" s="212"/>
      <c r="T302" s="213"/>
      <c r="AT302" s="214" t="s">
        <v>128</v>
      </c>
      <c r="AU302" s="214" t="s">
        <v>79</v>
      </c>
      <c r="AV302" s="14" t="s">
        <v>79</v>
      </c>
      <c r="AW302" s="14" t="s">
        <v>33</v>
      </c>
      <c r="AX302" s="14" t="s">
        <v>14</v>
      </c>
      <c r="AY302" s="214" t="s">
        <v>114</v>
      </c>
    </row>
    <row r="303" spans="1:65" s="2" customFormat="1" ht="24.2" customHeight="1">
      <c r="A303" s="35"/>
      <c r="B303" s="36"/>
      <c r="C303" s="174" t="s">
        <v>394</v>
      </c>
      <c r="D303" s="174" t="s">
        <v>117</v>
      </c>
      <c r="E303" s="175" t="s">
        <v>796</v>
      </c>
      <c r="F303" s="176" t="s">
        <v>797</v>
      </c>
      <c r="G303" s="177" t="s">
        <v>120</v>
      </c>
      <c r="H303" s="178">
        <v>5</v>
      </c>
      <c r="I303" s="179"/>
      <c r="J303" s="180">
        <f>ROUND(I303*H303,2)</f>
        <v>0</v>
      </c>
      <c r="K303" s="176" t="s">
        <v>121</v>
      </c>
      <c r="L303" s="40"/>
      <c r="M303" s="181" t="s">
        <v>19</v>
      </c>
      <c r="N303" s="182" t="s">
        <v>43</v>
      </c>
      <c r="O303" s="65"/>
      <c r="P303" s="183">
        <f>O303*H303</f>
        <v>0</v>
      </c>
      <c r="Q303" s="183">
        <v>5.3400000000000001E-3</v>
      </c>
      <c r="R303" s="183">
        <f>Q303*H303</f>
        <v>2.6700000000000002E-2</v>
      </c>
      <c r="S303" s="183">
        <v>0</v>
      </c>
      <c r="T303" s="184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85" t="s">
        <v>122</v>
      </c>
      <c r="AT303" s="185" t="s">
        <v>117</v>
      </c>
      <c r="AU303" s="185" t="s">
        <v>79</v>
      </c>
      <c r="AY303" s="18" t="s">
        <v>114</v>
      </c>
      <c r="BE303" s="186">
        <f>IF(N303="základní",J303,0)</f>
        <v>0</v>
      </c>
      <c r="BF303" s="186">
        <f>IF(N303="snížená",J303,0)</f>
        <v>0</v>
      </c>
      <c r="BG303" s="186">
        <f>IF(N303="zákl. přenesená",J303,0)</f>
        <v>0</v>
      </c>
      <c r="BH303" s="186">
        <f>IF(N303="sníž. přenesená",J303,0)</f>
        <v>0</v>
      </c>
      <c r="BI303" s="186">
        <f>IF(N303="nulová",J303,0)</f>
        <v>0</v>
      </c>
      <c r="BJ303" s="18" t="s">
        <v>79</v>
      </c>
      <c r="BK303" s="186">
        <f>ROUND(I303*H303,2)</f>
        <v>0</v>
      </c>
      <c r="BL303" s="18" t="s">
        <v>122</v>
      </c>
      <c r="BM303" s="185" t="s">
        <v>798</v>
      </c>
    </row>
    <row r="304" spans="1:65" s="2" customFormat="1" ht="19.5">
      <c r="A304" s="35"/>
      <c r="B304" s="36"/>
      <c r="C304" s="37"/>
      <c r="D304" s="187" t="s">
        <v>124</v>
      </c>
      <c r="E304" s="37"/>
      <c r="F304" s="188" t="s">
        <v>799</v>
      </c>
      <c r="G304" s="37"/>
      <c r="H304" s="37"/>
      <c r="I304" s="189"/>
      <c r="J304" s="37"/>
      <c r="K304" s="37"/>
      <c r="L304" s="40"/>
      <c r="M304" s="190"/>
      <c r="N304" s="191"/>
      <c r="O304" s="65"/>
      <c r="P304" s="65"/>
      <c r="Q304" s="65"/>
      <c r="R304" s="65"/>
      <c r="S304" s="65"/>
      <c r="T304" s="66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8" t="s">
        <v>124</v>
      </c>
      <c r="AU304" s="18" t="s">
        <v>79</v>
      </c>
    </row>
    <row r="305" spans="1:65" s="2" customFormat="1" ht="11.25">
      <c r="A305" s="35"/>
      <c r="B305" s="36"/>
      <c r="C305" s="37"/>
      <c r="D305" s="192" t="s">
        <v>126</v>
      </c>
      <c r="E305" s="37"/>
      <c r="F305" s="193" t="s">
        <v>800</v>
      </c>
      <c r="G305" s="37"/>
      <c r="H305" s="37"/>
      <c r="I305" s="189"/>
      <c r="J305" s="37"/>
      <c r="K305" s="37"/>
      <c r="L305" s="40"/>
      <c r="M305" s="190"/>
      <c r="N305" s="191"/>
      <c r="O305" s="65"/>
      <c r="P305" s="65"/>
      <c r="Q305" s="65"/>
      <c r="R305" s="65"/>
      <c r="S305" s="65"/>
      <c r="T305" s="66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126</v>
      </c>
      <c r="AU305" s="18" t="s">
        <v>79</v>
      </c>
    </row>
    <row r="306" spans="1:65" s="13" customFormat="1" ht="11.25">
      <c r="B306" s="194"/>
      <c r="C306" s="195"/>
      <c r="D306" s="187" t="s">
        <v>128</v>
      </c>
      <c r="E306" s="196" t="s">
        <v>19</v>
      </c>
      <c r="F306" s="197" t="s">
        <v>790</v>
      </c>
      <c r="G306" s="195"/>
      <c r="H306" s="196" t="s">
        <v>19</v>
      </c>
      <c r="I306" s="198"/>
      <c r="J306" s="195"/>
      <c r="K306" s="195"/>
      <c r="L306" s="199"/>
      <c r="M306" s="200"/>
      <c r="N306" s="201"/>
      <c r="O306" s="201"/>
      <c r="P306" s="201"/>
      <c r="Q306" s="201"/>
      <c r="R306" s="201"/>
      <c r="S306" s="201"/>
      <c r="T306" s="202"/>
      <c r="AT306" s="203" t="s">
        <v>128</v>
      </c>
      <c r="AU306" s="203" t="s">
        <v>79</v>
      </c>
      <c r="AV306" s="13" t="s">
        <v>14</v>
      </c>
      <c r="AW306" s="13" t="s">
        <v>33</v>
      </c>
      <c r="AX306" s="13" t="s">
        <v>71</v>
      </c>
      <c r="AY306" s="203" t="s">
        <v>114</v>
      </c>
    </row>
    <row r="307" spans="1:65" s="14" customFormat="1" ht="11.25">
      <c r="B307" s="204"/>
      <c r="C307" s="205"/>
      <c r="D307" s="187" t="s">
        <v>128</v>
      </c>
      <c r="E307" s="206" t="s">
        <v>19</v>
      </c>
      <c r="F307" s="207" t="s">
        <v>153</v>
      </c>
      <c r="G307" s="205"/>
      <c r="H307" s="208">
        <v>5</v>
      </c>
      <c r="I307" s="209"/>
      <c r="J307" s="205"/>
      <c r="K307" s="205"/>
      <c r="L307" s="210"/>
      <c r="M307" s="211"/>
      <c r="N307" s="212"/>
      <c r="O307" s="212"/>
      <c r="P307" s="212"/>
      <c r="Q307" s="212"/>
      <c r="R307" s="212"/>
      <c r="S307" s="212"/>
      <c r="T307" s="213"/>
      <c r="AT307" s="214" t="s">
        <v>128</v>
      </c>
      <c r="AU307" s="214" t="s">
        <v>79</v>
      </c>
      <c r="AV307" s="14" t="s">
        <v>79</v>
      </c>
      <c r="AW307" s="14" t="s">
        <v>33</v>
      </c>
      <c r="AX307" s="14" t="s">
        <v>14</v>
      </c>
      <c r="AY307" s="214" t="s">
        <v>114</v>
      </c>
    </row>
    <row r="308" spans="1:65" s="2" customFormat="1" ht="24.2" customHeight="1">
      <c r="A308" s="35"/>
      <c r="B308" s="36"/>
      <c r="C308" s="174" t="s">
        <v>402</v>
      </c>
      <c r="D308" s="174" t="s">
        <v>117</v>
      </c>
      <c r="E308" s="175" t="s">
        <v>801</v>
      </c>
      <c r="F308" s="176" t="s">
        <v>802</v>
      </c>
      <c r="G308" s="177" t="s">
        <v>120</v>
      </c>
      <c r="H308" s="178">
        <v>5</v>
      </c>
      <c r="I308" s="179"/>
      <c r="J308" s="180">
        <f>ROUND(I308*H308,2)</f>
        <v>0</v>
      </c>
      <c r="K308" s="176" t="s">
        <v>121</v>
      </c>
      <c r="L308" s="40"/>
      <c r="M308" s="181" t="s">
        <v>19</v>
      </c>
      <c r="N308" s="182" t="s">
        <v>43</v>
      </c>
      <c r="O308" s="65"/>
      <c r="P308" s="183">
        <f>O308*H308</f>
        <v>0</v>
      </c>
      <c r="Q308" s="183">
        <v>0</v>
      </c>
      <c r="R308" s="183">
        <f>Q308*H308</f>
        <v>0</v>
      </c>
      <c r="S308" s="183">
        <v>0</v>
      </c>
      <c r="T308" s="184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185" t="s">
        <v>122</v>
      </c>
      <c r="AT308" s="185" t="s">
        <v>117</v>
      </c>
      <c r="AU308" s="185" t="s">
        <v>79</v>
      </c>
      <c r="AY308" s="18" t="s">
        <v>114</v>
      </c>
      <c r="BE308" s="186">
        <f>IF(N308="základní",J308,0)</f>
        <v>0</v>
      </c>
      <c r="BF308" s="186">
        <f>IF(N308="snížená",J308,0)</f>
        <v>0</v>
      </c>
      <c r="BG308" s="186">
        <f>IF(N308="zákl. přenesená",J308,0)</f>
        <v>0</v>
      </c>
      <c r="BH308" s="186">
        <f>IF(N308="sníž. přenesená",J308,0)</f>
        <v>0</v>
      </c>
      <c r="BI308" s="186">
        <f>IF(N308="nulová",J308,0)</f>
        <v>0</v>
      </c>
      <c r="BJ308" s="18" t="s">
        <v>79</v>
      </c>
      <c r="BK308" s="186">
        <f>ROUND(I308*H308,2)</f>
        <v>0</v>
      </c>
      <c r="BL308" s="18" t="s">
        <v>122</v>
      </c>
      <c r="BM308" s="185" t="s">
        <v>803</v>
      </c>
    </row>
    <row r="309" spans="1:65" s="2" customFormat="1" ht="19.5">
      <c r="A309" s="35"/>
      <c r="B309" s="36"/>
      <c r="C309" s="37"/>
      <c r="D309" s="187" t="s">
        <v>124</v>
      </c>
      <c r="E309" s="37"/>
      <c r="F309" s="188" t="s">
        <v>804</v>
      </c>
      <c r="G309" s="37"/>
      <c r="H309" s="37"/>
      <c r="I309" s="189"/>
      <c r="J309" s="37"/>
      <c r="K309" s="37"/>
      <c r="L309" s="40"/>
      <c r="M309" s="190"/>
      <c r="N309" s="191"/>
      <c r="O309" s="65"/>
      <c r="P309" s="65"/>
      <c r="Q309" s="65"/>
      <c r="R309" s="65"/>
      <c r="S309" s="65"/>
      <c r="T309" s="66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124</v>
      </c>
      <c r="AU309" s="18" t="s">
        <v>79</v>
      </c>
    </row>
    <row r="310" spans="1:65" s="2" customFormat="1" ht="11.25">
      <c r="A310" s="35"/>
      <c r="B310" s="36"/>
      <c r="C310" s="37"/>
      <c r="D310" s="192" t="s">
        <v>126</v>
      </c>
      <c r="E310" s="37"/>
      <c r="F310" s="193" t="s">
        <v>805</v>
      </c>
      <c r="G310" s="37"/>
      <c r="H310" s="37"/>
      <c r="I310" s="189"/>
      <c r="J310" s="37"/>
      <c r="K310" s="37"/>
      <c r="L310" s="40"/>
      <c r="M310" s="190"/>
      <c r="N310" s="191"/>
      <c r="O310" s="65"/>
      <c r="P310" s="65"/>
      <c r="Q310" s="65"/>
      <c r="R310" s="65"/>
      <c r="S310" s="65"/>
      <c r="T310" s="66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8" t="s">
        <v>126</v>
      </c>
      <c r="AU310" s="18" t="s">
        <v>79</v>
      </c>
    </row>
    <row r="311" spans="1:65" s="2" customFormat="1" ht="24.2" customHeight="1">
      <c r="A311" s="35"/>
      <c r="B311" s="36"/>
      <c r="C311" s="174" t="s">
        <v>410</v>
      </c>
      <c r="D311" s="174" t="s">
        <v>117</v>
      </c>
      <c r="E311" s="175" t="s">
        <v>806</v>
      </c>
      <c r="F311" s="176" t="s">
        <v>807</v>
      </c>
      <c r="G311" s="177" t="s">
        <v>120</v>
      </c>
      <c r="H311" s="178">
        <v>5</v>
      </c>
      <c r="I311" s="179"/>
      <c r="J311" s="180">
        <f>ROUND(I311*H311,2)</f>
        <v>0</v>
      </c>
      <c r="K311" s="176" t="s">
        <v>121</v>
      </c>
      <c r="L311" s="40"/>
      <c r="M311" s="181" t="s">
        <v>19</v>
      </c>
      <c r="N311" s="182" t="s">
        <v>43</v>
      </c>
      <c r="O311" s="65"/>
      <c r="P311" s="183">
        <f>O311*H311</f>
        <v>0</v>
      </c>
      <c r="Q311" s="183">
        <v>1.58E-3</v>
      </c>
      <c r="R311" s="183">
        <f>Q311*H311</f>
        <v>7.9000000000000008E-3</v>
      </c>
      <c r="S311" s="183">
        <v>0</v>
      </c>
      <c r="T311" s="184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5" t="s">
        <v>122</v>
      </c>
      <c r="AT311" s="185" t="s">
        <v>117</v>
      </c>
      <c r="AU311" s="185" t="s">
        <v>79</v>
      </c>
      <c r="AY311" s="18" t="s">
        <v>114</v>
      </c>
      <c r="BE311" s="186">
        <f>IF(N311="základní",J311,0)</f>
        <v>0</v>
      </c>
      <c r="BF311" s="186">
        <f>IF(N311="snížená",J311,0)</f>
        <v>0</v>
      </c>
      <c r="BG311" s="186">
        <f>IF(N311="zákl. přenesená",J311,0)</f>
        <v>0</v>
      </c>
      <c r="BH311" s="186">
        <f>IF(N311="sníž. přenesená",J311,0)</f>
        <v>0</v>
      </c>
      <c r="BI311" s="186">
        <f>IF(N311="nulová",J311,0)</f>
        <v>0</v>
      </c>
      <c r="BJ311" s="18" t="s">
        <v>79</v>
      </c>
      <c r="BK311" s="186">
        <f>ROUND(I311*H311,2)</f>
        <v>0</v>
      </c>
      <c r="BL311" s="18" t="s">
        <v>122</v>
      </c>
      <c r="BM311" s="185" t="s">
        <v>808</v>
      </c>
    </row>
    <row r="312" spans="1:65" s="2" customFormat="1" ht="19.5">
      <c r="A312" s="35"/>
      <c r="B312" s="36"/>
      <c r="C312" s="37"/>
      <c r="D312" s="187" t="s">
        <v>124</v>
      </c>
      <c r="E312" s="37"/>
      <c r="F312" s="188" t="s">
        <v>809</v>
      </c>
      <c r="G312" s="37"/>
      <c r="H312" s="37"/>
      <c r="I312" s="189"/>
      <c r="J312" s="37"/>
      <c r="K312" s="37"/>
      <c r="L312" s="40"/>
      <c r="M312" s="190"/>
      <c r="N312" s="191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124</v>
      </c>
      <c r="AU312" s="18" t="s">
        <v>79</v>
      </c>
    </row>
    <row r="313" spans="1:65" s="2" customFormat="1" ht="11.25">
      <c r="A313" s="35"/>
      <c r="B313" s="36"/>
      <c r="C313" s="37"/>
      <c r="D313" s="192" t="s">
        <v>126</v>
      </c>
      <c r="E313" s="37"/>
      <c r="F313" s="193" t="s">
        <v>810</v>
      </c>
      <c r="G313" s="37"/>
      <c r="H313" s="37"/>
      <c r="I313" s="189"/>
      <c r="J313" s="37"/>
      <c r="K313" s="37"/>
      <c r="L313" s="40"/>
      <c r="M313" s="190"/>
      <c r="N313" s="191"/>
      <c r="O313" s="65"/>
      <c r="P313" s="65"/>
      <c r="Q313" s="65"/>
      <c r="R313" s="65"/>
      <c r="S313" s="65"/>
      <c r="T313" s="66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126</v>
      </c>
      <c r="AU313" s="18" t="s">
        <v>79</v>
      </c>
    </row>
    <row r="314" spans="1:65" s="2" customFormat="1" ht="24.2" customHeight="1">
      <c r="A314" s="35"/>
      <c r="B314" s="36"/>
      <c r="C314" s="174" t="s">
        <v>417</v>
      </c>
      <c r="D314" s="174" t="s">
        <v>117</v>
      </c>
      <c r="E314" s="175" t="s">
        <v>811</v>
      </c>
      <c r="F314" s="176" t="s">
        <v>812</v>
      </c>
      <c r="G314" s="177" t="s">
        <v>120</v>
      </c>
      <c r="H314" s="178">
        <v>5</v>
      </c>
      <c r="I314" s="179"/>
      <c r="J314" s="180">
        <f>ROUND(I314*H314,2)</f>
        <v>0</v>
      </c>
      <c r="K314" s="176" t="s">
        <v>121</v>
      </c>
      <c r="L314" s="40"/>
      <c r="M314" s="181" t="s">
        <v>19</v>
      </c>
      <c r="N314" s="182" t="s">
        <v>43</v>
      </c>
      <c r="O314" s="65"/>
      <c r="P314" s="183">
        <f>O314*H314</f>
        <v>0</v>
      </c>
      <c r="Q314" s="183">
        <v>1.16E-3</v>
      </c>
      <c r="R314" s="183">
        <f>Q314*H314</f>
        <v>5.7999999999999996E-3</v>
      </c>
      <c r="S314" s="183">
        <v>0</v>
      </c>
      <c r="T314" s="184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85" t="s">
        <v>122</v>
      </c>
      <c r="AT314" s="185" t="s">
        <v>117</v>
      </c>
      <c r="AU314" s="185" t="s">
        <v>79</v>
      </c>
      <c r="AY314" s="18" t="s">
        <v>114</v>
      </c>
      <c r="BE314" s="186">
        <f>IF(N314="základní",J314,0)</f>
        <v>0</v>
      </c>
      <c r="BF314" s="186">
        <f>IF(N314="snížená",J314,0)</f>
        <v>0</v>
      </c>
      <c r="BG314" s="186">
        <f>IF(N314="zákl. přenesená",J314,0)</f>
        <v>0</v>
      </c>
      <c r="BH314" s="186">
        <f>IF(N314="sníž. přenesená",J314,0)</f>
        <v>0</v>
      </c>
      <c r="BI314" s="186">
        <f>IF(N314="nulová",J314,0)</f>
        <v>0</v>
      </c>
      <c r="BJ314" s="18" t="s">
        <v>79</v>
      </c>
      <c r="BK314" s="186">
        <f>ROUND(I314*H314,2)</f>
        <v>0</v>
      </c>
      <c r="BL314" s="18" t="s">
        <v>122</v>
      </c>
      <c r="BM314" s="185" t="s">
        <v>813</v>
      </c>
    </row>
    <row r="315" spans="1:65" s="2" customFormat="1" ht="11.25">
      <c r="A315" s="35"/>
      <c r="B315" s="36"/>
      <c r="C315" s="37"/>
      <c r="D315" s="187" t="s">
        <v>124</v>
      </c>
      <c r="E315" s="37"/>
      <c r="F315" s="188" t="s">
        <v>814</v>
      </c>
      <c r="G315" s="37"/>
      <c r="H315" s="37"/>
      <c r="I315" s="189"/>
      <c r="J315" s="37"/>
      <c r="K315" s="37"/>
      <c r="L315" s="40"/>
      <c r="M315" s="190"/>
      <c r="N315" s="191"/>
      <c r="O315" s="65"/>
      <c r="P315" s="65"/>
      <c r="Q315" s="65"/>
      <c r="R315" s="65"/>
      <c r="S315" s="65"/>
      <c r="T315" s="66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8" t="s">
        <v>124</v>
      </c>
      <c r="AU315" s="18" t="s">
        <v>79</v>
      </c>
    </row>
    <row r="316" spans="1:65" s="2" customFormat="1" ht="11.25">
      <c r="A316" s="35"/>
      <c r="B316" s="36"/>
      <c r="C316" s="37"/>
      <c r="D316" s="192" t="s">
        <v>126</v>
      </c>
      <c r="E316" s="37"/>
      <c r="F316" s="193" t="s">
        <v>815</v>
      </c>
      <c r="G316" s="37"/>
      <c r="H316" s="37"/>
      <c r="I316" s="189"/>
      <c r="J316" s="37"/>
      <c r="K316" s="37"/>
      <c r="L316" s="40"/>
      <c r="M316" s="190"/>
      <c r="N316" s="191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126</v>
      </c>
      <c r="AU316" s="18" t="s">
        <v>79</v>
      </c>
    </row>
    <row r="317" spans="1:65" s="12" customFormat="1" ht="22.9" customHeight="1">
      <c r="B317" s="158"/>
      <c r="C317" s="159"/>
      <c r="D317" s="160" t="s">
        <v>70</v>
      </c>
      <c r="E317" s="172" t="s">
        <v>816</v>
      </c>
      <c r="F317" s="172" t="s">
        <v>817</v>
      </c>
      <c r="G317" s="159"/>
      <c r="H317" s="159"/>
      <c r="I317" s="162"/>
      <c r="J317" s="173">
        <f>BK317</f>
        <v>0</v>
      </c>
      <c r="K317" s="159"/>
      <c r="L317" s="164"/>
      <c r="M317" s="165"/>
      <c r="N317" s="166"/>
      <c r="O317" s="166"/>
      <c r="P317" s="167">
        <f>SUM(P318:P334)</f>
        <v>0</v>
      </c>
      <c r="Q317" s="166"/>
      <c r="R317" s="167">
        <f>SUM(R318:R334)</f>
        <v>0</v>
      </c>
      <c r="S317" s="166"/>
      <c r="T317" s="168">
        <f>SUM(T318:T334)</f>
        <v>0</v>
      </c>
      <c r="AR317" s="169" t="s">
        <v>14</v>
      </c>
      <c r="AT317" s="170" t="s">
        <v>70</v>
      </c>
      <c r="AU317" s="170" t="s">
        <v>14</v>
      </c>
      <c r="AY317" s="169" t="s">
        <v>114</v>
      </c>
      <c r="BK317" s="171">
        <f>SUM(BK318:BK334)</f>
        <v>0</v>
      </c>
    </row>
    <row r="318" spans="1:65" s="2" customFormat="1" ht="24.2" customHeight="1">
      <c r="A318" s="35"/>
      <c r="B318" s="36"/>
      <c r="C318" s="174" t="s">
        <v>434</v>
      </c>
      <c r="D318" s="174" t="s">
        <v>117</v>
      </c>
      <c r="E318" s="175" t="s">
        <v>818</v>
      </c>
      <c r="F318" s="176" t="s">
        <v>819</v>
      </c>
      <c r="G318" s="177" t="s">
        <v>454</v>
      </c>
      <c r="H318" s="178">
        <v>35.930999999999997</v>
      </c>
      <c r="I318" s="179"/>
      <c r="J318" s="180">
        <f>ROUND(I318*H318,2)</f>
        <v>0</v>
      </c>
      <c r="K318" s="176" t="s">
        <v>121</v>
      </c>
      <c r="L318" s="40"/>
      <c r="M318" s="181" t="s">
        <v>19</v>
      </c>
      <c r="N318" s="182" t="s">
        <v>43</v>
      </c>
      <c r="O318" s="65"/>
      <c r="P318" s="183">
        <f>O318*H318</f>
        <v>0</v>
      </c>
      <c r="Q318" s="183">
        <v>0</v>
      </c>
      <c r="R318" s="183">
        <f>Q318*H318</f>
        <v>0</v>
      </c>
      <c r="S318" s="183">
        <v>0</v>
      </c>
      <c r="T318" s="184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85" t="s">
        <v>122</v>
      </c>
      <c r="AT318" s="185" t="s">
        <v>117</v>
      </c>
      <c r="AU318" s="185" t="s">
        <v>79</v>
      </c>
      <c r="AY318" s="18" t="s">
        <v>114</v>
      </c>
      <c r="BE318" s="186">
        <f>IF(N318="základní",J318,0)</f>
        <v>0</v>
      </c>
      <c r="BF318" s="186">
        <f>IF(N318="snížená",J318,0)</f>
        <v>0</v>
      </c>
      <c r="BG318" s="186">
        <f>IF(N318="zákl. přenesená",J318,0)</f>
        <v>0</v>
      </c>
      <c r="BH318" s="186">
        <f>IF(N318="sníž. přenesená",J318,0)</f>
        <v>0</v>
      </c>
      <c r="BI318" s="186">
        <f>IF(N318="nulová",J318,0)</f>
        <v>0</v>
      </c>
      <c r="BJ318" s="18" t="s">
        <v>79</v>
      </c>
      <c r="BK318" s="186">
        <f>ROUND(I318*H318,2)</f>
        <v>0</v>
      </c>
      <c r="BL318" s="18" t="s">
        <v>122</v>
      </c>
      <c r="BM318" s="185" t="s">
        <v>820</v>
      </c>
    </row>
    <row r="319" spans="1:65" s="2" customFormat="1" ht="19.5">
      <c r="A319" s="35"/>
      <c r="B319" s="36"/>
      <c r="C319" s="37"/>
      <c r="D319" s="187" t="s">
        <v>124</v>
      </c>
      <c r="E319" s="37"/>
      <c r="F319" s="188" t="s">
        <v>821</v>
      </c>
      <c r="G319" s="37"/>
      <c r="H319" s="37"/>
      <c r="I319" s="189"/>
      <c r="J319" s="37"/>
      <c r="K319" s="37"/>
      <c r="L319" s="40"/>
      <c r="M319" s="190"/>
      <c r="N319" s="191"/>
      <c r="O319" s="65"/>
      <c r="P319" s="65"/>
      <c r="Q319" s="65"/>
      <c r="R319" s="65"/>
      <c r="S319" s="65"/>
      <c r="T319" s="66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8" t="s">
        <v>124</v>
      </c>
      <c r="AU319" s="18" t="s">
        <v>79</v>
      </c>
    </row>
    <row r="320" spans="1:65" s="2" customFormat="1" ht="11.25">
      <c r="A320" s="35"/>
      <c r="B320" s="36"/>
      <c r="C320" s="37"/>
      <c r="D320" s="192" t="s">
        <v>126</v>
      </c>
      <c r="E320" s="37"/>
      <c r="F320" s="193" t="s">
        <v>822</v>
      </c>
      <c r="G320" s="37"/>
      <c r="H320" s="37"/>
      <c r="I320" s="189"/>
      <c r="J320" s="37"/>
      <c r="K320" s="37"/>
      <c r="L320" s="40"/>
      <c r="M320" s="190"/>
      <c r="N320" s="191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126</v>
      </c>
      <c r="AU320" s="18" t="s">
        <v>79</v>
      </c>
    </row>
    <row r="321" spans="1:65" s="2" customFormat="1" ht="24.2" customHeight="1">
      <c r="A321" s="35"/>
      <c r="B321" s="36"/>
      <c r="C321" s="174" t="s">
        <v>441</v>
      </c>
      <c r="D321" s="174" t="s">
        <v>117</v>
      </c>
      <c r="E321" s="175" t="s">
        <v>823</v>
      </c>
      <c r="F321" s="176" t="s">
        <v>824</v>
      </c>
      <c r="G321" s="177" t="s">
        <v>454</v>
      </c>
      <c r="H321" s="178">
        <v>503.03399999999999</v>
      </c>
      <c r="I321" s="179"/>
      <c r="J321" s="180">
        <f>ROUND(I321*H321,2)</f>
        <v>0</v>
      </c>
      <c r="K321" s="176" t="s">
        <v>121</v>
      </c>
      <c r="L321" s="40"/>
      <c r="M321" s="181" t="s">
        <v>19</v>
      </c>
      <c r="N321" s="182" t="s">
        <v>43</v>
      </c>
      <c r="O321" s="65"/>
      <c r="P321" s="183">
        <f>O321*H321</f>
        <v>0</v>
      </c>
      <c r="Q321" s="183">
        <v>0</v>
      </c>
      <c r="R321" s="183">
        <f>Q321*H321</f>
        <v>0</v>
      </c>
      <c r="S321" s="183">
        <v>0</v>
      </c>
      <c r="T321" s="184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85" t="s">
        <v>122</v>
      </c>
      <c r="AT321" s="185" t="s">
        <v>117</v>
      </c>
      <c r="AU321" s="185" t="s">
        <v>79</v>
      </c>
      <c r="AY321" s="18" t="s">
        <v>114</v>
      </c>
      <c r="BE321" s="186">
        <f>IF(N321="základní",J321,0)</f>
        <v>0</v>
      </c>
      <c r="BF321" s="186">
        <f>IF(N321="snížená",J321,0)</f>
        <v>0</v>
      </c>
      <c r="BG321" s="186">
        <f>IF(N321="zákl. přenesená",J321,0)</f>
        <v>0</v>
      </c>
      <c r="BH321" s="186">
        <f>IF(N321="sníž. přenesená",J321,0)</f>
        <v>0</v>
      </c>
      <c r="BI321" s="186">
        <f>IF(N321="nulová",J321,0)</f>
        <v>0</v>
      </c>
      <c r="BJ321" s="18" t="s">
        <v>79</v>
      </c>
      <c r="BK321" s="186">
        <f>ROUND(I321*H321,2)</f>
        <v>0</v>
      </c>
      <c r="BL321" s="18" t="s">
        <v>122</v>
      </c>
      <c r="BM321" s="185" t="s">
        <v>825</v>
      </c>
    </row>
    <row r="322" spans="1:65" s="2" customFormat="1" ht="19.5">
      <c r="A322" s="35"/>
      <c r="B322" s="36"/>
      <c r="C322" s="37"/>
      <c r="D322" s="187" t="s">
        <v>124</v>
      </c>
      <c r="E322" s="37"/>
      <c r="F322" s="188" t="s">
        <v>826</v>
      </c>
      <c r="G322" s="37"/>
      <c r="H322" s="37"/>
      <c r="I322" s="189"/>
      <c r="J322" s="37"/>
      <c r="K322" s="37"/>
      <c r="L322" s="40"/>
      <c r="M322" s="190"/>
      <c r="N322" s="191"/>
      <c r="O322" s="65"/>
      <c r="P322" s="65"/>
      <c r="Q322" s="65"/>
      <c r="R322" s="65"/>
      <c r="S322" s="65"/>
      <c r="T322" s="66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124</v>
      </c>
      <c r="AU322" s="18" t="s">
        <v>79</v>
      </c>
    </row>
    <row r="323" spans="1:65" s="2" customFormat="1" ht="11.25">
      <c r="A323" s="35"/>
      <c r="B323" s="36"/>
      <c r="C323" s="37"/>
      <c r="D323" s="192" t="s">
        <v>126</v>
      </c>
      <c r="E323" s="37"/>
      <c r="F323" s="193" t="s">
        <v>827</v>
      </c>
      <c r="G323" s="37"/>
      <c r="H323" s="37"/>
      <c r="I323" s="189"/>
      <c r="J323" s="37"/>
      <c r="K323" s="37"/>
      <c r="L323" s="40"/>
      <c r="M323" s="190"/>
      <c r="N323" s="191"/>
      <c r="O323" s="65"/>
      <c r="P323" s="65"/>
      <c r="Q323" s="65"/>
      <c r="R323" s="65"/>
      <c r="S323" s="65"/>
      <c r="T323" s="66"/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T323" s="18" t="s">
        <v>126</v>
      </c>
      <c r="AU323" s="18" t="s">
        <v>79</v>
      </c>
    </row>
    <row r="324" spans="1:65" s="14" customFormat="1" ht="11.25">
      <c r="B324" s="204"/>
      <c r="C324" s="205"/>
      <c r="D324" s="187" t="s">
        <v>128</v>
      </c>
      <c r="E324" s="205"/>
      <c r="F324" s="207" t="s">
        <v>828</v>
      </c>
      <c r="G324" s="205"/>
      <c r="H324" s="208">
        <v>503.03399999999999</v>
      </c>
      <c r="I324" s="209"/>
      <c r="J324" s="205"/>
      <c r="K324" s="205"/>
      <c r="L324" s="210"/>
      <c r="M324" s="211"/>
      <c r="N324" s="212"/>
      <c r="O324" s="212"/>
      <c r="P324" s="212"/>
      <c r="Q324" s="212"/>
      <c r="R324" s="212"/>
      <c r="S324" s="212"/>
      <c r="T324" s="213"/>
      <c r="AT324" s="214" t="s">
        <v>128</v>
      </c>
      <c r="AU324" s="214" t="s">
        <v>79</v>
      </c>
      <c r="AV324" s="14" t="s">
        <v>79</v>
      </c>
      <c r="AW324" s="14" t="s">
        <v>4</v>
      </c>
      <c r="AX324" s="14" t="s">
        <v>14</v>
      </c>
      <c r="AY324" s="214" t="s">
        <v>114</v>
      </c>
    </row>
    <row r="325" spans="1:65" s="2" customFormat="1" ht="24.2" customHeight="1">
      <c r="A325" s="35"/>
      <c r="B325" s="36"/>
      <c r="C325" s="174" t="s">
        <v>451</v>
      </c>
      <c r="D325" s="174" t="s">
        <v>117</v>
      </c>
      <c r="E325" s="175" t="s">
        <v>829</v>
      </c>
      <c r="F325" s="176" t="s">
        <v>830</v>
      </c>
      <c r="G325" s="177" t="s">
        <v>454</v>
      </c>
      <c r="H325" s="178">
        <v>503.03399999999999</v>
      </c>
      <c r="I325" s="179"/>
      <c r="J325" s="180">
        <f>ROUND(I325*H325,2)</f>
        <v>0</v>
      </c>
      <c r="K325" s="176" t="s">
        <v>121</v>
      </c>
      <c r="L325" s="40"/>
      <c r="M325" s="181" t="s">
        <v>19</v>
      </c>
      <c r="N325" s="182" t="s">
        <v>43</v>
      </c>
      <c r="O325" s="65"/>
      <c r="P325" s="183">
        <f>O325*H325</f>
        <v>0</v>
      </c>
      <c r="Q325" s="183">
        <v>0</v>
      </c>
      <c r="R325" s="183">
        <f>Q325*H325</f>
        <v>0</v>
      </c>
      <c r="S325" s="183">
        <v>0</v>
      </c>
      <c r="T325" s="184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85" t="s">
        <v>122</v>
      </c>
      <c r="AT325" s="185" t="s">
        <v>117</v>
      </c>
      <c r="AU325" s="185" t="s">
        <v>79</v>
      </c>
      <c r="AY325" s="18" t="s">
        <v>114</v>
      </c>
      <c r="BE325" s="186">
        <f>IF(N325="základní",J325,0)</f>
        <v>0</v>
      </c>
      <c r="BF325" s="186">
        <f>IF(N325="snížená",J325,0)</f>
        <v>0</v>
      </c>
      <c r="BG325" s="186">
        <f>IF(N325="zákl. přenesená",J325,0)</f>
        <v>0</v>
      </c>
      <c r="BH325" s="186">
        <f>IF(N325="sníž. přenesená",J325,0)</f>
        <v>0</v>
      </c>
      <c r="BI325" s="186">
        <f>IF(N325="nulová",J325,0)</f>
        <v>0</v>
      </c>
      <c r="BJ325" s="18" t="s">
        <v>79</v>
      </c>
      <c r="BK325" s="186">
        <f>ROUND(I325*H325,2)</f>
        <v>0</v>
      </c>
      <c r="BL325" s="18" t="s">
        <v>122</v>
      </c>
      <c r="BM325" s="185" t="s">
        <v>831</v>
      </c>
    </row>
    <row r="326" spans="1:65" s="2" customFormat="1" ht="29.25">
      <c r="A326" s="35"/>
      <c r="B326" s="36"/>
      <c r="C326" s="37"/>
      <c r="D326" s="187" t="s">
        <v>124</v>
      </c>
      <c r="E326" s="37"/>
      <c r="F326" s="188" t="s">
        <v>832</v>
      </c>
      <c r="G326" s="37"/>
      <c r="H326" s="37"/>
      <c r="I326" s="189"/>
      <c r="J326" s="37"/>
      <c r="K326" s="37"/>
      <c r="L326" s="40"/>
      <c r="M326" s="190"/>
      <c r="N326" s="191"/>
      <c r="O326" s="65"/>
      <c r="P326" s="65"/>
      <c r="Q326" s="65"/>
      <c r="R326" s="65"/>
      <c r="S326" s="65"/>
      <c r="T326" s="66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124</v>
      </c>
      <c r="AU326" s="18" t="s">
        <v>79</v>
      </c>
    </row>
    <row r="327" spans="1:65" s="2" customFormat="1" ht="11.25">
      <c r="A327" s="35"/>
      <c r="B327" s="36"/>
      <c r="C327" s="37"/>
      <c r="D327" s="192" t="s">
        <v>126</v>
      </c>
      <c r="E327" s="37"/>
      <c r="F327" s="193" t="s">
        <v>833</v>
      </c>
      <c r="G327" s="37"/>
      <c r="H327" s="37"/>
      <c r="I327" s="189"/>
      <c r="J327" s="37"/>
      <c r="K327" s="37"/>
      <c r="L327" s="40"/>
      <c r="M327" s="190"/>
      <c r="N327" s="191"/>
      <c r="O327" s="65"/>
      <c r="P327" s="65"/>
      <c r="Q327" s="65"/>
      <c r="R327" s="65"/>
      <c r="S327" s="65"/>
      <c r="T327" s="66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8" t="s">
        <v>126</v>
      </c>
      <c r="AU327" s="18" t="s">
        <v>79</v>
      </c>
    </row>
    <row r="328" spans="1:65" s="14" customFormat="1" ht="11.25">
      <c r="B328" s="204"/>
      <c r="C328" s="205"/>
      <c r="D328" s="187" t="s">
        <v>128</v>
      </c>
      <c r="E328" s="205"/>
      <c r="F328" s="207" t="s">
        <v>828</v>
      </c>
      <c r="G328" s="205"/>
      <c r="H328" s="208">
        <v>503.03399999999999</v>
      </c>
      <c r="I328" s="209"/>
      <c r="J328" s="205"/>
      <c r="K328" s="205"/>
      <c r="L328" s="210"/>
      <c r="M328" s="211"/>
      <c r="N328" s="212"/>
      <c r="O328" s="212"/>
      <c r="P328" s="212"/>
      <c r="Q328" s="212"/>
      <c r="R328" s="212"/>
      <c r="S328" s="212"/>
      <c r="T328" s="213"/>
      <c r="AT328" s="214" t="s">
        <v>128</v>
      </c>
      <c r="AU328" s="214" t="s">
        <v>79</v>
      </c>
      <c r="AV328" s="14" t="s">
        <v>79</v>
      </c>
      <c r="AW328" s="14" t="s">
        <v>4</v>
      </c>
      <c r="AX328" s="14" t="s">
        <v>14</v>
      </c>
      <c r="AY328" s="214" t="s">
        <v>114</v>
      </c>
    </row>
    <row r="329" spans="1:65" s="2" customFormat="1" ht="33" customHeight="1">
      <c r="A329" s="35"/>
      <c r="B329" s="36"/>
      <c r="C329" s="174" t="s">
        <v>460</v>
      </c>
      <c r="D329" s="174" t="s">
        <v>117</v>
      </c>
      <c r="E329" s="175" t="s">
        <v>834</v>
      </c>
      <c r="F329" s="176" t="s">
        <v>835</v>
      </c>
      <c r="G329" s="177" t="s">
        <v>454</v>
      </c>
      <c r="H329" s="178">
        <v>35.930999999999997</v>
      </c>
      <c r="I329" s="179"/>
      <c r="J329" s="180">
        <f>ROUND(I329*H329,2)</f>
        <v>0</v>
      </c>
      <c r="K329" s="176" t="s">
        <v>121</v>
      </c>
      <c r="L329" s="40"/>
      <c r="M329" s="181" t="s">
        <v>19</v>
      </c>
      <c r="N329" s="182" t="s">
        <v>43</v>
      </c>
      <c r="O329" s="65"/>
      <c r="P329" s="183">
        <f>O329*H329</f>
        <v>0</v>
      </c>
      <c r="Q329" s="183">
        <v>0</v>
      </c>
      <c r="R329" s="183">
        <f>Q329*H329</f>
        <v>0</v>
      </c>
      <c r="S329" s="183">
        <v>0</v>
      </c>
      <c r="T329" s="184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185" t="s">
        <v>122</v>
      </c>
      <c r="AT329" s="185" t="s">
        <v>117</v>
      </c>
      <c r="AU329" s="185" t="s">
        <v>79</v>
      </c>
      <c r="AY329" s="18" t="s">
        <v>114</v>
      </c>
      <c r="BE329" s="186">
        <f>IF(N329="základní",J329,0)</f>
        <v>0</v>
      </c>
      <c r="BF329" s="186">
        <f>IF(N329="snížená",J329,0)</f>
        <v>0</v>
      </c>
      <c r="BG329" s="186">
        <f>IF(N329="zákl. přenesená",J329,0)</f>
        <v>0</v>
      </c>
      <c r="BH329" s="186">
        <f>IF(N329="sníž. přenesená",J329,0)</f>
        <v>0</v>
      </c>
      <c r="BI329" s="186">
        <f>IF(N329="nulová",J329,0)</f>
        <v>0</v>
      </c>
      <c r="BJ329" s="18" t="s">
        <v>79</v>
      </c>
      <c r="BK329" s="186">
        <f>ROUND(I329*H329,2)</f>
        <v>0</v>
      </c>
      <c r="BL329" s="18" t="s">
        <v>122</v>
      </c>
      <c r="BM329" s="185" t="s">
        <v>836</v>
      </c>
    </row>
    <row r="330" spans="1:65" s="2" customFormat="1" ht="29.25">
      <c r="A330" s="35"/>
      <c r="B330" s="36"/>
      <c r="C330" s="37"/>
      <c r="D330" s="187" t="s">
        <v>124</v>
      </c>
      <c r="E330" s="37"/>
      <c r="F330" s="188" t="s">
        <v>837</v>
      </c>
      <c r="G330" s="37"/>
      <c r="H330" s="37"/>
      <c r="I330" s="189"/>
      <c r="J330" s="37"/>
      <c r="K330" s="37"/>
      <c r="L330" s="40"/>
      <c r="M330" s="190"/>
      <c r="N330" s="191"/>
      <c r="O330" s="65"/>
      <c r="P330" s="65"/>
      <c r="Q330" s="65"/>
      <c r="R330" s="65"/>
      <c r="S330" s="65"/>
      <c r="T330" s="66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8" t="s">
        <v>124</v>
      </c>
      <c r="AU330" s="18" t="s">
        <v>79</v>
      </c>
    </row>
    <row r="331" spans="1:65" s="2" customFormat="1" ht="11.25">
      <c r="A331" s="35"/>
      <c r="B331" s="36"/>
      <c r="C331" s="37"/>
      <c r="D331" s="192" t="s">
        <v>126</v>
      </c>
      <c r="E331" s="37"/>
      <c r="F331" s="193" t="s">
        <v>838</v>
      </c>
      <c r="G331" s="37"/>
      <c r="H331" s="37"/>
      <c r="I331" s="189"/>
      <c r="J331" s="37"/>
      <c r="K331" s="37"/>
      <c r="L331" s="40"/>
      <c r="M331" s="190"/>
      <c r="N331" s="191"/>
      <c r="O331" s="65"/>
      <c r="P331" s="65"/>
      <c r="Q331" s="65"/>
      <c r="R331" s="65"/>
      <c r="S331" s="65"/>
      <c r="T331" s="66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126</v>
      </c>
      <c r="AU331" s="18" t="s">
        <v>79</v>
      </c>
    </row>
    <row r="332" spans="1:65" s="2" customFormat="1" ht="24.2" customHeight="1">
      <c r="A332" s="35"/>
      <c r="B332" s="36"/>
      <c r="C332" s="174" t="s">
        <v>466</v>
      </c>
      <c r="D332" s="174" t="s">
        <v>117</v>
      </c>
      <c r="E332" s="175" t="s">
        <v>839</v>
      </c>
      <c r="F332" s="176" t="s">
        <v>840</v>
      </c>
      <c r="G332" s="177" t="s">
        <v>454</v>
      </c>
      <c r="H332" s="178">
        <v>35.930999999999997</v>
      </c>
      <c r="I332" s="179"/>
      <c r="J332" s="180">
        <f>ROUND(I332*H332,2)</f>
        <v>0</v>
      </c>
      <c r="K332" s="176" t="s">
        <v>121</v>
      </c>
      <c r="L332" s="40"/>
      <c r="M332" s="181" t="s">
        <v>19</v>
      </c>
      <c r="N332" s="182" t="s">
        <v>43</v>
      </c>
      <c r="O332" s="65"/>
      <c r="P332" s="183">
        <f>O332*H332</f>
        <v>0</v>
      </c>
      <c r="Q332" s="183">
        <v>0</v>
      </c>
      <c r="R332" s="183">
        <f>Q332*H332</f>
        <v>0</v>
      </c>
      <c r="S332" s="183">
        <v>0</v>
      </c>
      <c r="T332" s="184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85" t="s">
        <v>122</v>
      </c>
      <c r="AT332" s="185" t="s">
        <v>117</v>
      </c>
      <c r="AU332" s="185" t="s">
        <v>79</v>
      </c>
      <c r="AY332" s="18" t="s">
        <v>114</v>
      </c>
      <c r="BE332" s="186">
        <f>IF(N332="základní",J332,0)</f>
        <v>0</v>
      </c>
      <c r="BF332" s="186">
        <f>IF(N332="snížená",J332,0)</f>
        <v>0</v>
      </c>
      <c r="BG332" s="186">
        <f>IF(N332="zákl. přenesená",J332,0)</f>
        <v>0</v>
      </c>
      <c r="BH332" s="186">
        <f>IF(N332="sníž. přenesená",J332,0)</f>
        <v>0</v>
      </c>
      <c r="BI332" s="186">
        <f>IF(N332="nulová",J332,0)</f>
        <v>0</v>
      </c>
      <c r="BJ332" s="18" t="s">
        <v>79</v>
      </c>
      <c r="BK332" s="186">
        <f>ROUND(I332*H332,2)</f>
        <v>0</v>
      </c>
      <c r="BL332" s="18" t="s">
        <v>122</v>
      </c>
      <c r="BM332" s="185" t="s">
        <v>841</v>
      </c>
    </row>
    <row r="333" spans="1:65" s="2" customFormat="1" ht="19.5">
      <c r="A333" s="35"/>
      <c r="B333" s="36"/>
      <c r="C333" s="37"/>
      <c r="D333" s="187" t="s">
        <v>124</v>
      </c>
      <c r="E333" s="37"/>
      <c r="F333" s="188" t="s">
        <v>842</v>
      </c>
      <c r="G333" s="37"/>
      <c r="H333" s="37"/>
      <c r="I333" s="189"/>
      <c r="J333" s="37"/>
      <c r="K333" s="37"/>
      <c r="L333" s="40"/>
      <c r="M333" s="190"/>
      <c r="N333" s="191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124</v>
      </c>
      <c r="AU333" s="18" t="s">
        <v>79</v>
      </c>
    </row>
    <row r="334" spans="1:65" s="2" customFormat="1" ht="11.25">
      <c r="A334" s="35"/>
      <c r="B334" s="36"/>
      <c r="C334" s="37"/>
      <c r="D334" s="192" t="s">
        <v>126</v>
      </c>
      <c r="E334" s="37"/>
      <c r="F334" s="193" t="s">
        <v>843</v>
      </c>
      <c r="G334" s="37"/>
      <c r="H334" s="37"/>
      <c r="I334" s="189"/>
      <c r="J334" s="37"/>
      <c r="K334" s="37"/>
      <c r="L334" s="40"/>
      <c r="M334" s="190"/>
      <c r="N334" s="191"/>
      <c r="O334" s="65"/>
      <c r="P334" s="65"/>
      <c r="Q334" s="65"/>
      <c r="R334" s="65"/>
      <c r="S334" s="65"/>
      <c r="T334" s="66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126</v>
      </c>
      <c r="AU334" s="18" t="s">
        <v>79</v>
      </c>
    </row>
    <row r="335" spans="1:65" s="12" customFormat="1" ht="22.9" customHeight="1">
      <c r="B335" s="158"/>
      <c r="C335" s="159"/>
      <c r="D335" s="160" t="s">
        <v>70</v>
      </c>
      <c r="E335" s="172" t="s">
        <v>449</v>
      </c>
      <c r="F335" s="172" t="s">
        <v>450</v>
      </c>
      <c r="G335" s="159"/>
      <c r="H335" s="159"/>
      <c r="I335" s="162"/>
      <c r="J335" s="173">
        <f>BK335</f>
        <v>0</v>
      </c>
      <c r="K335" s="159"/>
      <c r="L335" s="164"/>
      <c r="M335" s="165"/>
      <c r="N335" s="166"/>
      <c r="O335" s="166"/>
      <c r="P335" s="167">
        <f>P336+SUM(P337:P339)</f>
        <v>0</v>
      </c>
      <c r="Q335" s="166"/>
      <c r="R335" s="167">
        <f>R336+SUM(R337:R339)</f>
        <v>0</v>
      </c>
      <c r="S335" s="166"/>
      <c r="T335" s="168">
        <f>T336+SUM(T337:T339)</f>
        <v>0</v>
      </c>
      <c r="AR335" s="169" t="s">
        <v>14</v>
      </c>
      <c r="AT335" s="170" t="s">
        <v>70</v>
      </c>
      <c r="AU335" s="170" t="s">
        <v>14</v>
      </c>
      <c r="AY335" s="169" t="s">
        <v>114</v>
      </c>
      <c r="BK335" s="171">
        <f>BK336+SUM(BK337:BK339)</f>
        <v>0</v>
      </c>
    </row>
    <row r="336" spans="1:65" s="2" customFormat="1" ht="21.75" customHeight="1">
      <c r="A336" s="35"/>
      <c r="B336" s="36"/>
      <c r="C336" s="174" t="s">
        <v>475</v>
      </c>
      <c r="D336" s="174" t="s">
        <v>117</v>
      </c>
      <c r="E336" s="175" t="s">
        <v>452</v>
      </c>
      <c r="F336" s="176" t="s">
        <v>453</v>
      </c>
      <c r="G336" s="177" t="s">
        <v>454</v>
      </c>
      <c r="H336" s="178">
        <v>42.902000000000001</v>
      </c>
      <c r="I336" s="179"/>
      <c r="J336" s="180">
        <f>ROUND(I336*H336,2)</f>
        <v>0</v>
      </c>
      <c r="K336" s="176" t="s">
        <v>121</v>
      </c>
      <c r="L336" s="40"/>
      <c r="M336" s="181" t="s">
        <v>19</v>
      </c>
      <c r="N336" s="182" t="s">
        <v>43</v>
      </c>
      <c r="O336" s="65"/>
      <c r="P336" s="183">
        <f>O336*H336</f>
        <v>0</v>
      </c>
      <c r="Q336" s="183">
        <v>0</v>
      </c>
      <c r="R336" s="183">
        <f>Q336*H336</f>
        <v>0</v>
      </c>
      <c r="S336" s="183">
        <v>0</v>
      </c>
      <c r="T336" s="184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185" t="s">
        <v>122</v>
      </c>
      <c r="AT336" s="185" t="s">
        <v>117</v>
      </c>
      <c r="AU336" s="185" t="s">
        <v>79</v>
      </c>
      <c r="AY336" s="18" t="s">
        <v>114</v>
      </c>
      <c r="BE336" s="186">
        <f>IF(N336="základní",J336,0)</f>
        <v>0</v>
      </c>
      <c r="BF336" s="186">
        <f>IF(N336="snížená",J336,0)</f>
        <v>0</v>
      </c>
      <c r="BG336" s="186">
        <f>IF(N336="zákl. přenesená",J336,0)</f>
        <v>0</v>
      </c>
      <c r="BH336" s="186">
        <f>IF(N336="sníž. přenesená",J336,0)</f>
        <v>0</v>
      </c>
      <c r="BI336" s="186">
        <f>IF(N336="nulová",J336,0)</f>
        <v>0</v>
      </c>
      <c r="BJ336" s="18" t="s">
        <v>79</v>
      </c>
      <c r="BK336" s="186">
        <f>ROUND(I336*H336,2)</f>
        <v>0</v>
      </c>
      <c r="BL336" s="18" t="s">
        <v>122</v>
      </c>
      <c r="BM336" s="185" t="s">
        <v>844</v>
      </c>
    </row>
    <row r="337" spans="1:65" s="2" customFormat="1" ht="39">
      <c r="A337" s="35"/>
      <c r="B337" s="36"/>
      <c r="C337" s="37"/>
      <c r="D337" s="187" t="s">
        <v>124</v>
      </c>
      <c r="E337" s="37"/>
      <c r="F337" s="188" t="s">
        <v>456</v>
      </c>
      <c r="G337" s="37"/>
      <c r="H337" s="37"/>
      <c r="I337" s="189"/>
      <c r="J337" s="37"/>
      <c r="K337" s="37"/>
      <c r="L337" s="40"/>
      <c r="M337" s="190"/>
      <c r="N337" s="191"/>
      <c r="O337" s="65"/>
      <c r="P337" s="65"/>
      <c r="Q337" s="65"/>
      <c r="R337" s="65"/>
      <c r="S337" s="65"/>
      <c r="T337" s="66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8" t="s">
        <v>124</v>
      </c>
      <c r="AU337" s="18" t="s">
        <v>79</v>
      </c>
    </row>
    <row r="338" spans="1:65" s="2" customFormat="1" ht="11.25">
      <c r="A338" s="35"/>
      <c r="B338" s="36"/>
      <c r="C338" s="37"/>
      <c r="D338" s="192" t="s">
        <v>126</v>
      </c>
      <c r="E338" s="37"/>
      <c r="F338" s="193" t="s">
        <v>457</v>
      </c>
      <c r="G338" s="37"/>
      <c r="H338" s="37"/>
      <c r="I338" s="189"/>
      <c r="J338" s="37"/>
      <c r="K338" s="37"/>
      <c r="L338" s="40"/>
      <c r="M338" s="190"/>
      <c r="N338" s="191"/>
      <c r="O338" s="65"/>
      <c r="P338" s="65"/>
      <c r="Q338" s="65"/>
      <c r="R338" s="65"/>
      <c r="S338" s="65"/>
      <c r="T338" s="66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126</v>
      </c>
      <c r="AU338" s="18" t="s">
        <v>79</v>
      </c>
    </row>
    <row r="339" spans="1:65" s="12" customFormat="1" ht="20.85" customHeight="1">
      <c r="B339" s="158"/>
      <c r="C339" s="159"/>
      <c r="D339" s="160" t="s">
        <v>70</v>
      </c>
      <c r="E339" s="172" t="s">
        <v>458</v>
      </c>
      <c r="F339" s="172" t="s">
        <v>459</v>
      </c>
      <c r="G339" s="159"/>
      <c r="H339" s="159"/>
      <c r="I339" s="162"/>
      <c r="J339" s="173">
        <f>BK339</f>
        <v>0</v>
      </c>
      <c r="K339" s="159"/>
      <c r="L339" s="164"/>
      <c r="M339" s="165"/>
      <c r="N339" s="166"/>
      <c r="O339" s="166"/>
      <c r="P339" s="167">
        <f>SUM(P340:P406)</f>
        <v>0</v>
      </c>
      <c r="Q339" s="166"/>
      <c r="R339" s="167">
        <f>SUM(R340:R406)</f>
        <v>0</v>
      </c>
      <c r="S339" s="166"/>
      <c r="T339" s="168">
        <f>SUM(T340:T406)</f>
        <v>0</v>
      </c>
      <c r="AR339" s="169" t="s">
        <v>14</v>
      </c>
      <c r="AT339" s="170" t="s">
        <v>70</v>
      </c>
      <c r="AU339" s="170" t="s">
        <v>79</v>
      </c>
      <c r="AY339" s="169" t="s">
        <v>114</v>
      </c>
      <c r="BK339" s="171">
        <f>SUM(BK340:BK406)</f>
        <v>0</v>
      </c>
    </row>
    <row r="340" spans="1:65" s="2" customFormat="1" ht="37.9" customHeight="1">
      <c r="A340" s="35"/>
      <c r="B340" s="36"/>
      <c r="C340" s="174" t="s">
        <v>484</v>
      </c>
      <c r="D340" s="174" t="s">
        <v>117</v>
      </c>
      <c r="E340" s="175" t="s">
        <v>467</v>
      </c>
      <c r="F340" s="176" t="s">
        <v>468</v>
      </c>
      <c r="G340" s="177" t="s">
        <v>120</v>
      </c>
      <c r="H340" s="178">
        <v>279.89999999999998</v>
      </c>
      <c r="I340" s="179"/>
      <c r="J340" s="180">
        <f>ROUND(I340*H340,2)</f>
        <v>0</v>
      </c>
      <c r="K340" s="176" t="s">
        <v>121</v>
      </c>
      <c r="L340" s="40"/>
      <c r="M340" s="181" t="s">
        <v>19</v>
      </c>
      <c r="N340" s="182" t="s">
        <v>43</v>
      </c>
      <c r="O340" s="65"/>
      <c r="P340" s="183">
        <f>O340*H340</f>
        <v>0</v>
      </c>
      <c r="Q340" s="183">
        <v>0</v>
      </c>
      <c r="R340" s="183">
        <f>Q340*H340</f>
        <v>0</v>
      </c>
      <c r="S340" s="183">
        <v>0</v>
      </c>
      <c r="T340" s="184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185" t="s">
        <v>122</v>
      </c>
      <c r="AT340" s="185" t="s">
        <v>117</v>
      </c>
      <c r="AU340" s="185" t="s">
        <v>82</v>
      </c>
      <c r="AY340" s="18" t="s">
        <v>114</v>
      </c>
      <c r="BE340" s="186">
        <f>IF(N340="základní",J340,0)</f>
        <v>0</v>
      </c>
      <c r="BF340" s="186">
        <f>IF(N340="snížená",J340,0)</f>
        <v>0</v>
      </c>
      <c r="BG340" s="186">
        <f>IF(N340="zákl. přenesená",J340,0)</f>
        <v>0</v>
      </c>
      <c r="BH340" s="186">
        <f>IF(N340="sníž. přenesená",J340,0)</f>
        <v>0</v>
      </c>
      <c r="BI340" s="186">
        <f>IF(N340="nulová",J340,0)</f>
        <v>0</v>
      </c>
      <c r="BJ340" s="18" t="s">
        <v>79</v>
      </c>
      <c r="BK340" s="186">
        <f>ROUND(I340*H340,2)</f>
        <v>0</v>
      </c>
      <c r="BL340" s="18" t="s">
        <v>122</v>
      </c>
      <c r="BM340" s="185" t="s">
        <v>845</v>
      </c>
    </row>
    <row r="341" spans="1:65" s="2" customFormat="1" ht="29.25">
      <c r="A341" s="35"/>
      <c r="B341" s="36"/>
      <c r="C341" s="37"/>
      <c r="D341" s="187" t="s">
        <v>124</v>
      </c>
      <c r="E341" s="37"/>
      <c r="F341" s="188" t="s">
        <v>470</v>
      </c>
      <c r="G341" s="37"/>
      <c r="H341" s="37"/>
      <c r="I341" s="189"/>
      <c r="J341" s="37"/>
      <c r="K341" s="37"/>
      <c r="L341" s="40"/>
      <c r="M341" s="190"/>
      <c r="N341" s="191"/>
      <c r="O341" s="65"/>
      <c r="P341" s="65"/>
      <c r="Q341" s="65"/>
      <c r="R341" s="65"/>
      <c r="S341" s="65"/>
      <c r="T341" s="66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T341" s="18" t="s">
        <v>124</v>
      </c>
      <c r="AU341" s="18" t="s">
        <v>82</v>
      </c>
    </row>
    <row r="342" spans="1:65" s="2" customFormat="1" ht="11.25">
      <c r="A342" s="35"/>
      <c r="B342" s="36"/>
      <c r="C342" s="37"/>
      <c r="D342" s="192" t="s">
        <v>126</v>
      </c>
      <c r="E342" s="37"/>
      <c r="F342" s="193" t="s">
        <v>471</v>
      </c>
      <c r="G342" s="37"/>
      <c r="H342" s="37"/>
      <c r="I342" s="189"/>
      <c r="J342" s="37"/>
      <c r="K342" s="37"/>
      <c r="L342" s="40"/>
      <c r="M342" s="190"/>
      <c r="N342" s="191"/>
      <c r="O342" s="65"/>
      <c r="P342" s="65"/>
      <c r="Q342" s="65"/>
      <c r="R342" s="65"/>
      <c r="S342" s="65"/>
      <c r="T342" s="66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126</v>
      </c>
      <c r="AU342" s="18" t="s">
        <v>82</v>
      </c>
    </row>
    <row r="343" spans="1:65" s="13" customFormat="1" ht="11.25">
      <c r="B343" s="194"/>
      <c r="C343" s="195"/>
      <c r="D343" s="187" t="s">
        <v>128</v>
      </c>
      <c r="E343" s="196" t="s">
        <v>19</v>
      </c>
      <c r="F343" s="197" t="s">
        <v>168</v>
      </c>
      <c r="G343" s="195"/>
      <c r="H343" s="196" t="s">
        <v>19</v>
      </c>
      <c r="I343" s="198"/>
      <c r="J343" s="195"/>
      <c r="K343" s="195"/>
      <c r="L343" s="199"/>
      <c r="M343" s="200"/>
      <c r="N343" s="201"/>
      <c r="O343" s="201"/>
      <c r="P343" s="201"/>
      <c r="Q343" s="201"/>
      <c r="R343" s="201"/>
      <c r="S343" s="201"/>
      <c r="T343" s="202"/>
      <c r="AT343" s="203" t="s">
        <v>128</v>
      </c>
      <c r="AU343" s="203" t="s">
        <v>82</v>
      </c>
      <c r="AV343" s="13" t="s">
        <v>14</v>
      </c>
      <c r="AW343" s="13" t="s">
        <v>33</v>
      </c>
      <c r="AX343" s="13" t="s">
        <v>71</v>
      </c>
      <c r="AY343" s="203" t="s">
        <v>114</v>
      </c>
    </row>
    <row r="344" spans="1:65" s="14" customFormat="1" ht="11.25">
      <c r="B344" s="204"/>
      <c r="C344" s="205"/>
      <c r="D344" s="187" t="s">
        <v>128</v>
      </c>
      <c r="E344" s="206" t="s">
        <v>19</v>
      </c>
      <c r="F344" s="207" t="s">
        <v>472</v>
      </c>
      <c r="G344" s="205"/>
      <c r="H344" s="208">
        <v>469.8</v>
      </c>
      <c r="I344" s="209"/>
      <c r="J344" s="205"/>
      <c r="K344" s="205"/>
      <c r="L344" s="210"/>
      <c r="M344" s="211"/>
      <c r="N344" s="212"/>
      <c r="O344" s="212"/>
      <c r="P344" s="212"/>
      <c r="Q344" s="212"/>
      <c r="R344" s="212"/>
      <c r="S344" s="212"/>
      <c r="T344" s="213"/>
      <c r="AT344" s="214" t="s">
        <v>128</v>
      </c>
      <c r="AU344" s="214" t="s">
        <v>82</v>
      </c>
      <c r="AV344" s="14" t="s">
        <v>79</v>
      </c>
      <c r="AW344" s="14" t="s">
        <v>33</v>
      </c>
      <c r="AX344" s="14" t="s">
        <v>71</v>
      </c>
      <c r="AY344" s="214" t="s">
        <v>114</v>
      </c>
    </row>
    <row r="345" spans="1:65" s="13" customFormat="1" ht="11.25">
      <c r="B345" s="194"/>
      <c r="C345" s="195"/>
      <c r="D345" s="187" t="s">
        <v>128</v>
      </c>
      <c r="E345" s="196" t="s">
        <v>19</v>
      </c>
      <c r="F345" s="197" t="s">
        <v>171</v>
      </c>
      <c r="G345" s="195"/>
      <c r="H345" s="196" t="s">
        <v>19</v>
      </c>
      <c r="I345" s="198"/>
      <c r="J345" s="195"/>
      <c r="K345" s="195"/>
      <c r="L345" s="199"/>
      <c r="M345" s="200"/>
      <c r="N345" s="201"/>
      <c r="O345" s="201"/>
      <c r="P345" s="201"/>
      <c r="Q345" s="201"/>
      <c r="R345" s="201"/>
      <c r="S345" s="201"/>
      <c r="T345" s="202"/>
      <c r="AT345" s="203" t="s">
        <v>128</v>
      </c>
      <c r="AU345" s="203" t="s">
        <v>82</v>
      </c>
      <c r="AV345" s="13" t="s">
        <v>14</v>
      </c>
      <c r="AW345" s="13" t="s">
        <v>33</v>
      </c>
      <c r="AX345" s="13" t="s">
        <v>71</v>
      </c>
      <c r="AY345" s="203" t="s">
        <v>114</v>
      </c>
    </row>
    <row r="346" spans="1:65" s="14" customFormat="1" ht="11.25">
      <c r="B346" s="204"/>
      <c r="C346" s="205"/>
      <c r="D346" s="187" t="s">
        <v>128</v>
      </c>
      <c r="E346" s="206" t="s">
        <v>19</v>
      </c>
      <c r="F346" s="207" t="s">
        <v>473</v>
      </c>
      <c r="G346" s="205"/>
      <c r="H346" s="208">
        <v>90</v>
      </c>
      <c r="I346" s="209"/>
      <c r="J346" s="205"/>
      <c r="K346" s="205"/>
      <c r="L346" s="210"/>
      <c r="M346" s="211"/>
      <c r="N346" s="212"/>
      <c r="O346" s="212"/>
      <c r="P346" s="212"/>
      <c r="Q346" s="212"/>
      <c r="R346" s="212"/>
      <c r="S346" s="212"/>
      <c r="T346" s="213"/>
      <c r="AT346" s="214" t="s">
        <v>128</v>
      </c>
      <c r="AU346" s="214" t="s">
        <v>82</v>
      </c>
      <c r="AV346" s="14" t="s">
        <v>79</v>
      </c>
      <c r="AW346" s="14" t="s">
        <v>33</v>
      </c>
      <c r="AX346" s="14" t="s">
        <v>71</v>
      </c>
      <c r="AY346" s="214" t="s">
        <v>114</v>
      </c>
    </row>
    <row r="347" spans="1:65" s="15" customFormat="1" ht="11.25">
      <c r="B347" s="215"/>
      <c r="C347" s="216"/>
      <c r="D347" s="187" t="s">
        <v>128</v>
      </c>
      <c r="E347" s="217" t="s">
        <v>19</v>
      </c>
      <c r="F347" s="218" t="s">
        <v>135</v>
      </c>
      <c r="G347" s="216"/>
      <c r="H347" s="219">
        <v>559.79999999999995</v>
      </c>
      <c r="I347" s="220"/>
      <c r="J347" s="216"/>
      <c r="K347" s="216"/>
      <c r="L347" s="221"/>
      <c r="M347" s="222"/>
      <c r="N347" s="223"/>
      <c r="O347" s="223"/>
      <c r="P347" s="223"/>
      <c r="Q347" s="223"/>
      <c r="R347" s="223"/>
      <c r="S347" s="223"/>
      <c r="T347" s="224"/>
      <c r="AT347" s="225" t="s">
        <v>128</v>
      </c>
      <c r="AU347" s="225" t="s">
        <v>82</v>
      </c>
      <c r="AV347" s="15" t="s">
        <v>122</v>
      </c>
      <c r="AW347" s="15" t="s">
        <v>33</v>
      </c>
      <c r="AX347" s="15" t="s">
        <v>14</v>
      </c>
      <c r="AY347" s="225" t="s">
        <v>114</v>
      </c>
    </row>
    <row r="348" spans="1:65" s="14" customFormat="1" ht="11.25">
      <c r="B348" s="204"/>
      <c r="C348" s="205"/>
      <c r="D348" s="187" t="s">
        <v>128</v>
      </c>
      <c r="E348" s="205"/>
      <c r="F348" s="207" t="s">
        <v>474</v>
      </c>
      <c r="G348" s="205"/>
      <c r="H348" s="208">
        <v>279.89999999999998</v>
      </c>
      <c r="I348" s="209"/>
      <c r="J348" s="205"/>
      <c r="K348" s="205"/>
      <c r="L348" s="210"/>
      <c r="M348" s="211"/>
      <c r="N348" s="212"/>
      <c r="O348" s="212"/>
      <c r="P348" s="212"/>
      <c r="Q348" s="212"/>
      <c r="R348" s="212"/>
      <c r="S348" s="212"/>
      <c r="T348" s="213"/>
      <c r="AT348" s="214" t="s">
        <v>128</v>
      </c>
      <c r="AU348" s="214" t="s">
        <v>82</v>
      </c>
      <c r="AV348" s="14" t="s">
        <v>79</v>
      </c>
      <c r="AW348" s="14" t="s">
        <v>4</v>
      </c>
      <c r="AX348" s="14" t="s">
        <v>14</v>
      </c>
      <c r="AY348" s="214" t="s">
        <v>114</v>
      </c>
    </row>
    <row r="349" spans="1:65" s="2" customFormat="1" ht="33" customHeight="1">
      <c r="A349" s="35"/>
      <c r="B349" s="36"/>
      <c r="C349" s="174" t="s">
        <v>490</v>
      </c>
      <c r="D349" s="174" t="s">
        <v>117</v>
      </c>
      <c r="E349" s="175" t="s">
        <v>476</v>
      </c>
      <c r="F349" s="176" t="s">
        <v>477</v>
      </c>
      <c r="G349" s="177" t="s">
        <v>120</v>
      </c>
      <c r="H349" s="178">
        <v>16794</v>
      </c>
      <c r="I349" s="179"/>
      <c r="J349" s="180">
        <f>ROUND(I349*H349,2)</f>
        <v>0</v>
      </c>
      <c r="K349" s="176" t="s">
        <v>121</v>
      </c>
      <c r="L349" s="40"/>
      <c r="M349" s="181" t="s">
        <v>19</v>
      </c>
      <c r="N349" s="182" t="s">
        <v>43</v>
      </c>
      <c r="O349" s="65"/>
      <c r="P349" s="183">
        <f>O349*H349</f>
        <v>0</v>
      </c>
      <c r="Q349" s="183">
        <v>0</v>
      </c>
      <c r="R349" s="183">
        <f>Q349*H349</f>
        <v>0</v>
      </c>
      <c r="S349" s="183">
        <v>0</v>
      </c>
      <c r="T349" s="184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85" t="s">
        <v>122</v>
      </c>
      <c r="AT349" s="185" t="s">
        <v>117</v>
      </c>
      <c r="AU349" s="185" t="s">
        <v>82</v>
      </c>
      <c r="AY349" s="18" t="s">
        <v>114</v>
      </c>
      <c r="BE349" s="186">
        <f>IF(N349="základní",J349,0)</f>
        <v>0</v>
      </c>
      <c r="BF349" s="186">
        <f>IF(N349="snížená",J349,0)</f>
        <v>0</v>
      </c>
      <c r="BG349" s="186">
        <f>IF(N349="zákl. přenesená",J349,0)</f>
        <v>0</v>
      </c>
      <c r="BH349" s="186">
        <f>IF(N349="sníž. přenesená",J349,0)</f>
        <v>0</v>
      </c>
      <c r="BI349" s="186">
        <f>IF(N349="nulová",J349,0)</f>
        <v>0</v>
      </c>
      <c r="BJ349" s="18" t="s">
        <v>79</v>
      </c>
      <c r="BK349" s="186">
        <f>ROUND(I349*H349,2)</f>
        <v>0</v>
      </c>
      <c r="BL349" s="18" t="s">
        <v>122</v>
      </c>
      <c r="BM349" s="185" t="s">
        <v>846</v>
      </c>
    </row>
    <row r="350" spans="1:65" s="2" customFormat="1" ht="29.25">
      <c r="A350" s="35"/>
      <c r="B350" s="36"/>
      <c r="C350" s="37"/>
      <c r="D350" s="187" t="s">
        <v>124</v>
      </c>
      <c r="E350" s="37"/>
      <c r="F350" s="188" t="s">
        <v>479</v>
      </c>
      <c r="G350" s="37"/>
      <c r="H350" s="37"/>
      <c r="I350" s="189"/>
      <c r="J350" s="37"/>
      <c r="K350" s="37"/>
      <c r="L350" s="40"/>
      <c r="M350" s="190"/>
      <c r="N350" s="191"/>
      <c r="O350" s="65"/>
      <c r="P350" s="65"/>
      <c r="Q350" s="65"/>
      <c r="R350" s="65"/>
      <c r="S350" s="65"/>
      <c r="T350" s="66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8" t="s">
        <v>124</v>
      </c>
      <c r="AU350" s="18" t="s">
        <v>82</v>
      </c>
    </row>
    <row r="351" spans="1:65" s="2" customFormat="1" ht="11.25">
      <c r="A351" s="35"/>
      <c r="B351" s="36"/>
      <c r="C351" s="37"/>
      <c r="D351" s="192" t="s">
        <v>126</v>
      </c>
      <c r="E351" s="37"/>
      <c r="F351" s="193" t="s">
        <v>480</v>
      </c>
      <c r="G351" s="37"/>
      <c r="H351" s="37"/>
      <c r="I351" s="189"/>
      <c r="J351" s="37"/>
      <c r="K351" s="37"/>
      <c r="L351" s="40"/>
      <c r="M351" s="190"/>
      <c r="N351" s="191"/>
      <c r="O351" s="65"/>
      <c r="P351" s="65"/>
      <c r="Q351" s="65"/>
      <c r="R351" s="65"/>
      <c r="S351" s="65"/>
      <c r="T351" s="66"/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T351" s="18" t="s">
        <v>126</v>
      </c>
      <c r="AU351" s="18" t="s">
        <v>82</v>
      </c>
    </row>
    <row r="352" spans="1:65" s="13" customFormat="1" ht="11.25">
      <c r="B352" s="194"/>
      <c r="C352" s="195"/>
      <c r="D352" s="187" t="s">
        <v>128</v>
      </c>
      <c r="E352" s="196" t="s">
        <v>19</v>
      </c>
      <c r="F352" s="197" t="s">
        <v>168</v>
      </c>
      <c r="G352" s="195"/>
      <c r="H352" s="196" t="s">
        <v>19</v>
      </c>
      <c r="I352" s="198"/>
      <c r="J352" s="195"/>
      <c r="K352" s="195"/>
      <c r="L352" s="199"/>
      <c r="M352" s="200"/>
      <c r="N352" s="201"/>
      <c r="O352" s="201"/>
      <c r="P352" s="201"/>
      <c r="Q352" s="201"/>
      <c r="R352" s="201"/>
      <c r="S352" s="201"/>
      <c r="T352" s="202"/>
      <c r="AT352" s="203" t="s">
        <v>128</v>
      </c>
      <c r="AU352" s="203" t="s">
        <v>82</v>
      </c>
      <c r="AV352" s="13" t="s">
        <v>14</v>
      </c>
      <c r="AW352" s="13" t="s">
        <v>33</v>
      </c>
      <c r="AX352" s="13" t="s">
        <v>71</v>
      </c>
      <c r="AY352" s="203" t="s">
        <v>114</v>
      </c>
    </row>
    <row r="353" spans="1:65" s="14" customFormat="1" ht="11.25">
      <c r="B353" s="204"/>
      <c r="C353" s="205"/>
      <c r="D353" s="187" t="s">
        <v>128</v>
      </c>
      <c r="E353" s="206" t="s">
        <v>19</v>
      </c>
      <c r="F353" s="207" t="s">
        <v>481</v>
      </c>
      <c r="G353" s="205"/>
      <c r="H353" s="208">
        <v>28188</v>
      </c>
      <c r="I353" s="209"/>
      <c r="J353" s="205"/>
      <c r="K353" s="205"/>
      <c r="L353" s="210"/>
      <c r="M353" s="211"/>
      <c r="N353" s="212"/>
      <c r="O353" s="212"/>
      <c r="P353" s="212"/>
      <c r="Q353" s="212"/>
      <c r="R353" s="212"/>
      <c r="S353" s="212"/>
      <c r="T353" s="213"/>
      <c r="AT353" s="214" t="s">
        <v>128</v>
      </c>
      <c r="AU353" s="214" t="s">
        <v>82</v>
      </c>
      <c r="AV353" s="14" t="s">
        <v>79</v>
      </c>
      <c r="AW353" s="14" t="s">
        <v>33</v>
      </c>
      <c r="AX353" s="14" t="s">
        <v>71</v>
      </c>
      <c r="AY353" s="214" t="s">
        <v>114</v>
      </c>
    </row>
    <row r="354" spans="1:65" s="13" customFormat="1" ht="11.25">
      <c r="B354" s="194"/>
      <c r="C354" s="195"/>
      <c r="D354" s="187" t="s">
        <v>128</v>
      </c>
      <c r="E354" s="196" t="s">
        <v>19</v>
      </c>
      <c r="F354" s="197" t="s">
        <v>171</v>
      </c>
      <c r="G354" s="195"/>
      <c r="H354" s="196" t="s">
        <v>19</v>
      </c>
      <c r="I354" s="198"/>
      <c r="J354" s="195"/>
      <c r="K354" s="195"/>
      <c r="L354" s="199"/>
      <c r="M354" s="200"/>
      <c r="N354" s="201"/>
      <c r="O354" s="201"/>
      <c r="P354" s="201"/>
      <c r="Q354" s="201"/>
      <c r="R354" s="201"/>
      <c r="S354" s="201"/>
      <c r="T354" s="202"/>
      <c r="AT354" s="203" t="s">
        <v>128</v>
      </c>
      <c r="AU354" s="203" t="s">
        <v>82</v>
      </c>
      <c r="AV354" s="13" t="s">
        <v>14</v>
      </c>
      <c r="AW354" s="13" t="s">
        <v>33</v>
      </c>
      <c r="AX354" s="13" t="s">
        <v>71</v>
      </c>
      <c r="AY354" s="203" t="s">
        <v>114</v>
      </c>
    </row>
    <row r="355" spans="1:65" s="14" customFormat="1" ht="11.25">
      <c r="B355" s="204"/>
      <c r="C355" s="205"/>
      <c r="D355" s="187" t="s">
        <v>128</v>
      </c>
      <c r="E355" s="206" t="s">
        <v>19</v>
      </c>
      <c r="F355" s="207" t="s">
        <v>482</v>
      </c>
      <c r="G355" s="205"/>
      <c r="H355" s="208">
        <v>5400</v>
      </c>
      <c r="I355" s="209"/>
      <c r="J355" s="205"/>
      <c r="K355" s="205"/>
      <c r="L355" s="210"/>
      <c r="M355" s="211"/>
      <c r="N355" s="212"/>
      <c r="O355" s="212"/>
      <c r="P355" s="212"/>
      <c r="Q355" s="212"/>
      <c r="R355" s="212"/>
      <c r="S355" s="212"/>
      <c r="T355" s="213"/>
      <c r="AT355" s="214" t="s">
        <v>128</v>
      </c>
      <c r="AU355" s="214" t="s">
        <v>82</v>
      </c>
      <c r="AV355" s="14" t="s">
        <v>79</v>
      </c>
      <c r="AW355" s="14" t="s">
        <v>33</v>
      </c>
      <c r="AX355" s="14" t="s">
        <v>71</v>
      </c>
      <c r="AY355" s="214" t="s">
        <v>114</v>
      </c>
    </row>
    <row r="356" spans="1:65" s="15" customFormat="1" ht="11.25">
      <c r="B356" s="215"/>
      <c r="C356" s="216"/>
      <c r="D356" s="187" t="s">
        <v>128</v>
      </c>
      <c r="E356" s="217" t="s">
        <v>19</v>
      </c>
      <c r="F356" s="218" t="s">
        <v>135</v>
      </c>
      <c r="G356" s="216"/>
      <c r="H356" s="219">
        <v>33588</v>
      </c>
      <c r="I356" s="220"/>
      <c r="J356" s="216"/>
      <c r="K356" s="216"/>
      <c r="L356" s="221"/>
      <c r="M356" s="222"/>
      <c r="N356" s="223"/>
      <c r="O356" s="223"/>
      <c r="P356" s="223"/>
      <c r="Q356" s="223"/>
      <c r="R356" s="223"/>
      <c r="S356" s="223"/>
      <c r="T356" s="224"/>
      <c r="AT356" s="225" t="s">
        <v>128</v>
      </c>
      <c r="AU356" s="225" t="s">
        <v>82</v>
      </c>
      <c r="AV356" s="15" t="s">
        <v>122</v>
      </c>
      <c r="AW356" s="15" t="s">
        <v>33</v>
      </c>
      <c r="AX356" s="15" t="s">
        <v>14</v>
      </c>
      <c r="AY356" s="225" t="s">
        <v>114</v>
      </c>
    </row>
    <row r="357" spans="1:65" s="14" customFormat="1" ht="11.25">
      <c r="B357" s="204"/>
      <c r="C357" s="205"/>
      <c r="D357" s="187" t="s">
        <v>128</v>
      </c>
      <c r="E357" s="205"/>
      <c r="F357" s="207" t="s">
        <v>483</v>
      </c>
      <c r="G357" s="205"/>
      <c r="H357" s="208">
        <v>16794</v>
      </c>
      <c r="I357" s="209"/>
      <c r="J357" s="205"/>
      <c r="K357" s="205"/>
      <c r="L357" s="210"/>
      <c r="M357" s="211"/>
      <c r="N357" s="212"/>
      <c r="O357" s="212"/>
      <c r="P357" s="212"/>
      <c r="Q357" s="212"/>
      <c r="R357" s="212"/>
      <c r="S357" s="212"/>
      <c r="T357" s="213"/>
      <c r="AT357" s="214" t="s">
        <v>128</v>
      </c>
      <c r="AU357" s="214" t="s">
        <v>82</v>
      </c>
      <c r="AV357" s="14" t="s">
        <v>79</v>
      </c>
      <c r="AW357" s="14" t="s">
        <v>4</v>
      </c>
      <c r="AX357" s="14" t="s">
        <v>14</v>
      </c>
      <c r="AY357" s="214" t="s">
        <v>114</v>
      </c>
    </row>
    <row r="358" spans="1:65" s="2" customFormat="1" ht="37.9" customHeight="1">
      <c r="A358" s="35"/>
      <c r="B358" s="36"/>
      <c r="C358" s="174" t="s">
        <v>496</v>
      </c>
      <c r="D358" s="174" t="s">
        <v>117</v>
      </c>
      <c r="E358" s="175" t="s">
        <v>485</v>
      </c>
      <c r="F358" s="176" t="s">
        <v>486</v>
      </c>
      <c r="G358" s="177" t="s">
        <v>120</v>
      </c>
      <c r="H358" s="178">
        <v>279.89999999999998</v>
      </c>
      <c r="I358" s="179"/>
      <c r="J358" s="180">
        <f>ROUND(I358*H358,2)</f>
        <v>0</v>
      </c>
      <c r="K358" s="176" t="s">
        <v>121</v>
      </c>
      <c r="L358" s="40"/>
      <c r="M358" s="181" t="s">
        <v>19</v>
      </c>
      <c r="N358" s="182" t="s">
        <v>43</v>
      </c>
      <c r="O358" s="65"/>
      <c r="P358" s="183">
        <f>O358*H358</f>
        <v>0</v>
      </c>
      <c r="Q358" s="183">
        <v>0</v>
      </c>
      <c r="R358" s="183">
        <f>Q358*H358</f>
        <v>0</v>
      </c>
      <c r="S358" s="183">
        <v>0</v>
      </c>
      <c r="T358" s="184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85" t="s">
        <v>122</v>
      </c>
      <c r="AT358" s="185" t="s">
        <v>117</v>
      </c>
      <c r="AU358" s="185" t="s">
        <v>82</v>
      </c>
      <c r="AY358" s="18" t="s">
        <v>114</v>
      </c>
      <c r="BE358" s="186">
        <f>IF(N358="základní",J358,0)</f>
        <v>0</v>
      </c>
      <c r="BF358" s="186">
        <f>IF(N358="snížená",J358,0)</f>
        <v>0</v>
      </c>
      <c r="BG358" s="186">
        <f>IF(N358="zákl. přenesená",J358,0)</f>
        <v>0</v>
      </c>
      <c r="BH358" s="186">
        <f>IF(N358="sníž. přenesená",J358,0)</f>
        <v>0</v>
      </c>
      <c r="BI358" s="186">
        <f>IF(N358="nulová",J358,0)</f>
        <v>0</v>
      </c>
      <c r="BJ358" s="18" t="s">
        <v>79</v>
      </c>
      <c r="BK358" s="186">
        <f>ROUND(I358*H358,2)</f>
        <v>0</v>
      </c>
      <c r="BL358" s="18" t="s">
        <v>122</v>
      </c>
      <c r="BM358" s="185" t="s">
        <v>847</v>
      </c>
    </row>
    <row r="359" spans="1:65" s="2" customFormat="1" ht="29.25">
      <c r="A359" s="35"/>
      <c r="B359" s="36"/>
      <c r="C359" s="37"/>
      <c r="D359" s="187" t="s">
        <v>124</v>
      </c>
      <c r="E359" s="37"/>
      <c r="F359" s="188" t="s">
        <v>488</v>
      </c>
      <c r="G359" s="37"/>
      <c r="H359" s="37"/>
      <c r="I359" s="189"/>
      <c r="J359" s="37"/>
      <c r="K359" s="37"/>
      <c r="L359" s="40"/>
      <c r="M359" s="190"/>
      <c r="N359" s="191"/>
      <c r="O359" s="65"/>
      <c r="P359" s="65"/>
      <c r="Q359" s="65"/>
      <c r="R359" s="65"/>
      <c r="S359" s="65"/>
      <c r="T359" s="66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T359" s="18" t="s">
        <v>124</v>
      </c>
      <c r="AU359" s="18" t="s">
        <v>82</v>
      </c>
    </row>
    <row r="360" spans="1:65" s="2" customFormat="1" ht="11.25">
      <c r="A360" s="35"/>
      <c r="B360" s="36"/>
      <c r="C360" s="37"/>
      <c r="D360" s="192" t="s">
        <v>126</v>
      </c>
      <c r="E360" s="37"/>
      <c r="F360" s="193" t="s">
        <v>489</v>
      </c>
      <c r="G360" s="37"/>
      <c r="H360" s="37"/>
      <c r="I360" s="189"/>
      <c r="J360" s="37"/>
      <c r="K360" s="37"/>
      <c r="L360" s="40"/>
      <c r="M360" s="190"/>
      <c r="N360" s="191"/>
      <c r="O360" s="65"/>
      <c r="P360" s="65"/>
      <c r="Q360" s="65"/>
      <c r="R360" s="65"/>
      <c r="S360" s="65"/>
      <c r="T360" s="66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126</v>
      </c>
      <c r="AU360" s="18" t="s">
        <v>82</v>
      </c>
    </row>
    <row r="361" spans="1:65" s="13" customFormat="1" ht="11.25">
      <c r="B361" s="194"/>
      <c r="C361" s="195"/>
      <c r="D361" s="187" t="s">
        <v>128</v>
      </c>
      <c r="E361" s="196" t="s">
        <v>19</v>
      </c>
      <c r="F361" s="197" t="s">
        <v>168</v>
      </c>
      <c r="G361" s="195"/>
      <c r="H361" s="196" t="s">
        <v>19</v>
      </c>
      <c r="I361" s="198"/>
      <c r="J361" s="195"/>
      <c r="K361" s="195"/>
      <c r="L361" s="199"/>
      <c r="M361" s="200"/>
      <c r="N361" s="201"/>
      <c r="O361" s="201"/>
      <c r="P361" s="201"/>
      <c r="Q361" s="201"/>
      <c r="R361" s="201"/>
      <c r="S361" s="201"/>
      <c r="T361" s="202"/>
      <c r="AT361" s="203" t="s">
        <v>128</v>
      </c>
      <c r="AU361" s="203" t="s">
        <v>82</v>
      </c>
      <c r="AV361" s="13" t="s">
        <v>14</v>
      </c>
      <c r="AW361" s="13" t="s">
        <v>33</v>
      </c>
      <c r="AX361" s="13" t="s">
        <v>71</v>
      </c>
      <c r="AY361" s="203" t="s">
        <v>114</v>
      </c>
    </row>
    <row r="362" spans="1:65" s="14" customFormat="1" ht="11.25">
      <c r="B362" s="204"/>
      <c r="C362" s="205"/>
      <c r="D362" s="187" t="s">
        <v>128</v>
      </c>
      <c r="E362" s="206" t="s">
        <v>19</v>
      </c>
      <c r="F362" s="207" t="s">
        <v>472</v>
      </c>
      <c r="G362" s="205"/>
      <c r="H362" s="208">
        <v>469.8</v>
      </c>
      <c r="I362" s="209"/>
      <c r="J362" s="205"/>
      <c r="K362" s="205"/>
      <c r="L362" s="210"/>
      <c r="M362" s="211"/>
      <c r="N362" s="212"/>
      <c r="O362" s="212"/>
      <c r="P362" s="212"/>
      <c r="Q362" s="212"/>
      <c r="R362" s="212"/>
      <c r="S362" s="212"/>
      <c r="T362" s="213"/>
      <c r="AT362" s="214" t="s">
        <v>128</v>
      </c>
      <c r="AU362" s="214" t="s">
        <v>82</v>
      </c>
      <c r="AV362" s="14" t="s">
        <v>79</v>
      </c>
      <c r="AW362" s="14" t="s">
        <v>33</v>
      </c>
      <c r="AX362" s="14" t="s">
        <v>71</v>
      </c>
      <c r="AY362" s="214" t="s">
        <v>114</v>
      </c>
    </row>
    <row r="363" spans="1:65" s="13" customFormat="1" ht="11.25">
      <c r="B363" s="194"/>
      <c r="C363" s="195"/>
      <c r="D363" s="187" t="s">
        <v>128</v>
      </c>
      <c r="E363" s="196" t="s">
        <v>19</v>
      </c>
      <c r="F363" s="197" t="s">
        <v>171</v>
      </c>
      <c r="G363" s="195"/>
      <c r="H363" s="196" t="s">
        <v>19</v>
      </c>
      <c r="I363" s="198"/>
      <c r="J363" s="195"/>
      <c r="K363" s="195"/>
      <c r="L363" s="199"/>
      <c r="M363" s="200"/>
      <c r="N363" s="201"/>
      <c r="O363" s="201"/>
      <c r="P363" s="201"/>
      <c r="Q363" s="201"/>
      <c r="R363" s="201"/>
      <c r="S363" s="201"/>
      <c r="T363" s="202"/>
      <c r="AT363" s="203" t="s">
        <v>128</v>
      </c>
      <c r="AU363" s="203" t="s">
        <v>82</v>
      </c>
      <c r="AV363" s="13" t="s">
        <v>14</v>
      </c>
      <c r="AW363" s="13" t="s">
        <v>33</v>
      </c>
      <c r="AX363" s="13" t="s">
        <v>71</v>
      </c>
      <c r="AY363" s="203" t="s">
        <v>114</v>
      </c>
    </row>
    <row r="364" spans="1:65" s="14" customFormat="1" ht="11.25">
      <c r="B364" s="204"/>
      <c r="C364" s="205"/>
      <c r="D364" s="187" t="s">
        <v>128</v>
      </c>
      <c r="E364" s="206" t="s">
        <v>19</v>
      </c>
      <c r="F364" s="207" t="s">
        <v>473</v>
      </c>
      <c r="G364" s="205"/>
      <c r="H364" s="208">
        <v>90</v>
      </c>
      <c r="I364" s="209"/>
      <c r="J364" s="205"/>
      <c r="K364" s="205"/>
      <c r="L364" s="210"/>
      <c r="M364" s="211"/>
      <c r="N364" s="212"/>
      <c r="O364" s="212"/>
      <c r="P364" s="212"/>
      <c r="Q364" s="212"/>
      <c r="R364" s="212"/>
      <c r="S364" s="212"/>
      <c r="T364" s="213"/>
      <c r="AT364" s="214" t="s">
        <v>128</v>
      </c>
      <c r="AU364" s="214" t="s">
        <v>82</v>
      </c>
      <c r="AV364" s="14" t="s">
        <v>79</v>
      </c>
      <c r="AW364" s="14" t="s">
        <v>33</v>
      </c>
      <c r="AX364" s="14" t="s">
        <v>71</v>
      </c>
      <c r="AY364" s="214" t="s">
        <v>114</v>
      </c>
    </row>
    <row r="365" spans="1:65" s="15" customFormat="1" ht="11.25">
      <c r="B365" s="215"/>
      <c r="C365" s="216"/>
      <c r="D365" s="187" t="s">
        <v>128</v>
      </c>
      <c r="E365" s="217" t="s">
        <v>19</v>
      </c>
      <c r="F365" s="218" t="s">
        <v>135</v>
      </c>
      <c r="G365" s="216"/>
      <c r="H365" s="219">
        <v>559.79999999999995</v>
      </c>
      <c r="I365" s="220"/>
      <c r="J365" s="216"/>
      <c r="K365" s="216"/>
      <c r="L365" s="221"/>
      <c r="M365" s="222"/>
      <c r="N365" s="223"/>
      <c r="O365" s="223"/>
      <c r="P365" s="223"/>
      <c r="Q365" s="223"/>
      <c r="R365" s="223"/>
      <c r="S365" s="223"/>
      <c r="T365" s="224"/>
      <c r="AT365" s="225" t="s">
        <v>128</v>
      </c>
      <c r="AU365" s="225" t="s">
        <v>82</v>
      </c>
      <c r="AV365" s="15" t="s">
        <v>122</v>
      </c>
      <c r="AW365" s="15" t="s">
        <v>33</v>
      </c>
      <c r="AX365" s="15" t="s">
        <v>14</v>
      </c>
      <c r="AY365" s="225" t="s">
        <v>114</v>
      </c>
    </row>
    <row r="366" spans="1:65" s="14" customFormat="1" ht="11.25">
      <c r="B366" s="204"/>
      <c r="C366" s="205"/>
      <c r="D366" s="187" t="s">
        <v>128</v>
      </c>
      <c r="E366" s="205"/>
      <c r="F366" s="207" t="s">
        <v>474</v>
      </c>
      <c r="G366" s="205"/>
      <c r="H366" s="208">
        <v>279.89999999999998</v>
      </c>
      <c r="I366" s="209"/>
      <c r="J366" s="205"/>
      <c r="K366" s="205"/>
      <c r="L366" s="210"/>
      <c r="M366" s="211"/>
      <c r="N366" s="212"/>
      <c r="O366" s="212"/>
      <c r="P366" s="212"/>
      <c r="Q366" s="212"/>
      <c r="R366" s="212"/>
      <c r="S366" s="212"/>
      <c r="T366" s="213"/>
      <c r="AT366" s="214" t="s">
        <v>128</v>
      </c>
      <c r="AU366" s="214" t="s">
        <v>82</v>
      </c>
      <c r="AV366" s="14" t="s">
        <v>79</v>
      </c>
      <c r="AW366" s="14" t="s">
        <v>4</v>
      </c>
      <c r="AX366" s="14" t="s">
        <v>14</v>
      </c>
      <c r="AY366" s="214" t="s">
        <v>114</v>
      </c>
    </row>
    <row r="367" spans="1:65" s="2" customFormat="1" ht="16.5" customHeight="1">
      <c r="A367" s="35"/>
      <c r="B367" s="36"/>
      <c r="C367" s="174" t="s">
        <v>502</v>
      </c>
      <c r="D367" s="174" t="s">
        <v>117</v>
      </c>
      <c r="E367" s="175" t="s">
        <v>491</v>
      </c>
      <c r="F367" s="176" t="s">
        <v>492</v>
      </c>
      <c r="G367" s="177" t="s">
        <v>120</v>
      </c>
      <c r="H367" s="178">
        <v>279.89999999999998</v>
      </c>
      <c r="I367" s="179"/>
      <c r="J367" s="180">
        <f>ROUND(I367*H367,2)</f>
        <v>0</v>
      </c>
      <c r="K367" s="176" t="s">
        <v>121</v>
      </c>
      <c r="L367" s="40"/>
      <c r="M367" s="181" t="s">
        <v>19</v>
      </c>
      <c r="N367" s="182" t="s">
        <v>43</v>
      </c>
      <c r="O367" s="65"/>
      <c r="P367" s="183">
        <f>O367*H367</f>
        <v>0</v>
      </c>
      <c r="Q367" s="183">
        <v>0</v>
      </c>
      <c r="R367" s="183">
        <f>Q367*H367</f>
        <v>0</v>
      </c>
      <c r="S367" s="183">
        <v>0</v>
      </c>
      <c r="T367" s="184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85" t="s">
        <v>122</v>
      </c>
      <c r="AT367" s="185" t="s">
        <v>117</v>
      </c>
      <c r="AU367" s="185" t="s">
        <v>82</v>
      </c>
      <c r="AY367" s="18" t="s">
        <v>114</v>
      </c>
      <c r="BE367" s="186">
        <f>IF(N367="základní",J367,0)</f>
        <v>0</v>
      </c>
      <c r="BF367" s="186">
        <f>IF(N367="snížená",J367,0)</f>
        <v>0</v>
      </c>
      <c r="BG367" s="186">
        <f>IF(N367="zákl. přenesená",J367,0)</f>
        <v>0</v>
      </c>
      <c r="BH367" s="186">
        <f>IF(N367="sníž. přenesená",J367,0)</f>
        <v>0</v>
      </c>
      <c r="BI367" s="186">
        <f>IF(N367="nulová",J367,0)</f>
        <v>0</v>
      </c>
      <c r="BJ367" s="18" t="s">
        <v>79</v>
      </c>
      <c r="BK367" s="186">
        <f>ROUND(I367*H367,2)</f>
        <v>0</v>
      </c>
      <c r="BL367" s="18" t="s">
        <v>122</v>
      </c>
      <c r="BM367" s="185" t="s">
        <v>848</v>
      </c>
    </row>
    <row r="368" spans="1:65" s="2" customFormat="1" ht="19.5">
      <c r="A368" s="35"/>
      <c r="B368" s="36"/>
      <c r="C368" s="37"/>
      <c r="D368" s="187" t="s">
        <v>124</v>
      </c>
      <c r="E368" s="37"/>
      <c r="F368" s="188" t="s">
        <v>494</v>
      </c>
      <c r="G368" s="37"/>
      <c r="H368" s="37"/>
      <c r="I368" s="189"/>
      <c r="J368" s="37"/>
      <c r="K368" s="37"/>
      <c r="L368" s="40"/>
      <c r="M368" s="190"/>
      <c r="N368" s="191"/>
      <c r="O368" s="65"/>
      <c r="P368" s="65"/>
      <c r="Q368" s="65"/>
      <c r="R368" s="65"/>
      <c r="S368" s="65"/>
      <c r="T368" s="66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8" t="s">
        <v>124</v>
      </c>
      <c r="AU368" s="18" t="s">
        <v>82</v>
      </c>
    </row>
    <row r="369" spans="1:65" s="2" customFormat="1" ht="11.25">
      <c r="A369" s="35"/>
      <c r="B369" s="36"/>
      <c r="C369" s="37"/>
      <c r="D369" s="192" t="s">
        <v>126</v>
      </c>
      <c r="E369" s="37"/>
      <c r="F369" s="193" t="s">
        <v>495</v>
      </c>
      <c r="G369" s="37"/>
      <c r="H369" s="37"/>
      <c r="I369" s="189"/>
      <c r="J369" s="37"/>
      <c r="K369" s="37"/>
      <c r="L369" s="40"/>
      <c r="M369" s="190"/>
      <c r="N369" s="191"/>
      <c r="O369" s="65"/>
      <c r="P369" s="65"/>
      <c r="Q369" s="65"/>
      <c r="R369" s="65"/>
      <c r="S369" s="65"/>
      <c r="T369" s="66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8" t="s">
        <v>126</v>
      </c>
      <c r="AU369" s="18" t="s">
        <v>82</v>
      </c>
    </row>
    <row r="370" spans="1:65" s="13" customFormat="1" ht="11.25">
      <c r="B370" s="194"/>
      <c r="C370" s="195"/>
      <c r="D370" s="187" t="s">
        <v>128</v>
      </c>
      <c r="E370" s="196" t="s">
        <v>19</v>
      </c>
      <c r="F370" s="197" t="s">
        <v>168</v>
      </c>
      <c r="G370" s="195"/>
      <c r="H370" s="196" t="s">
        <v>19</v>
      </c>
      <c r="I370" s="198"/>
      <c r="J370" s="195"/>
      <c r="K370" s="195"/>
      <c r="L370" s="199"/>
      <c r="M370" s="200"/>
      <c r="N370" s="201"/>
      <c r="O370" s="201"/>
      <c r="P370" s="201"/>
      <c r="Q370" s="201"/>
      <c r="R370" s="201"/>
      <c r="S370" s="201"/>
      <c r="T370" s="202"/>
      <c r="AT370" s="203" t="s">
        <v>128</v>
      </c>
      <c r="AU370" s="203" t="s">
        <v>82</v>
      </c>
      <c r="AV370" s="13" t="s">
        <v>14</v>
      </c>
      <c r="AW370" s="13" t="s">
        <v>33</v>
      </c>
      <c r="AX370" s="13" t="s">
        <v>71</v>
      </c>
      <c r="AY370" s="203" t="s">
        <v>114</v>
      </c>
    </row>
    <row r="371" spans="1:65" s="14" customFormat="1" ht="11.25">
      <c r="B371" s="204"/>
      <c r="C371" s="205"/>
      <c r="D371" s="187" t="s">
        <v>128</v>
      </c>
      <c r="E371" s="206" t="s">
        <v>19</v>
      </c>
      <c r="F371" s="207" t="s">
        <v>472</v>
      </c>
      <c r="G371" s="205"/>
      <c r="H371" s="208">
        <v>469.8</v>
      </c>
      <c r="I371" s="209"/>
      <c r="J371" s="205"/>
      <c r="K371" s="205"/>
      <c r="L371" s="210"/>
      <c r="M371" s="211"/>
      <c r="N371" s="212"/>
      <c r="O371" s="212"/>
      <c r="P371" s="212"/>
      <c r="Q371" s="212"/>
      <c r="R371" s="212"/>
      <c r="S371" s="212"/>
      <c r="T371" s="213"/>
      <c r="AT371" s="214" t="s">
        <v>128</v>
      </c>
      <c r="AU371" s="214" t="s">
        <v>82</v>
      </c>
      <c r="AV371" s="14" t="s">
        <v>79</v>
      </c>
      <c r="AW371" s="14" t="s">
        <v>33</v>
      </c>
      <c r="AX371" s="14" t="s">
        <v>71</v>
      </c>
      <c r="AY371" s="214" t="s">
        <v>114</v>
      </c>
    </row>
    <row r="372" spans="1:65" s="13" customFormat="1" ht="11.25">
      <c r="B372" s="194"/>
      <c r="C372" s="195"/>
      <c r="D372" s="187" t="s">
        <v>128</v>
      </c>
      <c r="E372" s="196" t="s">
        <v>19</v>
      </c>
      <c r="F372" s="197" t="s">
        <v>171</v>
      </c>
      <c r="G372" s="195"/>
      <c r="H372" s="196" t="s">
        <v>19</v>
      </c>
      <c r="I372" s="198"/>
      <c r="J372" s="195"/>
      <c r="K372" s="195"/>
      <c r="L372" s="199"/>
      <c r="M372" s="200"/>
      <c r="N372" s="201"/>
      <c r="O372" s="201"/>
      <c r="P372" s="201"/>
      <c r="Q372" s="201"/>
      <c r="R372" s="201"/>
      <c r="S372" s="201"/>
      <c r="T372" s="202"/>
      <c r="AT372" s="203" t="s">
        <v>128</v>
      </c>
      <c r="AU372" s="203" t="s">
        <v>82</v>
      </c>
      <c r="AV372" s="13" t="s">
        <v>14</v>
      </c>
      <c r="AW372" s="13" t="s">
        <v>33</v>
      </c>
      <c r="AX372" s="13" t="s">
        <v>71</v>
      </c>
      <c r="AY372" s="203" t="s">
        <v>114</v>
      </c>
    </row>
    <row r="373" spans="1:65" s="14" customFormat="1" ht="11.25">
      <c r="B373" s="204"/>
      <c r="C373" s="205"/>
      <c r="D373" s="187" t="s">
        <v>128</v>
      </c>
      <c r="E373" s="206" t="s">
        <v>19</v>
      </c>
      <c r="F373" s="207" t="s">
        <v>473</v>
      </c>
      <c r="G373" s="205"/>
      <c r="H373" s="208">
        <v>90</v>
      </c>
      <c r="I373" s="209"/>
      <c r="J373" s="205"/>
      <c r="K373" s="205"/>
      <c r="L373" s="210"/>
      <c r="M373" s="211"/>
      <c r="N373" s="212"/>
      <c r="O373" s="212"/>
      <c r="P373" s="212"/>
      <c r="Q373" s="212"/>
      <c r="R373" s="212"/>
      <c r="S373" s="212"/>
      <c r="T373" s="213"/>
      <c r="AT373" s="214" t="s">
        <v>128</v>
      </c>
      <c r="AU373" s="214" t="s">
        <v>82</v>
      </c>
      <c r="AV373" s="14" t="s">
        <v>79</v>
      </c>
      <c r="AW373" s="14" t="s">
        <v>33</v>
      </c>
      <c r="AX373" s="14" t="s">
        <v>71</v>
      </c>
      <c r="AY373" s="214" t="s">
        <v>114</v>
      </c>
    </row>
    <row r="374" spans="1:65" s="15" customFormat="1" ht="11.25">
      <c r="B374" s="215"/>
      <c r="C374" s="216"/>
      <c r="D374" s="187" t="s">
        <v>128</v>
      </c>
      <c r="E374" s="217" t="s">
        <v>19</v>
      </c>
      <c r="F374" s="218" t="s">
        <v>135</v>
      </c>
      <c r="G374" s="216"/>
      <c r="H374" s="219">
        <v>559.79999999999995</v>
      </c>
      <c r="I374" s="220"/>
      <c r="J374" s="216"/>
      <c r="K374" s="216"/>
      <c r="L374" s="221"/>
      <c r="M374" s="222"/>
      <c r="N374" s="223"/>
      <c r="O374" s="223"/>
      <c r="P374" s="223"/>
      <c r="Q374" s="223"/>
      <c r="R374" s="223"/>
      <c r="S374" s="223"/>
      <c r="T374" s="224"/>
      <c r="AT374" s="225" t="s">
        <v>128</v>
      </c>
      <c r="AU374" s="225" t="s">
        <v>82</v>
      </c>
      <c r="AV374" s="15" t="s">
        <v>122</v>
      </c>
      <c r="AW374" s="15" t="s">
        <v>33</v>
      </c>
      <c r="AX374" s="15" t="s">
        <v>14</v>
      </c>
      <c r="AY374" s="225" t="s">
        <v>114</v>
      </c>
    </row>
    <row r="375" spans="1:65" s="14" customFormat="1" ht="11.25">
      <c r="B375" s="204"/>
      <c r="C375" s="205"/>
      <c r="D375" s="187" t="s">
        <v>128</v>
      </c>
      <c r="E375" s="205"/>
      <c r="F375" s="207" t="s">
        <v>474</v>
      </c>
      <c r="G375" s="205"/>
      <c r="H375" s="208">
        <v>279.89999999999998</v>
      </c>
      <c r="I375" s="209"/>
      <c r="J375" s="205"/>
      <c r="K375" s="205"/>
      <c r="L375" s="210"/>
      <c r="M375" s="211"/>
      <c r="N375" s="212"/>
      <c r="O375" s="212"/>
      <c r="P375" s="212"/>
      <c r="Q375" s="212"/>
      <c r="R375" s="212"/>
      <c r="S375" s="212"/>
      <c r="T375" s="213"/>
      <c r="AT375" s="214" t="s">
        <v>128</v>
      </c>
      <c r="AU375" s="214" t="s">
        <v>82</v>
      </c>
      <c r="AV375" s="14" t="s">
        <v>79</v>
      </c>
      <c r="AW375" s="14" t="s">
        <v>4</v>
      </c>
      <c r="AX375" s="14" t="s">
        <v>14</v>
      </c>
      <c r="AY375" s="214" t="s">
        <v>114</v>
      </c>
    </row>
    <row r="376" spans="1:65" s="2" customFormat="1" ht="21.75" customHeight="1">
      <c r="A376" s="35"/>
      <c r="B376" s="36"/>
      <c r="C376" s="174" t="s">
        <v>508</v>
      </c>
      <c r="D376" s="174" t="s">
        <v>117</v>
      </c>
      <c r="E376" s="175" t="s">
        <v>497</v>
      </c>
      <c r="F376" s="176" t="s">
        <v>498</v>
      </c>
      <c r="G376" s="177" t="s">
        <v>120</v>
      </c>
      <c r="H376" s="178">
        <v>16794</v>
      </c>
      <c r="I376" s="179"/>
      <c r="J376" s="180">
        <f>ROUND(I376*H376,2)</f>
        <v>0</v>
      </c>
      <c r="K376" s="176" t="s">
        <v>121</v>
      </c>
      <c r="L376" s="40"/>
      <c r="M376" s="181" t="s">
        <v>19</v>
      </c>
      <c r="N376" s="182" t="s">
        <v>43</v>
      </c>
      <c r="O376" s="65"/>
      <c r="P376" s="183">
        <f>O376*H376</f>
        <v>0</v>
      </c>
      <c r="Q376" s="183">
        <v>0</v>
      </c>
      <c r="R376" s="183">
        <f>Q376*H376</f>
        <v>0</v>
      </c>
      <c r="S376" s="183">
        <v>0</v>
      </c>
      <c r="T376" s="184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185" t="s">
        <v>122</v>
      </c>
      <c r="AT376" s="185" t="s">
        <v>117</v>
      </c>
      <c r="AU376" s="185" t="s">
        <v>82</v>
      </c>
      <c r="AY376" s="18" t="s">
        <v>114</v>
      </c>
      <c r="BE376" s="186">
        <f>IF(N376="základní",J376,0)</f>
        <v>0</v>
      </c>
      <c r="BF376" s="186">
        <f>IF(N376="snížená",J376,0)</f>
        <v>0</v>
      </c>
      <c r="BG376" s="186">
        <f>IF(N376="zákl. přenesená",J376,0)</f>
        <v>0</v>
      </c>
      <c r="BH376" s="186">
        <f>IF(N376="sníž. přenesená",J376,0)</f>
        <v>0</v>
      </c>
      <c r="BI376" s="186">
        <f>IF(N376="nulová",J376,0)</f>
        <v>0</v>
      </c>
      <c r="BJ376" s="18" t="s">
        <v>79</v>
      </c>
      <c r="BK376" s="186">
        <f>ROUND(I376*H376,2)</f>
        <v>0</v>
      </c>
      <c r="BL376" s="18" t="s">
        <v>122</v>
      </c>
      <c r="BM376" s="185" t="s">
        <v>849</v>
      </c>
    </row>
    <row r="377" spans="1:65" s="2" customFormat="1" ht="19.5">
      <c r="A377" s="35"/>
      <c r="B377" s="36"/>
      <c r="C377" s="37"/>
      <c r="D377" s="187" t="s">
        <v>124</v>
      </c>
      <c r="E377" s="37"/>
      <c r="F377" s="188" t="s">
        <v>500</v>
      </c>
      <c r="G377" s="37"/>
      <c r="H377" s="37"/>
      <c r="I377" s="189"/>
      <c r="J377" s="37"/>
      <c r="K377" s="37"/>
      <c r="L377" s="40"/>
      <c r="M377" s="190"/>
      <c r="N377" s="191"/>
      <c r="O377" s="65"/>
      <c r="P377" s="65"/>
      <c r="Q377" s="65"/>
      <c r="R377" s="65"/>
      <c r="S377" s="65"/>
      <c r="T377" s="66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8" t="s">
        <v>124</v>
      </c>
      <c r="AU377" s="18" t="s">
        <v>82</v>
      </c>
    </row>
    <row r="378" spans="1:65" s="2" customFormat="1" ht="11.25">
      <c r="A378" s="35"/>
      <c r="B378" s="36"/>
      <c r="C378" s="37"/>
      <c r="D378" s="192" t="s">
        <v>126</v>
      </c>
      <c r="E378" s="37"/>
      <c r="F378" s="193" t="s">
        <v>501</v>
      </c>
      <c r="G378" s="37"/>
      <c r="H378" s="37"/>
      <c r="I378" s="189"/>
      <c r="J378" s="37"/>
      <c r="K378" s="37"/>
      <c r="L378" s="40"/>
      <c r="M378" s="190"/>
      <c r="N378" s="191"/>
      <c r="O378" s="65"/>
      <c r="P378" s="65"/>
      <c r="Q378" s="65"/>
      <c r="R378" s="65"/>
      <c r="S378" s="65"/>
      <c r="T378" s="66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8" t="s">
        <v>126</v>
      </c>
      <c r="AU378" s="18" t="s">
        <v>82</v>
      </c>
    </row>
    <row r="379" spans="1:65" s="13" customFormat="1" ht="11.25">
      <c r="B379" s="194"/>
      <c r="C379" s="195"/>
      <c r="D379" s="187" t="s">
        <v>128</v>
      </c>
      <c r="E379" s="196" t="s">
        <v>19</v>
      </c>
      <c r="F379" s="197" t="s">
        <v>168</v>
      </c>
      <c r="G379" s="195"/>
      <c r="H379" s="196" t="s">
        <v>19</v>
      </c>
      <c r="I379" s="198"/>
      <c r="J379" s="195"/>
      <c r="K379" s="195"/>
      <c r="L379" s="199"/>
      <c r="M379" s="200"/>
      <c r="N379" s="201"/>
      <c r="O379" s="201"/>
      <c r="P379" s="201"/>
      <c r="Q379" s="201"/>
      <c r="R379" s="201"/>
      <c r="S379" s="201"/>
      <c r="T379" s="202"/>
      <c r="AT379" s="203" t="s">
        <v>128</v>
      </c>
      <c r="AU379" s="203" t="s">
        <v>82</v>
      </c>
      <c r="AV379" s="13" t="s">
        <v>14</v>
      </c>
      <c r="AW379" s="13" t="s">
        <v>33</v>
      </c>
      <c r="AX379" s="13" t="s">
        <v>71</v>
      </c>
      <c r="AY379" s="203" t="s">
        <v>114</v>
      </c>
    </row>
    <row r="380" spans="1:65" s="14" customFormat="1" ht="11.25">
      <c r="B380" s="204"/>
      <c r="C380" s="205"/>
      <c r="D380" s="187" t="s">
        <v>128</v>
      </c>
      <c r="E380" s="206" t="s">
        <v>19</v>
      </c>
      <c r="F380" s="207" t="s">
        <v>481</v>
      </c>
      <c r="G380" s="205"/>
      <c r="H380" s="208">
        <v>28188</v>
      </c>
      <c r="I380" s="209"/>
      <c r="J380" s="205"/>
      <c r="K380" s="205"/>
      <c r="L380" s="210"/>
      <c r="M380" s="211"/>
      <c r="N380" s="212"/>
      <c r="O380" s="212"/>
      <c r="P380" s="212"/>
      <c r="Q380" s="212"/>
      <c r="R380" s="212"/>
      <c r="S380" s="212"/>
      <c r="T380" s="213"/>
      <c r="AT380" s="214" t="s">
        <v>128</v>
      </c>
      <c r="AU380" s="214" t="s">
        <v>82</v>
      </c>
      <c r="AV380" s="14" t="s">
        <v>79</v>
      </c>
      <c r="AW380" s="14" t="s">
        <v>33</v>
      </c>
      <c r="AX380" s="14" t="s">
        <v>71</v>
      </c>
      <c r="AY380" s="214" t="s">
        <v>114</v>
      </c>
    </row>
    <row r="381" spans="1:65" s="13" customFormat="1" ht="11.25">
      <c r="B381" s="194"/>
      <c r="C381" s="195"/>
      <c r="D381" s="187" t="s">
        <v>128</v>
      </c>
      <c r="E381" s="196" t="s">
        <v>19</v>
      </c>
      <c r="F381" s="197" t="s">
        <v>171</v>
      </c>
      <c r="G381" s="195"/>
      <c r="H381" s="196" t="s">
        <v>19</v>
      </c>
      <c r="I381" s="198"/>
      <c r="J381" s="195"/>
      <c r="K381" s="195"/>
      <c r="L381" s="199"/>
      <c r="M381" s="200"/>
      <c r="N381" s="201"/>
      <c r="O381" s="201"/>
      <c r="P381" s="201"/>
      <c r="Q381" s="201"/>
      <c r="R381" s="201"/>
      <c r="S381" s="201"/>
      <c r="T381" s="202"/>
      <c r="AT381" s="203" t="s">
        <v>128</v>
      </c>
      <c r="AU381" s="203" t="s">
        <v>82</v>
      </c>
      <c r="AV381" s="13" t="s">
        <v>14</v>
      </c>
      <c r="AW381" s="13" t="s">
        <v>33</v>
      </c>
      <c r="AX381" s="13" t="s">
        <v>71</v>
      </c>
      <c r="AY381" s="203" t="s">
        <v>114</v>
      </c>
    </row>
    <row r="382" spans="1:65" s="14" customFormat="1" ht="11.25">
      <c r="B382" s="204"/>
      <c r="C382" s="205"/>
      <c r="D382" s="187" t="s">
        <v>128</v>
      </c>
      <c r="E382" s="206" t="s">
        <v>19</v>
      </c>
      <c r="F382" s="207" t="s">
        <v>482</v>
      </c>
      <c r="G382" s="205"/>
      <c r="H382" s="208">
        <v>5400</v>
      </c>
      <c r="I382" s="209"/>
      <c r="J382" s="205"/>
      <c r="K382" s="205"/>
      <c r="L382" s="210"/>
      <c r="M382" s="211"/>
      <c r="N382" s="212"/>
      <c r="O382" s="212"/>
      <c r="P382" s="212"/>
      <c r="Q382" s="212"/>
      <c r="R382" s="212"/>
      <c r="S382" s="212"/>
      <c r="T382" s="213"/>
      <c r="AT382" s="214" t="s">
        <v>128</v>
      </c>
      <c r="AU382" s="214" t="s">
        <v>82</v>
      </c>
      <c r="AV382" s="14" t="s">
        <v>79</v>
      </c>
      <c r="AW382" s="14" t="s">
        <v>33</v>
      </c>
      <c r="AX382" s="14" t="s">
        <v>71</v>
      </c>
      <c r="AY382" s="214" t="s">
        <v>114</v>
      </c>
    </row>
    <row r="383" spans="1:65" s="15" customFormat="1" ht="11.25">
      <c r="B383" s="215"/>
      <c r="C383" s="216"/>
      <c r="D383" s="187" t="s">
        <v>128</v>
      </c>
      <c r="E383" s="217" t="s">
        <v>19</v>
      </c>
      <c r="F383" s="218" t="s">
        <v>135</v>
      </c>
      <c r="G383" s="216"/>
      <c r="H383" s="219">
        <v>33588</v>
      </c>
      <c r="I383" s="220"/>
      <c r="J383" s="216"/>
      <c r="K383" s="216"/>
      <c r="L383" s="221"/>
      <c r="M383" s="222"/>
      <c r="N383" s="223"/>
      <c r="O383" s="223"/>
      <c r="P383" s="223"/>
      <c r="Q383" s="223"/>
      <c r="R383" s="223"/>
      <c r="S383" s="223"/>
      <c r="T383" s="224"/>
      <c r="AT383" s="225" t="s">
        <v>128</v>
      </c>
      <c r="AU383" s="225" t="s">
        <v>82</v>
      </c>
      <c r="AV383" s="15" t="s">
        <v>122</v>
      </c>
      <c r="AW383" s="15" t="s">
        <v>33</v>
      </c>
      <c r="AX383" s="15" t="s">
        <v>14</v>
      </c>
      <c r="AY383" s="225" t="s">
        <v>114</v>
      </c>
    </row>
    <row r="384" spans="1:65" s="14" customFormat="1" ht="11.25">
      <c r="B384" s="204"/>
      <c r="C384" s="205"/>
      <c r="D384" s="187" t="s">
        <v>128</v>
      </c>
      <c r="E384" s="205"/>
      <c r="F384" s="207" t="s">
        <v>483</v>
      </c>
      <c r="G384" s="205"/>
      <c r="H384" s="208">
        <v>16794</v>
      </c>
      <c r="I384" s="209"/>
      <c r="J384" s="205"/>
      <c r="K384" s="205"/>
      <c r="L384" s="210"/>
      <c r="M384" s="211"/>
      <c r="N384" s="212"/>
      <c r="O384" s="212"/>
      <c r="P384" s="212"/>
      <c r="Q384" s="212"/>
      <c r="R384" s="212"/>
      <c r="S384" s="212"/>
      <c r="T384" s="213"/>
      <c r="AT384" s="214" t="s">
        <v>128</v>
      </c>
      <c r="AU384" s="214" t="s">
        <v>82</v>
      </c>
      <c r="AV384" s="14" t="s">
        <v>79</v>
      </c>
      <c r="AW384" s="14" t="s">
        <v>4</v>
      </c>
      <c r="AX384" s="14" t="s">
        <v>14</v>
      </c>
      <c r="AY384" s="214" t="s">
        <v>114</v>
      </c>
    </row>
    <row r="385" spans="1:65" s="2" customFormat="1" ht="21.75" customHeight="1">
      <c r="A385" s="35"/>
      <c r="B385" s="36"/>
      <c r="C385" s="174" t="s">
        <v>515</v>
      </c>
      <c r="D385" s="174" t="s">
        <v>117</v>
      </c>
      <c r="E385" s="175" t="s">
        <v>503</v>
      </c>
      <c r="F385" s="176" t="s">
        <v>504</v>
      </c>
      <c r="G385" s="177" t="s">
        <v>120</v>
      </c>
      <c r="H385" s="178">
        <v>279.89999999999998</v>
      </c>
      <c r="I385" s="179"/>
      <c r="J385" s="180">
        <f>ROUND(I385*H385,2)</f>
        <v>0</v>
      </c>
      <c r="K385" s="176" t="s">
        <v>121</v>
      </c>
      <c r="L385" s="40"/>
      <c r="M385" s="181" t="s">
        <v>19</v>
      </c>
      <c r="N385" s="182" t="s">
        <v>43</v>
      </c>
      <c r="O385" s="65"/>
      <c r="P385" s="183">
        <f>O385*H385</f>
        <v>0</v>
      </c>
      <c r="Q385" s="183">
        <v>0</v>
      </c>
      <c r="R385" s="183">
        <f>Q385*H385</f>
        <v>0</v>
      </c>
      <c r="S385" s="183">
        <v>0</v>
      </c>
      <c r="T385" s="184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85" t="s">
        <v>122</v>
      </c>
      <c r="AT385" s="185" t="s">
        <v>117</v>
      </c>
      <c r="AU385" s="185" t="s">
        <v>82</v>
      </c>
      <c r="AY385" s="18" t="s">
        <v>114</v>
      </c>
      <c r="BE385" s="186">
        <f>IF(N385="základní",J385,0)</f>
        <v>0</v>
      </c>
      <c r="BF385" s="186">
        <f>IF(N385="snížená",J385,0)</f>
        <v>0</v>
      </c>
      <c r="BG385" s="186">
        <f>IF(N385="zákl. přenesená",J385,0)</f>
        <v>0</v>
      </c>
      <c r="BH385" s="186">
        <f>IF(N385="sníž. přenesená",J385,0)</f>
        <v>0</v>
      </c>
      <c r="BI385" s="186">
        <f>IF(N385="nulová",J385,0)</f>
        <v>0</v>
      </c>
      <c r="BJ385" s="18" t="s">
        <v>79</v>
      </c>
      <c r="BK385" s="186">
        <f>ROUND(I385*H385,2)</f>
        <v>0</v>
      </c>
      <c r="BL385" s="18" t="s">
        <v>122</v>
      </c>
      <c r="BM385" s="185" t="s">
        <v>850</v>
      </c>
    </row>
    <row r="386" spans="1:65" s="2" customFormat="1" ht="19.5">
      <c r="A386" s="35"/>
      <c r="B386" s="36"/>
      <c r="C386" s="37"/>
      <c r="D386" s="187" t="s">
        <v>124</v>
      </c>
      <c r="E386" s="37"/>
      <c r="F386" s="188" t="s">
        <v>506</v>
      </c>
      <c r="G386" s="37"/>
      <c r="H386" s="37"/>
      <c r="I386" s="189"/>
      <c r="J386" s="37"/>
      <c r="K386" s="37"/>
      <c r="L386" s="40"/>
      <c r="M386" s="190"/>
      <c r="N386" s="191"/>
      <c r="O386" s="65"/>
      <c r="P386" s="65"/>
      <c r="Q386" s="65"/>
      <c r="R386" s="65"/>
      <c r="S386" s="65"/>
      <c r="T386" s="66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T386" s="18" t="s">
        <v>124</v>
      </c>
      <c r="AU386" s="18" t="s">
        <v>82</v>
      </c>
    </row>
    <row r="387" spans="1:65" s="2" customFormat="1" ht="11.25">
      <c r="A387" s="35"/>
      <c r="B387" s="36"/>
      <c r="C387" s="37"/>
      <c r="D387" s="192" t="s">
        <v>126</v>
      </c>
      <c r="E387" s="37"/>
      <c r="F387" s="193" t="s">
        <v>507</v>
      </c>
      <c r="G387" s="37"/>
      <c r="H387" s="37"/>
      <c r="I387" s="189"/>
      <c r="J387" s="37"/>
      <c r="K387" s="37"/>
      <c r="L387" s="40"/>
      <c r="M387" s="190"/>
      <c r="N387" s="191"/>
      <c r="O387" s="65"/>
      <c r="P387" s="65"/>
      <c r="Q387" s="65"/>
      <c r="R387" s="65"/>
      <c r="S387" s="65"/>
      <c r="T387" s="66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8" t="s">
        <v>126</v>
      </c>
      <c r="AU387" s="18" t="s">
        <v>82</v>
      </c>
    </row>
    <row r="388" spans="1:65" s="13" customFormat="1" ht="11.25">
      <c r="B388" s="194"/>
      <c r="C388" s="195"/>
      <c r="D388" s="187" t="s">
        <v>128</v>
      </c>
      <c r="E388" s="196" t="s">
        <v>19</v>
      </c>
      <c r="F388" s="197" t="s">
        <v>168</v>
      </c>
      <c r="G388" s="195"/>
      <c r="H388" s="196" t="s">
        <v>19</v>
      </c>
      <c r="I388" s="198"/>
      <c r="J388" s="195"/>
      <c r="K388" s="195"/>
      <c r="L388" s="199"/>
      <c r="M388" s="200"/>
      <c r="N388" s="201"/>
      <c r="O388" s="201"/>
      <c r="P388" s="201"/>
      <c r="Q388" s="201"/>
      <c r="R388" s="201"/>
      <c r="S388" s="201"/>
      <c r="T388" s="202"/>
      <c r="AT388" s="203" t="s">
        <v>128</v>
      </c>
      <c r="AU388" s="203" t="s">
        <v>82</v>
      </c>
      <c r="AV388" s="13" t="s">
        <v>14</v>
      </c>
      <c r="AW388" s="13" t="s">
        <v>33</v>
      </c>
      <c r="AX388" s="13" t="s">
        <v>71</v>
      </c>
      <c r="AY388" s="203" t="s">
        <v>114</v>
      </c>
    </row>
    <row r="389" spans="1:65" s="14" customFormat="1" ht="11.25">
      <c r="B389" s="204"/>
      <c r="C389" s="205"/>
      <c r="D389" s="187" t="s">
        <v>128</v>
      </c>
      <c r="E389" s="206" t="s">
        <v>19</v>
      </c>
      <c r="F389" s="207" t="s">
        <v>472</v>
      </c>
      <c r="G389" s="205"/>
      <c r="H389" s="208">
        <v>469.8</v>
      </c>
      <c r="I389" s="209"/>
      <c r="J389" s="205"/>
      <c r="K389" s="205"/>
      <c r="L389" s="210"/>
      <c r="M389" s="211"/>
      <c r="N389" s="212"/>
      <c r="O389" s="212"/>
      <c r="P389" s="212"/>
      <c r="Q389" s="212"/>
      <c r="R389" s="212"/>
      <c r="S389" s="212"/>
      <c r="T389" s="213"/>
      <c r="AT389" s="214" t="s">
        <v>128</v>
      </c>
      <c r="AU389" s="214" t="s">
        <v>82</v>
      </c>
      <c r="AV389" s="14" t="s">
        <v>79</v>
      </c>
      <c r="AW389" s="14" t="s">
        <v>33</v>
      </c>
      <c r="AX389" s="14" t="s">
        <v>71</v>
      </c>
      <c r="AY389" s="214" t="s">
        <v>114</v>
      </c>
    </row>
    <row r="390" spans="1:65" s="13" customFormat="1" ht="11.25">
      <c r="B390" s="194"/>
      <c r="C390" s="195"/>
      <c r="D390" s="187" t="s">
        <v>128</v>
      </c>
      <c r="E390" s="196" t="s">
        <v>19</v>
      </c>
      <c r="F390" s="197" t="s">
        <v>171</v>
      </c>
      <c r="G390" s="195"/>
      <c r="H390" s="196" t="s">
        <v>19</v>
      </c>
      <c r="I390" s="198"/>
      <c r="J390" s="195"/>
      <c r="K390" s="195"/>
      <c r="L390" s="199"/>
      <c r="M390" s="200"/>
      <c r="N390" s="201"/>
      <c r="O390" s="201"/>
      <c r="P390" s="201"/>
      <c r="Q390" s="201"/>
      <c r="R390" s="201"/>
      <c r="S390" s="201"/>
      <c r="T390" s="202"/>
      <c r="AT390" s="203" t="s">
        <v>128</v>
      </c>
      <c r="AU390" s="203" t="s">
        <v>82</v>
      </c>
      <c r="AV390" s="13" t="s">
        <v>14</v>
      </c>
      <c r="AW390" s="13" t="s">
        <v>33</v>
      </c>
      <c r="AX390" s="13" t="s">
        <v>71</v>
      </c>
      <c r="AY390" s="203" t="s">
        <v>114</v>
      </c>
    </row>
    <row r="391" spans="1:65" s="14" customFormat="1" ht="11.25">
      <c r="B391" s="204"/>
      <c r="C391" s="205"/>
      <c r="D391" s="187" t="s">
        <v>128</v>
      </c>
      <c r="E391" s="206" t="s">
        <v>19</v>
      </c>
      <c r="F391" s="207" t="s">
        <v>473</v>
      </c>
      <c r="G391" s="205"/>
      <c r="H391" s="208">
        <v>90</v>
      </c>
      <c r="I391" s="209"/>
      <c r="J391" s="205"/>
      <c r="K391" s="205"/>
      <c r="L391" s="210"/>
      <c r="M391" s="211"/>
      <c r="N391" s="212"/>
      <c r="O391" s="212"/>
      <c r="P391" s="212"/>
      <c r="Q391" s="212"/>
      <c r="R391" s="212"/>
      <c r="S391" s="212"/>
      <c r="T391" s="213"/>
      <c r="AT391" s="214" t="s">
        <v>128</v>
      </c>
      <c r="AU391" s="214" t="s">
        <v>82</v>
      </c>
      <c r="AV391" s="14" t="s">
        <v>79</v>
      </c>
      <c r="AW391" s="14" t="s">
        <v>33</v>
      </c>
      <c r="AX391" s="14" t="s">
        <v>71</v>
      </c>
      <c r="AY391" s="214" t="s">
        <v>114</v>
      </c>
    </row>
    <row r="392" spans="1:65" s="15" customFormat="1" ht="11.25">
      <c r="B392" s="215"/>
      <c r="C392" s="216"/>
      <c r="D392" s="187" t="s">
        <v>128</v>
      </c>
      <c r="E392" s="217" t="s">
        <v>19</v>
      </c>
      <c r="F392" s="218" t="s">
        <v>135</v>
      </c>
      <c r="G392" s="216"/>
      <c r="H392" s="219">
        <v>559.79999999999995</v>
      </c>
      <c r="I392" s="220"/>
      <c r="J392" s="216"/>
      <c r="K392" s="216"/>
      <c r="L392" s="221"/>
      <c r="M392" s="222"/>
      <c r="N392" s="223"/>
      <c r="O392" s="223"/>
      <c r="P392" s="223"/>
      <c r="Q392" s="223"/>
      <c r="R392" s="223"/>
      <c r="S392" s="223"/>
      <c r="T392" s="224"/>
      <c r="AT392" s="225" t="s">
        <v>128</v>
      </c>
      <c r="AU392" s="225" t="s">
        <v>82</v>
      </c>
      <c r="AV392" s="15" t="s">
        <v>122</v>
      </c>
      <c r="AW392" s="15" t="s">
        <v>33</v>
      </c>
      <c r="AX392" s="15" t="s">
        <v>14</v>
      </c>
      <c r="AY392" s="225" t="s">
        <v>114</v>
      </c>
    </row>
    <row r="393" spans="1:65" s="14" customFormat="1" ht="11.25">
      <c r="B393" s="204"/>
      <c r="C393" s="205"/>
      <c r="D393" s="187" t="s">
        <v>128</v>
      </c>
      <c r="E393" s="205"/>
      <c r="F393" s="207" t="s">
        <v>474</v>
      </c>
      <c r="G393" s="205"/>
      <c r="H393" s="208">
        <v>279.89999999999998</v>
      </c>
      <c r="I393" s="209"/>
      <c r="J393" s="205"/>
      <c r="K393" s="205"/>
      <c r="L393" s="210"/>
      <c r="M393" s="211"/>
      <c r="N393" s="212"/>
      <c r="O393" s="212"/>
      <c r="P393" s="212"/>
      <c r="Q393" s="212"/>
      <c r="R393" s="212"/>
      <c r="S393" s="212"/>
      <c r="T393" s="213"/>
      <c r="AT393" s="214" t="s">
        <v>128</v>
      </c>
      <c r="AU393" s="214" t="s">
        <v>82</v>
      </c>
      <c r="AV393" s="14" t="s">
        <v>79</v>
      </c>
      <c r="AW393" s="14" t="s">
        <v>4</v>
      </c>
      <c r="AX393" s="14" t="s">
        <v>14</v>
      </c>
      <c r="AY393" s="214" t="s">
        <v>114</v>
      </c>
    </row>
    <row r="394" spans="1:65" s="2" customFormat="1" ht="16.5" customHeight="1">
      <c r="A394" s="35"/>
      <c r="B394" s="36"/>
      <c r="C394" s="174" t="s">
        <v>523</v>
      </c>
      <c r="D394" s="174" t="s">
        <v>117</v>
      </c>
      <c r="E394" s="175" t="s">
        <v>509</v>
      </c>
      <c r="F394" s="176" t="s">
        <v>510</v>
      </c>
      <c r="G394" s="177" t="s">
        <v>217</v>
      </c>
      <c r="H394" s="178">
        <v>2</v>
      </c>
      <c r="I394" s="179"/>
      <c r="J394" s="180">
        <f>ROUND(I394*H394,2)</f>
        <v>0</v>
      </c>
      <c r="K394" s="176" t="s">
        <v>121</v>
      </c>
      <c r="L394" s="40"/>
      <c r="M394" s="181" t="s">
        <v>19</v>
      </c>
      <c r="N394" s="182" t="s">
        <v>43</v>
      </c>
      <c r="O394" s="65"/>
      <c r="P394" s="183">
        <f>O394*H394</f>
        <v>0</v>
      </c>
      <c r="Q394" s="183">
        <v>0</v>
      </c>
      <c r="R394" s="183">
        <f>Q394*H394</f>
        <v>0</v>
      </c>
      <c r="S394" s="183">
        <v>0</v>
      </c>
      <c r="T394" s="184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185" t="s">
        <v>122</v>
      </c>
      <c r="AT394" s="185" t="s">
        <v>117</v>
      </c>
      <c r="AU394" s="185" t="s">
        <v>82</v>
      </c>
      <c r="AY394" s="18" t="s">
        <v>114</v>
      </c>
      <c r="BE394" s="186">
        <f>IF(N394="základní",J394,0)</f>
        <v>0</v>
      </c>
      <c r="BF394" s="186">
        <f>IF(N394="snížená",J394,0)</f>
        <v>0</v>
      </c>
      <c r="BG394" s="186">
        <f>IF(N394="zákl. přenesená",J394,0)</f>
        <v>0</v>
      </c>
      <c r="BH394" s="186">
        <f>IF(N394="sníž. přenesená",J394,0)</f>
        <v>0</v>
      </c>
      <c r="BI394" s="186">
        <f>IF(N394="nulová",J394,0)</f>
        <v>0</v>
      </c>
      <c r="BJ394" s="18" t="s">
        <v>79</v>
      </c>
      <c r="BK394" s="186">
        <f>ROUND(I394*H394,2)</f>
        <v>0</v>
      </c>
      <c r="BL394" s="18" t="s">
        <v>122</v>
      </c>
      <c r="BM394" s="185" t="s">
        <v>851</v>
      </c>
    </row>
    <row r="395" spans="1:65" s="2" customFormat="1" ht="19.5">
      <c r="A395" s="35"/>
      <c r="B395" s="36"/>
      <c r="C395" s="37"/>
      <c r="D395" s="187" t="s">
        <v>124</v>
      </c>
      <c r="E395" s="37"/>
      <c r="F395" s="188" t="s">
        <v>512</v>
      </c>
      <c r="G395" s="37"/>
      <c r="H395" s="37"/>
      <c r="I395" s="189"/>
      <c r="J395" s="37"/>
      <c r="K395" s="37"/>
      <c r="L395" s="40"/>
      <c r="M395" s="190"/>
      <c r="N395" s="191"/>
      <c r="O395" s="65"/>
      <c r="P395" s="65"/>
      <c r="Q395" s="65"/>
      <c r="R395" s="65"/>
      <c r="S395" s="65"/>
      <c r="T395" s="66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T395" s="18" t="s">
        <v>124</v>
      </c>
      <c r="AU395" s="18" t="s">
        <v>82</v>
      </c>
    </row>
    <row r="396" spans="1:65" s="2" customFormat="1" ht="11.25">
      <c r="A396" s="35"/>
      <c r="B396" s="36"/>
      <c r="C396" s="37"/>
      <c r="D396" s="192" t="s">
        <v>126</v>
      </c>
      <c r="E396" s="37"/>
      <c r="F396" s="193" t="s">
        <v>513</v>
      </c>
      <c r="G396" s="37"/>
      <c r="H396" s="37"/>
      <c r="I396" s="189"/>
      <c r="J396" s="37"/>
      <c r="K396" s="37"/>
      <c r="L396" s="40"/>
      <c r="M396" s="190"/>
      <c r="N396" s="191"/>
      <c r="O396" s="65"/>
      <c r="P396" s="65"/>
      <c r="Q396" s="65"/>
      <c r="R396" s="65"/>
      <c r="S396" s="65"/>
      <c r="T396" s="66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8" t="s">
        <v>126</v>
      </c>
      <c r="AU396" s="18" t="s">
        <v>82</v>
      </c>
    </row>
    <row r="397" spans="1:65" s="14" customFormat="1" ht="11.25">
      <c r="B397" s="204"/>
      <c r="C397" s="205"/>
      <c r="D397" s="187" t="s">
        <v>128</v>
      </c>
      <c r="E397" s="205"/>
      <c r="F397" s="207" t="s">
        <v>514</v>
      </c>
      <c r="G397" s="205"/>
      <c r="H397" s="208">
        <v>2</v>
      </c>
      <c r="I397" s="209"/>
      <c r="J397" s="205"/>
      <c r="K397" s="205"/>
      <c r="L397" s="210"/>
      <c r="M397" s="211"/>
      <c r="N397" s="212"/>
      <c r="O397" s="212"/>
      <c r="P397" s="212"/>
      <c r="Q397" s="212"/>
      <c r="R397" s="212"/>
      <c r="S397" s="212"/>
      <c r="T397" s="213"/>
      <c r="AT397" s="214" t="s">
        <v>128</v>
      </c>
      <c r="AU397" s="214" t="s">
        <v>82</v>
      </c>
      <c r="AV397" s="14" t="s">
        <v>79</v>
      </c>
      <c r="AW397" s="14" t="s">
        <v>4</v>
      </c>
      <c r="AX397" s="14" t="s">
        <v>14</v>
      </c>
      <c r="AY397" s="214" t="s">
        <v>114</v>
      </c>
    </row>
    <row r="398" spans="1:65" s="2" customFormat="1" ht="24.2" customHeight="1">
      <c r="A398" s="35"/>
      <c r="B398" s="36"/>
      <c r="C398" s="174" t="s">
        <v>533</v>
      </c>
      <c r="D398" s="174" t="s">
        <v>117</v>
      </c>
      <c r="E398" s="175" t="s">
        <v>516</v>
      </c>
      <c r="F398" s="176" t="s">
        <v>517</v>
      </c>
      <c r="G398" s="177" t="s">
        <v>217</v>
      </c>
      <c r="H398" s="178">
        <v>120</v>
      </c>
      <c r="I398" s="179"/>
      <c r="J398" s="180">
        <f>ROUND(I398*H398,2)</f>
        <v>0</v>
      </c>
      <c r="K398" s="176" t="s">
        <v>121</v>
      </c>
      <c r="L398" s="40"/>
      <c r="M398" s="181" t="s">
        <v>19</v>
      </c>
      <c r="N398" s="182" t="s">
        <v>43</v>
      </c>
      <c r="O398" s="65"/>
      <c r="P398" s="183">
        <f>O398*H398</f>
        <v>0</v>
      </c>
      <c r="Q398" s="183">
        <v>0</v>
      </c>
      <c r="R398" s="183">
        <f>Q398*H398</f>
        <v>0</v>
      </c>
      <c r="S398" s="183">
        <v>0</v>
      </c>
      <c r="T398" s="184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185" t="s">
        <v>122</v>
      </c>
      <c r="AT398" s="185" t="s">
        <v>117</v>
      </c>
      <c r="AU398" s="185" t="s">
        <v>82</v>
      </c>
      <c r="AY398" s="18" t="s">
        <v>114</v>
      </c>
      <c r="BE398" s="186">
        <f>IF(N398="základní",J398,0)</f>
        <v>0</v>
      </c>
      <c r="BF398" s="186">
        <f>IF(N398="snížená",J398,0)</f>
        <v>0</v>
      </c>
      <c r="BG398" s="186">
        <f>IF(N398="zákl. přenesená",J398,0)</f>
        <v>0</v>
      </c>
      <c r="BH398" s="186">
        <f>IF(N398="sníž. přenesená",J398,0)</f>
        <v>0</v>
      </c>
      <c r="BI398" s="186">
        <f>IF(N398="nulová",J398,0)</f>
        <v>0</v>
      </c>
      <c r="BJ398" s="18" t="s">
        <v>79</v>
      </c>
      <c r="BK398" s="186">
        <f>ROUND(I398*H398,2)</f>
        <v>0</v>
      </c>
      <c r="BL398" s="18" t="s">
        <v>122</v>
      </c>
      <c r="BM398" s="185" t="s">
        <v>852</v>
      </c>
    </row>
    <row r="399" spans="1:65" s="2" customFormat="1" ht="19.5">
      <c r="A399" s="35"/>
      <c r="B399" s="36"/>
      <c r="C399" s="37"/>
      <c r="D399" s="187" t="s">
        <v>124</v>
      </c>
      <c r="E399" s="37"/>
      <c r="F399" s="188" t="s">
        <v>519</v>
      </c>
      <c r="G399" s="37"/>
      <c r="H399" s="37"/>
      <c r="I399" s="189"/>
      <c r="J399" s="37"/>
      <c r="K399" s="37"/>
      <c r="L399" s="40"/>
      <c r="M399" s="190"/>
      <c r="N399" s="191"/>
      <c r="O399" s="65"/>
      <c r="P399" s="65"/>
      <c r="Q399" s="65"/>
      <c r="R399" s="65"/>
      <c r="S399" s="65"/>
      <c r="T399" s="66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8" t="s">
        <v>124</v>
      </c>
      <c r="AU399" s="18" t="s">
        <v>82</v>
      </c>
    </row>
    <row r="400" spans="1:65" s="2" customFormat="1" ht="11.25">
      <c r="A400" s="35"/>
      <c r="B400" s="36"/>
      <c r="C400" s="37"/>
      <c r="D400" s="192" t="s">
        <v>126</v>
      </c>
      <c r="E400" s="37"/>
      <c r="F400" s="193" t="s">
        <v>520</v>
      </c>
      <c r="G400" s="37"/>
      <c r="H400" s="37"/>
      <c r="I400" s="189"/>
      <c r="J400" s="37"/>
      <c r="K400" s="37"/>
      <c r="L400" s="40"/>
      <c r="M400" s="190"/>
      <c r="N400" s="191"/>
      <c r="O400" s="65"/>
      <c r="P400" s="65"/>
      <c r="Q400" s="65"/>
      <c r="R400" s="65"/>
      <c r="S400" s="65"/>
      <c r="T400" s="66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T400" s="18" t="s">
        <v>126</v>
      </c>
      <c r="AU400" s="18" t="s">
        <v>82</v>
      </c>
    </row>
    <row r="401" spans="1:65" s="14" customFormat="1" ht="11.25">
      <c r="B401" s="204"/>
      <c r="C401" s="205"/>
      <c r="D401" s="187" t="s">
        <v>128</v>
      </c>
      <c r="E401" s="206" t="s">
        <v>19</v>
      </c>
      <c r="F401" s="207" t="s">
        <v>521</v>
      </c>
      <c r="G401" s="205"/>
      <c r="H401" s="208">
        <v>240</v>
      </c>
      <c r="I401" s="209"/>
      <c r="J401" s="205"/>
      <c r="K401" s="205"/>
      <c r="L401" s="210"/>
      <c r="M401" s="211"/>
      <c r="N401" s="212"/>
      <c r="O401" s="212"/>
      <c r="P401" s="212"/>
      <c r="Q401" s="212"/>
      <c r="R401" s="212"/>
      <c r="S401" s="212"/>
      <c r="T401" s="213"/>
      <c r="AT401" s="214" t="s">
        <v>128</v>
      </c>
      <c r="AU401" s="214" t="s">
        <v>82</v>
      </c>
      <c r="AV401" s="14" t="s">
        <v>79</v>
      </c>
      <c r="AW401" s="14" t="s">
        <v>33</v>
      </c>
      <c r="AX401" s="14" t="s">
        <v>14</v>
      </c>
      <c r="AY401" s="214" t="s">
        <v>114</v>
      </c>
    </row>
    <row r="402" spans="1:65" s="14" customFormat="1" ht="11.25">
      <c r="B402" s="204"/>
      <c r="C402" s="205"/>
      <c r="D402" s="187" t="s">
        <v>128</v>
      </c>
      <c r="E402" s="205"/>
      <c r="F402" s="207" t="s">
        <v>522</v>
      </c>
      <c r="G402" s="205"/>
      <c r="H402" s="208">
        <v>120</v>
      </c>
      <c r="I402" s="209"/>
      <c r="J402" s="205"/>
      <c r="K402" s="205"/>
      <c r="L402" s="210"/>
      <c r="M402" s="211"/>
      <c r="N402" s="212"/>
      <c r="O402" s="212"/>
      <c r="P402" s="212"/>
      <c r="Q402" s="212"/>
      <c r="R402" s="212"/>
      <c r="S402" s="212"/>
      <c r="T402" s="213"/>
      <c r="AT402" s="214" t="s">
        <v>128</v>
      </c>
      <c r="AU402" s="214" t="s">
        <v>82</v>
      </c>
      <c r="AV402" s="14" t="s">
        <v>79</v>
      </c>
      <c r="AW402" s="14" t="s">
        <v>4</v>
      </c>
      <c r="AX402" s="14" t="s">
        <v>14</v>
      </c>
      <c r="AY402" s="214" t="s">
        <v>114</v>
      </c>
    </row>
    <row r="403" spans="1:65" s="2" customFormat="1" ht="16.5" customHeight="1">
      <c r="A403" s="35"/>
      <c r="B403" s="36"/>
      <c r="C403" s="174" t="s">
        <v>539</v>
      </c>
      <c r="D403" s="174" t="s">
        <v>117</v>
      </c>
      <c r="E403" s="175" t="s">
        <v>524</v>
      </c>
      <c r="F403" s="176" t="s">
        <v>525</v>
      </c>
      <c r="G403" s="177" t="s">
        <v>217</v>
      </c>
      <c r="H403" s="178">
        <v>2</v>
      </c>
      <c r="I403" s="179"/>
      <c r="J403" s="180">
        <f>ROUND(I403*H403,2)</f>
        <v>0</v>
      </c>
      <c r="K403" s="176" t="s">
        <v>121</v>
      </c>
      <c r="L403" s="40"/>
      <c r="M403" s="181" t="s">
        <v>19</v>
      </c>
      <c r="N403" s="182" t="s">
        <v>43</v>
      </c>
      <c r="O403" s="65"/>
      <c r="P403" s="183">
        <f>O403*H403</f>
        <v>0</v>
      </c>
      <c r="Q403" s="183">
        <v>0</v>
      </c>
      <c r="R403" s="183">
        <f>Q403*H403</f>
        <v>0</v>
      </c>
      <c r="S403" s="183">
        <v>0</v>
      </c>
      <c r="T403" s="184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185" t="s">
        <v>122</v>
      </c>
      <c r="AT403" s="185" t="s">
        <v>117</v>
      </c>
      <c r="AU403" s="185" t="s">
        <v>82</v>
      </c>
      <c r="AY403" s="18" t="s">
        <v>114</v>
      </c>
      <c r="BE403" s="186">
        <f>IF(N403="základní",J403,0)</f>
        <v>0</v>
      </c>
      <c r="BF403" s="186">
        <f>IF(N403="snížená",J403,0)</f>
        <v>0</v>
      </c>
      <c r="BG403" s="186">
        <f>IF(N403="zákl. přenesená",J403,0)</f>
        <v>0</v>
      </c>
      <c r="BH403" s="186">
        <f>IF(N403="sníž. přenesená",J403,0)</f>
        <v>0</v>
      </c>
      <c r="BI403" s="186">
        <f>IF(N403="nulová",J403,0)</f>
        <v>0</v>
      </c>
      <c r="BJ403" s="18" t="s">
        <v>79</v>
      </c>
      <c r="BK403" s="186">
        <f>ROUND(I403*H403,2)</f>
        <v>0</v>
      </c>
      <c r="BL403" s="18" t="s">
        <v>122</v>
      </c>
      <c r="BM403" s="185" t="s">
        <v>853</v>
      </c>
    </row>
    <row r="404" spans="1:65" s="2" customFormat="1" ht="19.5">
      <c r="A404" s="35"/>
      <c r="B404" s="36"/>
      <c r="C404" s="37"/>
      <c r="D404" s="187" t="s">
        <v>124</v>
      </c>
      <c r="E404" s="37"/>
      <c r="F404" s="188" t="s">
        <v>527</v>
      </c>
      <c r="G404" s="37"/>
      <c r="H404" s="37"/>
      <c r="I404" s="189"/>
      <c r="J404" s="37"/>
      <c r="K404" s="37"/>
      <c r="L404" s="40"/>
      <c r="M404" s="190"/>
      <c r="N404" s="191"/>
      <c r="O404" s="65"/>
      <c r="P404" s="65"/>
      <c r="Q404" s="65"/>
      <c r="R404" s="65"/>
      <c r="S404" s="65"/>
      <c r="T404" s="66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T404" s="18" t="s">
        <v>124</v>
      </c>
      <c r="AU404" s="18" t="s">
        <v>82</v>
      </c>
    </row>
    <row r="405" spans="1:65" s="2" customFormat="1" ht="11.25">
      <c r="A405" s="35"/>
      <c r="B405" s="36"/>
      <c r="C405" s="37"/>
      <c r="D405" s="192" t="s">
        <v>126</v>
      </c>
      <c r="E405" s="37"/>
      <c r="F405" s="193" t="s">
        <v>528</v>
      </c>
      <c r="G405" s="37"/>
      <c r="H405" s="37"/>
      <c r="I405" s="189"/>
      <c r="J405" s="37"/>
      <c r="K405" s="37"/>
      <c r="L405" s="40"/>
      <c r="M405" s="190"/>
      <c r="N405" s="191"/>
      <c r="O405" s="65"/>
      <c r="P405" s="65"/>
      <c r="Q405" s="65"/>
      <c r="R405" s="65"/>
      <c r="S405" s="65"/>
      <c r="T405" s="66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126</v>
      </c>
      <c r="AU405" s="18" t="s">
        <v>82</v>
      </c>
    </row>
    <row r="406" spans="1:65" s="14" customFormat="1" ht="11.25">
      <c r="B406" s="204"/>
      <c r="C406" s="205"/>
      <c r="D406" s="187" t="s">
        <v>128</v>
      </c>
      <c r="E406" s="205"/>
      <c r="F406" s="207" t="s">
        <v>514</v>
      </c>
      <c r="G406" s="205"/>
      <c r="H406" s="208">
        <v>2</v>
      </c>
      <c r="I406" s="209"/>
      <c r="J406" s="205"/>
      <c r="K406" s="205"/>
      <c r="L406" s="210"/>
      <c r="M406" s="211"/>
      <c r="N406" s="212"/>
      <c r="O406" s="212"/>
      <c r="P406" s="212"/>
      <c r="Q406" s="212"/>
      <c r="R406" s="212"/>
      <c r="S406" s="212"/>
      <c r="T406" s="213"/>
      <c r="AT406" s="214" t="s">
        <v>128</v>
      </c>
      <c r="AU406" s="214" t="s">
        <v>82</v>
      </c>
      <c r="AV406" s="14" t="s">
        <v>79</v>
      </c>
      <c r="AW406" s="14" t="s">
        <v>4</v>
      </c>
      <c r="AX406" s="14" t="s">
        <v>14</v>
      </c>
      <c r="AY406" s="214" t="s">
        <v>114</v>
      </c>
    </row>
    <row r="407" spans="1:65" s="12" customFormat="1" ht="25.9" customHeight="1">
      <c r="B407" s="158"/>
      <c r="C407" s="159"/>
      <c r="D407" s="160" t="s">
        <v>70</v>
      </c>
      <c r="E407" s="161" t="s">
        <v>529</v>
      </c>
      <c r="F407" s="161" t="s">
        <v>530</v>
      </c>
      <c r="G407" s="159"/>
      <c r="H407" s="159"/>
      <c r="I407" s="162"/>
      <c r="J407" s="163">
        <f>BK407</f>
        <v>0</v>
      </c>
      <c r="K407" s="159"/>
      <c r="L407" s="164"/>
      <c r="M407" s="165"/>
      <c r="N407" s="166"/>
      <c r="O407" s="166"/>
      <c r="P407" s="167">
        <f>P408+P448+P452+P458+P470+P474+P513+P569+P700+P726+P773+P847+P899+P916+P949</f>
        <v>0</v>
      </c>
      <c r="Q407" s="166"/>
      <c r="R407" s="167">
        <f>R408+R448+R452+R458+R470+R474+R513+R569+R700+R726+R773+R847+R899+R916+R949</f>
        <v>10.173679400000001</v>
      </c>
      <c r="S407" s="166"/>
      <c r="T407" s="168">
        <f>T408+T448+T452+T458+T470+T474+T513+T569+T700+T726+T773+T847+T899+T916+T949</f>
        <v>5.4860706000000006</v>
      </c>
      <c r="AR407" s="169" t="s">
        <v>79</v>
      </c>
      <c r="AT407" s="170" t="s">
        <v>70</v>
      </c>
      <c r="AU407" s="170" t="s">
        <v>71</v>
      </c>
      <c r="AY407" s="169" t="s">
        <v>114</v>
      </c>
      <c r="BK407" s="171">
        <f>BK408+BK448+BK452+BK458+BK470+BK474+BK513+BK569+BK700+BK726+BK773+BK847+BK899+BK916+BK949</f>
        <v>0</v>
      </c>
    </row>
    <row r="408" spans="1:65" s="12" customFormat="1" ht="22.9" customHeight="1">
      <c r="B408" s="158"/>
      <c r="C408" s="159"/>
      <c r="D408" s="160" t="s">
        <v>70</v>
      </c>
      <c r="E408" s="172" t="s">
        <v>854</v>
      </c>
      <c r="F408" s="172" t="s">
        <v>855</v>
      </c>
      <c r="G408" s="159"/>
      <c r="H408" s="159"/>
      <c r="I408" s="162"/>
      <c r="J408" s="173">
        <f>BK408</f>
        <v>0</v>
      </c>
      <c r="K408" s="159"/>
      <c r="L408" s="164"/>
      <c r="M408" s="165"/>
      <c r="N408" s="166"/>
      <c r="O408" s="166"/>
      <c r="P408" s="167">
        <f>SUM(P409:P447)</f>
        <v>0</v>
      </c>
      <c r="Q408" s="166"/>
      <c r="R408" s="167">
        <f>SUM(R409:R447)</f>
        <v>0.29799059999999999</v>
      </c>
      <c r="S408" s="166"/>
      <c r="T408" s="168">
        <f>SUM(T409:T447)</f>
        <v>0</v>
      </c>
      <c r="AR408" s="169" t="s">
        <v>79</v>
      </c>
      <c r="AT408" s="170" t="s">
        <v>70</v>
      </c>
      <c r="AU408" s="170" t="s">
        <v>14</v>
      </c>
      <c r="AY408" s="169" t="s">
        <v>114</v>
      </c>
      <c r="BK408" s="171">
        <f>SUM(BK409:BK447)</f>
        <v>0</v>
      </c>
    </row>
    <row r="409" spans="1:65" s="2" customFormat="1" ht="24.2" customHeight="1">
      <c r="A409" s="35"/>
      <c r="B409" s="36"/>
      <c r="C409" s="174" t="s">
        <v>545</v>
      </c>
      <c r="D409" s="174" t="s">
        <v>117</v>
      </c>
      <c r="E409" s="175" t="s">
        <v>856</v>
      </c>
      <c r="F409" s="176" t="s">
        <v>857</v>
      </c>
      <c r="G409" s="177" t="s">
        <v>120</v>
      </c>
      <c r="H409" s="178">
        <v>41.09</v>
      </c>
      <c r="I409" s="179"/>
      <c r="J409" s="180">
        <f>ROUND(I409*H409,2)</f>
        <v>0</v>
      </c>
      <c r="K409" s="176" t="s">
        <v>121</v>
      </c>
      <c r="L409" s="40"/>
      <c r="M409" s="181" t="s">
        <v>19</v>
      </c>
      <c r="N409" s="182" t="s">
        <v>43</v>
      </c>
      <c r="O409" s="65"/>
      <c r="P409" s="183">
        <f>O409*H409</f>
        <v>0</v>
      </c>
      <c r="Q409" s="183">
        <v>0</v>
      </c>
      <c r="R409" s="183">
        <f>Q409*H409</f>
        <v>0</v>
      </c>
      <c r="S409" s="183">
        <v>0</v>
      </c>
      <c r="T409" s="184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185" t="s">
        <v>282</v>
      </c>
      <c r="AT409" s="185" t="s">
        <v>117</v>
      </c>
      <c r="AU409" s="185" t="s">
        <v>79</v>
      </c>
      <c r="AY409" s="18" t="s">
        <v>114</v>
      </c>
      <c r="BE409" s="186">
        <f>IF(N409="základní",J409,0)</f>
        <v>0</v>
      </c>
      <c r="BF409" s="186">
        <f>IF(N409="snížená",J409,0)</f>
        <v>0</v>
      </c>
      <c r="BG409" s="186">
        <f>IF(N409="zákl. přenesená",J409,0)</f>
        <v>0</v>
      </c>
      <c r="BH409" s="186">
        <f>IF(N409="sníž. přenesená",J409,0)</f>
        <v>0</v>
      </c>
      <c r="BI409" s="186">
        <f>IF(N409="nulová",J409,0)</f>
        <v>0</v>
      </c>
      <c r="BJ409" s="18" t="s">
        <v>79</v>
      </c>
      <c r="BK409" s="186">
        <f>ROUND(I409*H409,2)</f>
        <v>0</v>
      </c>
      <c r="BL409" s="18" t="s">
        <v>282</v>
      </c>
      <c r="BM409" s="185" t="s">
        <v>858</v>
      </c>
    </row>
    <row r="410" spans="1:65" s="2" customFormat="1" ht="19.5">
      <c r="A410" s="35"/>
      <c r="B410" s="36"/>
      <c r="C410" s="37"/>
      <c r="D410" s="187" t="s">
        <v>124</v>
      </c>
      <c r="E410" s="37"/>
      <c r="F410" s="188" t="s">
        <v>859</v>
      </c>
      <c r="G410" s="37"/>
      <c r="H410" s="37"/>
      <c r="I410" s="189"/>
      <c r="J410" s="37"/>
      <c r="K410" s="37"/>
      <c r="L410" s="40"/>
      <c r="M410" s="190"/>
      <c r="N410" s="191"/>
      <c r="O410" s="65"/>
      <c r="P410" s="65"/>
      <c r="Q410" s="65"/>
      <c r="R410" s="65"/>
      <c r="S410" s="65"/>
      <c r="T410" s="66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18" t="s">
        <v>124</v>
      </c>
      <c r="AU410" s="18" t="s">
        <v>79</v>
      </c>
    </row>
    <row r="411" spans="1:65" s="2" customFormat="1" ht="11.25">
      <c r="A411" s="35"/>
      <c r="B411" s="36"/>
      <c r="C411" s="37"/>
      <c r="D411" s="192" t="s">
        <v>126</v>
      </c>
      <c r="E411" s="37"/>
      <c r="F411" s="193" t="s">
        <v>860</v>
      </c>
      <c r="G411" s="37"/>
      <c r="H411" s="37"/>
      <c r="I411" s="189"/>
      <c r="J411" s="37"/>
      <c r="K411" s="37"/>
      <c r="L411" s="40"/>
      <c r="M411" s="190"/>
      <c r="N411" s="191"/>
      <c r="O411" s="65"/>
      <c r="P411" s="65"/>
      <c r="Q411" s="65"/>
      <c r="R411" s="65"/>
      <c r="S411" s="65"/>
      <c r="T411" s="66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8" t="s">
        <v>126</v>
      </c>
      <c r="AU411" s="18" t="s">
        <v>79</v>
      </c>
    </row>
    <row r="412" spans="1:65" s="13" customFormat="1" ht="11.25">
      <c r="B412" s="194"/>
      <c r="C412" s="195"/>
      <c r="D412" s="187" t="s">
        <v>128</v>
      </c>
      <c r="E412" s="196" t="s">
        <v>19</v>
      </c>
      <c r="F412" s="197" t="s">
        <v>779</v>
      </c>
      <c r="G412" s="195"/>
      <c r="H412" s="196" t="s">
        <v>19</v>
      </c>
      <c r="I412" s="198"/>
      <c r="J412" s="195"/>
      <c r="K412" s="195"/>
      <c r="L412" s="199"/>
      <c r="M412" s="200"/>
      <c r="N412" s="201"/>
      <c r="O412" s="201"/>
      <c r="P412" s="201"/>
      <c r="Q412" s="201"/>
      <c r="R412" s="201"/>
      <c r="S412" s="201"/>
      <c r="T412" s="202"/>
      <c r="AT412" s="203" t="s">
        <v>128</v>
      </c>
      <c r="AU412" s="203" t="s">
        <v>79</v>
      </c>
      <c r="AV412" s="13" t="s">
        <v>14</v>
      </c>
      <c r="AW412" s="13" t="s">
        <v>33</v>
      </c>
      <c r="AX412" s="13" t="s">
        <v>71</v>
      </c>
      <c r="AY412" s="203" t="s">
        <v>114</v>
      </c>
    </row>
    <row r="413" spans="1:65" s="14" customFormat="1" ht="11.25">
      <c r="B413" s="204"/>
      <c r="C413" s="205"/>
      <c r="D413" s="187" t="s">
        <v>128</v>
      </c>
      <c r="E413" s="206" t="s">
        <v>19</v>
      </c>
      <c r="F413" s="207" t="s">
        <v>165</v>
      </c>
      <c r="G413" s="205"/>
      <c r="H413" s="208">
        <v>19.95</v>
      </c>
      <c r="I413" s="209"/>
      <c r="J413" s="205"/>
      <c r="K413" s="205"/>
      <c r="L413" s="210"/>
      <c r="M413" s="211"/>
      <c r="N413" s="212"/>
      <c r="O413" s="212"/>
      <c r="P413" s="212"/>
      <c r="Q413" s="212"/>
      <c r="R413" s="212"/>
      <c r="S413" s="212"/>
      <c r="T413" s="213"/>
      <c r="AT413" s="214" t="s">
        <v>128</v>
      </c>
      <c r="AU413" s="214" t="s">
        <v>79</v>
      </c>
      <c r="AV413" s="14" t="s">
        <v>79</v>
      </c>
      <c r="AW413" s="14" t="s">
        <v>33</v>
      </c>
      <c r="AX413" s="14" t="s">
        <v>71</v>
      </c>
      <c r="AY413" s="214" t="s">
        <v>114</v>
      </c>
    </row>
    <row r="414" spans="1:65" s="14" customFormat="1" ht="11.25">
      <c r="B414" s="204"/>
      <c r="C414" s="205"/>
      <c r="D414" s="187" t="s">
        <v>128</v>
      </c>
      <c r="E414" s="206" t="s">
        <v>19</v>
      </c>
      <c r="F414" s="207" t="s">
        <v>166</v>
      </c>
      <c r="G414" s="205"/>
      <c r="H414" s="208">
        <v>21.14</v>
      </c>
      <c r="I414" s="209"/>
      <c r="J414" s="205"/>
      <c r="K414" s="205"/>
      <c r="L414" s="210"/>
      <c r="M414" s="211"/>
      <c r="N414" s="212"/>
      <c r="O414" s="212"/>
      <c r="P414" s="212"/>
      <c r="Q414" s="212"/>
      <c r="R414" s="212"/>
      <c r="S414" s="212"/>
      <c r="T414" s="213"/>
      <c r="AT414" s="214" t="s">
        <v>128</v>
      </c>
      <c r="AU414" s="214" t="s">
        <v>79</v>
      </c>
      <c r="AV414" s="14" t="s">
        <v>79</v>
      </c>
      <c r="AW414" s="14" t="s">
        <v>33</v>
      </c>
      <c r="AX414" s="14" t="s">
        <v>71</v>
      </c>
      <c r="AY414" s="214" t="s">
        <v>114</v>
      </c>
    </row>
    <row r="415" spans="1:65" s="15" customFormat="1" ht="11.25">
      <c r="B415" s="215"/>
      <c r="C415" s="216"/>
      <c r="D415" s="187" t="s">
        <v>128</v>
      </c>
      <c r="E415" s="217" t="s">
        <v>19</v>
      </c>
      <c r="F415" s="218" t="s">
        <v>135</v>
      </c>
      <c r="G415" s="216"/>
      <c r="H415" s="219">
        <v>41.09</v>
      </c>
      <c r="I415" s="220"/>
      <c r="J415" s="216"/>
      <c r="K415" s="216"/>
      <c r="L415" s="221"/>
      <c r="M415" s="222"/>
      <c r="N415" s="223"/>
      <c r="O415" s="223"/>
      <c r="P415" s="223"/>
      <c r="Q415" s="223"/>
      <c r="R415" s="223"/>
      <c r="S415" s="223"/>
      <c r="T415" s="224"/>
      <c r="AT415" s="225" t="s">
        <v>128</v>
      </c>
      <c r="AU415" s="225" t="s">
        <v>79</v>
      </c>
      <c r="AV415" s="15" t="s">
        <v>122</v>
      </c>
      <c r="AW415" s="15" t="s">
        <v>33</v>
      </c>
      <c r="AX415" s="15" t="s">
        <v>14</v>
      </c>
      <c r="AY415" s="225" t="s">
        <v>114</v>
      </c>
    </row>
    <row r="416" spans="1:65" s="2" customFormat="1" ht="16.5" customHeight="1">
      <c r="A416" s="35"/>
      <c r="B416" s="36"/>
      <c r="C416" s="226" t="s">
        <v>551</v>
      </c>
      <c r="D416" s="226" t="s">
        <v>146</v>
      </c>
      <c r="E416" s="227" t="s">
        <v>861</v>
      </c>
      <c r="F416" s="228" t="s">
        <v>862</v>
      </c>
      <c r="G416" s="229" t="s">
        <v>454</v>
      </c>
      <c r="H416" s="230">
        <v>1.4E-2</v>
      </c>
      <c r="I416" s="231"/>
      <c r="J416" s="232">
        <f>ROUND(I416*H416,2)</f>
        <v>0</v>
      </c>
      <c r="K416" s="228" t="s">
        <v>121</v>
      </c>
      <c r="L416" s="233"/>
      <c r="M416" s="234" t="s">
        <v>19</v>
      </c>
      <c r="N416" s="235" t="s">
        <v>43</v>
      </c>
      <c r="O416" s="65"/>
      <c r="P416" s="183">
        <f>O416*H416</f>
        <v>0</v>
      </c>
      <c r="Q416" s="183">
        <v>1</v>
      </c>
      <c r="R416" s="183">
        <f>Q416*H416</f>
        <v>1.4E-2</v>
      </c>
      <c r="S416" s="183">
        <v>0</v>
      </c>
      <c r="T416" s="184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185" t="s">
        <v>388</v>
      </c>
      <c r="AT416" s="185" t="s">
        <v>146</v>
      </c>
      <c r="AU416" s="185" t="s">
        <v>79</v>
      </c>
      <c r="AY416" s="18" t="s">
        <v>114</v>
      </c>
      <c r="BE416" s="186">
        <f>IF(N416="základní",J416,0)</f>
        <v>0</v>
      </c>
      <c r="BF416" s="186">
        <f>IF(N416="snížená",J416,0)</f>
        <v>0</v>
      </c>
      <c r="BG416" s="186">
        <f>IF(N416="zákl. přenesená",J416,0)</f>
        <v>0</v>
      </c>
      <c r="BH416" s="186">
        <f>IF(N416="sníž. přenesená",J416,0)</f>
        <v>0</v>
      </c>
      <c r="BI416" s="186">
        <f>IF(N416="nulová",J416,0)</f>
        <v>0</v>
      </c>
      <c r="BJ416" s="18" t="s">
        <v>79</v>
      </c>
      <c r="BK416" s="186">
        <f>ROUND(I416*H416,2)</f>
        <v>0</v>
      </c>
      <c r="BL416" s="18" t="s">
        <v>282</v>
      </c>
      <c r="BM416" s="185" t="s">
        <v>863</v>
      </c>
    </row>
    <row r="417" spans="1:65" s="2" customFormat="1" ht="11.25">
      <c r="A417" s="35"/>
      <c r="B417" s="36"/>
      <c r="C417" s="37"/>
      <c r="D417" s="187" t="s">
        <v>124</v>
      </c>
      <c r="E417" s="37"/>
      <c r="F417" s="188" t="s">
        <v>862</v>
      </c>
      <c r="G417" s="37"/>
      <c r="H417" s="37"/>
      <c r="I417" s="189"/>
      <c r="J417" s="37"/>
      <c r="K417" s="37"/>
      <c r="L417" s="40"/>
      <c r="M417" s="190"/>
      <c r="N417" s="191"/>
      <c r="O417" s="65"/>
      <c r="P417" s="65"/>
      <c r="Q417" s="65"/>
      <c r="R417" s="65"/>
      <c r="S417" s="65"/>
      <c r="T417" s="66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8" t="s">
        <v>124</v>
      </c>
      <c r="AU417" s="18" t="s">
        <v>79</v>
      </c>
    </row>
    <row r="418" spans="1:65" s="2" customFormat="1" ht="11.25">
      <c r="A418" s="35"/>
      <c r="B418" s="36"/>
      <c r="C418" s="37"/>
      <c r="D418" s="192" t="s">
        <v>126</v>
      </c>
      <c r="E418" s="37"/>
      <c r="F418" s="193" t="s">
        <v>864</v>
      </c>
      <c r="G418" s="37"/>
      <c r="H418" s="37"/>
      <c r="I418" s="189"/>
      <c r="J418" s="37"/>
      <c r="K418" s="37"/>
      <c r="L418" s="40"/>
      <c r="M418" s="190"/>
      <c r="N418" s="191"/>
      <c r="O418" s="65"/>
      <c r="P418" s="65"/>
      <c r="Q418" s="65"/>
      <c r="R418" s="65"/>
      <c r="S418" s="65"/>
      <c r="T418" s="66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8" t="s">
        <v>126</v>
      </c>
      <c r="AU418" s="18" t="s">
        <v>79</v>
      </c>
    </row>
    <row r="419" spans="1:65" s="14" customFormat="1" ht="11.25">
      <c r="B419" s="204"/>
      <c r="C419" s="205"/>
      <c r="D419" s="187" t="s">
        <v>128</v>
      </c>
      <c r="E419" s="205"/>
      <c r="F419" s="207" t="s">
        <v>865</v>
      </c>
      <c r="G419" s="205"/>
      <c r="H419" s="208">
        <v>1.4E-2</v>
      </c>
      <c r="I419" s="209"/>
      <c r="J419" s="205"/>
      <c r="K419" s="205"/>
      <c r="L419" s="210"/>
      <c r="M419" s="211"/>
      <c r="N419" s="212"/>
      <c r="O419" s="212"/>
      <c r="P419" s="212"/>
      <c r="Q419" s="212"/>
      <c r="R419" s="212"/>
      <c r="S419" s="212"/>
      <c r="T419" s="213"/>
      <c r="AT419" s="214" t="s">
        <v>128</v>
      </c>
      <c r="AU419" s="214" t="s">
        <v>79</v>
      </c>
      <c r="AV419" s="14" t="s">
        <v>79</v>
      </c>
      <c r="AW419" s="14" t="s">
        <v>4</v>
      </c>
      <c r="AX419" s="14" t="s">
        <v>14</v>
      </c>
      <c r="AY419" s="214" t="s">
        <v>114</v>
      </c>
    </row>
    <row r="420" spans="1:65" s="2" customFormat="1" ht="24.2" customHeight="1">
      <c r="A420" s="35"/>
      <c r="B420" s="36"/>
      <c r="C420" s="174" t="s">
        <v>559</v>
      </c>
      <c r="D420" s="174" t="s">
        <v>117</v>
      </c>
      <c r="E420" s="175" t="s">
        <v>866</v>
      </c>
      <c r="F420" s="176" t="s">
        <v>867</v>
      </c>
      <c r="G420" s="177" t="s">
        <v>120</v>
      </c>
      <c r="H420" s="178">
        <v>41.09</v>
      </c>
      <c r="I420" s="179"/>
      <c r="J420" s="180">
        <f>ROUND(I420*H420,2)</f>
        <v>0</v>
      </c>
      <c r="K420" s="176" t="s">
        <v>121</v>
      </c>
      <c r="L420" s="40"/>
      <c r="M420" s="181" t="s">
        <v>19</v>
      </c>
      <c r="N420" s="182" t="s">
        <v>43</v>
      </c>
      <c r="O420" s="65"/>
      <c r="P420" s="183">
        <f>O420*H420</f>
        <v>0</v>
      </c>
      <c r="Q420" s="183">
        <v>4.0000000000000002E-4</v>
      </c>
      <c r="R420" s="183">
        <f>Q420*H420</f>
        <v>1.6436000000000003E-2</v>
      </c>
      <c r="S420" s="183">
        <v>0</v>
      </c>
      <c r="T420" s="184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185" t="s">
        <v>282</v>
      </c>
      <c r="AT420" s="185" t="s">
        <v>117</v>
      </c>
      <c r="AU420" s="185" t="s">
        <v>79</v>
      </c>
      <c r="AY420" s="18" t="s">
        <v>114</v>
      </c>
      <c r="BE420" s="186">
        <f>IF(N420="základní",J420,0)</f>
        <v>0</v>
      </c>
      <c r="BF420" s="186">
        <f>IF(N420="snížená",J420,0)</f>
        <v>0</v>
      </c>
      <c r="BG420" s="186">
        <f>IF(N420="zákl. přenesená",J420,0)</f>
        <v>0</v>
      </c>
      <c r="BH420" s="186">
        <f>IF(N420="sníž. přenesená",J420,0)</f>
        <v>0</v>
      </c>
      <c r="BI420" s="186">
        <f>IF(N420="nulová",J420,0)</f>
        <v>0</v>
      </c>
      <c r="BJ420" s="18" t="s">
        <v>79</v>
      </c>
      <c r="BK420" s="186">
        <f>ROUND(I420*H420,2)</f>
        <v>0</v>
      </c>
      <c r="BL420" s="18" t="s">
        <v>282</v>
      </c>
      <c r="BM420" s="185" t="s">
        <v>868</v>
      </c>
    </row>
    <row r="421" spans="1:65" s="2" customFormat="1" ht="19.5">
      <c r="A421" s="35"/>
      <c r="B421" s="36"/>
      <c r="C421" s="37"/>
      <c r="D421" s="187" t="s">
        <v>124</v>
      </c>
      <c r="E421" s="37"/>
      <c r="F421" s="188" t="s">
        <v>869</v>
      </c>
      <c r="G421" s="37"/>
      <c r="H421" s="37"/>
      <c r="I421" s="189"/>
      <c r="J421" s="37"/>
      <c r="K421" s="37"/>
      <c r="L421" s="40"/>
      <c r="M421" s="190"/>
      <c r="N421" s="191"/>
      <c r="O421" s="65"/>
      <c r="P421" s="65"/>
      <c r="Q421" s="65"/>
      <c r="R421" s="65"/>
      <c r="S421" s="65"/>
      <c r="T421" s="66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8" t="s">
        <v>124</v>
      </c>
      <c r="AU421" s="18" t="s">
        <v>79</v>
      </c>
    </row>
    <row r="422" spans="1:65" s="2" customFormat="1" ht="11.25">
      <c r="A422" s="35"/>
      <c r="B422" s="36"/>
      <c r="C422" s="37"/>
      <c r="D422" s="192" t="s">
        <v>126</v>
      </c>
      <c r="E422" s="37"/>
      <c r="F422" s="193" t="s">
        <v>870</v>
      </c>
      <c r="G422" s="37"/>
      <c r="H422" s="37"/>
      <c r="I422" s="189"/>
      <c r="J422" s="37"/>
      <c r="K422" s="37"/>
      <c r="L422" s="40"/>
      <c r="M422" s="190"/>
      <c r="N422" s="191"/>
      <c r="O422" s="65"/>
      <c r="P422" s="65"/>
      <c r="Q422" s="65"/>
      <c r="R422" s="65"/>
      <c r="S422" s="65"/>
      <c r="T422" s="66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8" t="s">
        <v>126</v>
      </c>
      <c r="AU422" s="18" t="s">
        <v>79</v>
      </c>
    </row>
    <row r="423" spans="1:65" s="13" customFormat="1" ht="11.25">
      <c r="B423" s="194"/>
      <c r="C423" s="195"/>
      <c r="D423" s="187" t="s">
        <v>128</v>
      </c>
      <c r="E423" s="196" t="s">
        <v>19</v>
      </c>
      <c r="F423" s="197" t="s">
        <v>779</v>
      </c>
      <c r="G423" s="195"/>
      <c r="H423" s="196" t="s">
        <v>19</v>
      </c>
      <c r="I423" s="198"/>
      <c r="J423" s="195"/>
      <c r="K423" s="195"/>
      <c r="L423" s="199"/>
      <c r="M423" s="200"/>
      <c r="N423" s="201"/>
      <c r="O423" s="201"/>
      <c r="P423" s="201"/>
      <c r="Q423" s="201"/>
      <c r="R423" s="201"/>
      <c r="S423" s="201"/>
      <c r="T423" s="202"/>
      <c r="AT423" s="203" t="s">
        <v>128</v>
      </c>
      <c r="AU423" s="203" t="s">
        <v>79</v>
      </c>
      <c r="AV423" s="13" t="s">
        <v>14</v>
      </c>
      <c r="AW423" s="13" t="s">
        <v>33</v>
      </c>
      <c r="AX423" s="13" t="s">
        <v>71</v>
      </c>
      <c r="AY423" s="203" t="s">
        <v>114</v>
      </c>
    </row>
    <row r="424" spans="1:65" s="14" customFormat="1" ht="11.25">
      <c r="B424" s="204"/>
      <c r="C424" s="205"/>
      <c r="D424" s="187" t="s">
        <v>128</v>
      </c>
      <c r="E424" s="206" t="s">
        <v>19</v>
      </c>
      <c r="F424" s="207" t="s">
        <v>165</v>
      </c>
      <c r="G424" s="205"/>
      <c r="H424" s="208">
        <v>19.95</v>
      </c>
      <c r="I424" s="209"/>
      <c r="J424" s="205"/>
      <c r="K424" s="205"/>
      <c r="L424" s="210"/>
      <c r="M424" s="211"/>
      <c r="N424" s="212"/>
      <c r="O424" s="212"/>
      <c r="P424" s="212"/>
      <c r="Q424" s="212"/>
      <c r="R424" s="212"/>
      <c r="S424" s="212"/>
      <c r="T424" s="213"/>
      <c r="AT424" s="214" t="s">
        <v>128</v>
      </c>
      <c r="AU424" s="214" t="s">
        <v>79</v>
      </c>
      <c r="AV424" s="14" t="s">
        <v>79</v>
      </c>
      <c r="AW424" s="14" t="s">
        <v>33</v>
      </c>
      <c r="AX424" s="14" t="s">
        <v>71</v>
      </c>
      <c r="AY424" s="214" t="s">
        <v>114</v>
      </c>
    </row>
    <row r="425" spans="1:65" s="14" customFormat="1" ht="11.25">
      <c r="B425" s="204"/>
      <c r="C425" s="205"/>
      <c r="D425" s="187" t="s">
        <v>128</v>
      </c>
      <c r="E425" s="206" t="s">
        <v>19</v>
      </c>
      <c r="F425" s="207" t="s">
        <v>166</v>
      </c>
      <c r="G425" s="205"/>
      <c r="H425" s="208">
        <v>21.14</v>
      </c>
      <c r="I425" s="209"/>
      <c r="J425" s="205"/>
      <c r="K425" s="205"/>
      <c r="L425" s="210"/>
      <c r="M425" s="211"/>
      <c r="N425" s="212"/>
      <c r="O425" s="212"/>
      <c r="P425" s="212"/>
      <c r="Q425" s="212"/>
      <c r="R425" s="212"/>
      <c r="S425" s="212"/>
      <c r="T425" s="213"/>
      <c r="AT425" s="214" t="s">
        <v>128</v>
      </c>
      <c r="AU425" s="214" t="s">
        <v>79</v>
      </c>
      <c r="AV425" s="14" t="s">
        <v>79</v>
      </c>
      <c r="AW425" s="14" t="s">
        <v>33</v>
      </c>
      <c r="AX425" s="14" t="s">
        <v>71</v>
      </c>
      <c r="AY425" s="214" t="s">
        <v>114</v>
      </c>
    </row>
    <row r="426" spans="1:65" s="15" customFormat="1" ht="11.25">
      <c r="B426" s="215"/>
      <c r="C426" s="216"/>
      <c r="D426" s="187" t="s">
        <v>128</v>
      </c>
      <c r="E426" s="217" t="s">
        <v>19</v>
      </c>
      <c r="F426" s="218" t="s">
        <v>135</v>
      </c>
      <c r="G426" s="216"/>
      <c r="H426" s="219">
        <v>41.09</v>
      </c>
      <c r="I426" s="220"/>
      <c r="J426" s="216"/>
      <c r="K426" s="216"/>
      <c r="L426" s="221"/>
      <c r="M426" s="222"/>
      <c r="N426" s="223"/>
      <c r="O426" s="223"/>
      <c r="P426" s="223"/>
      <c r="Q426" s="223"/>
      <c r="R426" s="223"/>
      <c r="S426" s="223"/>
      <c r="T426" s="224"/>
      <c r="AT426" s="225" t="s">
        <v>128</v>
      </c>
      <c r="AU426" s="225" t="s">
        <v>79</v>
      </c>
      <c r="AV426" s="15" t="s">
        <v>122</v>
      </c>
      <c r="AW426" s="15" t="s">
        <v>33</v>
      </c>
      <c r="AX426" s="15" t="s">
        <v>14</v>
      </c>
      <c r="AY426" s="225" t="s">
        <v>114</v>
      </c>
    </row>
    <row r="427" spans="1:65" s="2" customFormat="1" ht="44.25" customHeight="1">
      <c r="A427" s="35"/>
      <c r="B427" s="36"/>
      <c r="C427" s="226" t="s">
        <v>871</v>
      </c>
      <c r="D427" s="226" t="s">
        <v>146</v>
      </c>
      <c r="E427" s="227" t="s">
        <v>872</v>
      </c>
      <c r="F427" s="228" t="s">
        <v>873</v>
      </c>
      <c r="G427" s="229" t="s">
        <v>120</v>
      </c>
      <c r="H427" s="230">
        <v>45.198999999999998</v>
      </c>
      <c r="I427" s="231"/>
      <c r="J427" s="232">
        <f>ROUND(I427*H427,2)</f>
        <v>0</v>
      </c>
      <c r="K427" s="228" t="s">
        <v>121</v>
      </c>
      <c r="L427" s="233"/>
      <c r="M427" s="234" t="s">
        <v>19</v>
      </c>
      <c r="N427" s="235" t="s">
        <v>43</v>
      </c>
      <c r="O427" s="65"/>
      <c r="P427" s="183">
        <f>O427*H427</f>
        <v>0</v>
      </c>
      <c r="Q427" s="183">
        <v>5.4000000000000003E-3</v>
      </c>
      <c r="R427" s="183">
        <f>Q427*H427</f>
        <v>0.2440746</v>
      </c>
      <c r="S427" s="183">
        <v>0</v>
      </c>
      <c r="T427" s="184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185" t="s">
        <v>388</v>
      </c>
      <c r="AT427" s="185" t="s">
        <v>146</v>
      </c>
      <c r="AU427" s="185" t="s">
        <v>79</v>
      </c>
      <c r="AY427" s="18" t="s">
        <v>114</v>
      </c>
      <c r="BE427" s="186">
        <f>IF(N427="základní",J427,0)</f>
        <v>0</v>
      </c>
      <c r="BF427" s="186">
        <f>IF(N427="snížená",J427,0)</f>
        <v>0</v>
      </c>
      <c r="BG427" s="186">
        <f>IF(N427="zákl. přenesená",J427,0)</f>
        <v>0</v>
      </c>
      <c r="BH427" s="186">
        <f>IF(N427="sníž. přenesená",J427,0)</f>
        <v>0</v>
      </c>
      <c r="BI427" s="186">
        <f>IF(N427="nulová",J427,0)</f>
        <v>0</v>
      </c>
      <c r="BJ427" s="18" t="s">
        <v>79</v>
      </c>
      <c r="BK427" s="186">
        <f>ROUND(I427*H427,2)</f>
        <v>0</v>
      </c>
      <c r="BL427" s="18" t="s">
        <v>282</v>
      </c>
      <c r="BM427" s="185" t="s">
        <v>874</v>
      </c>
    </row>
    <row r="428" spans="1:65" s="2" customFormat="1" ht="29.25">
      <c r="A428" s="35"/>
      <c r="B428" s="36"/>
      <c r="C428" s="37"/>
      <c r="D428" s="187" t="s">
        <v>124</v>
      </c>
      <c r="E428" s="37"/>
      <c r="F428" s="188" t="s">
        <v>873</v>
      </c>
      <c r="G428" s="37"/>
      <c r="H428" s="37"/>
      <c r="I428" s="189"/>
      <c r="J428" s="37"/>
      <c r="K428" s="37"/>
      <c r="L428" s="40"/>
      <c r="M428" s="190"/>
      <c r="N428" s="191"/>
      <c r="O428" s="65"/>
      <c r="P428" s="65"/>
      <c r="Q428" s="65"/>
      <c r="R428" s="65"/>
      <c r="S428" s="65"/>
      <c r="T428" s="66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T428" s="18" t="s">
        <v>124</v>
      </c>
      <c r="AU428" s="18" t="s">
        <v>79</v>
      </c>
    </row>
    <row r="429" spans="1:65" s="2" customFormat="1" ht="11.25">
      <c r="A429" s="35"/>
      <c r="B429" s="36"/>
      <c r="C429" s="37"/>
      <c r="D429" s="192" t="s">
        <v>126</v>
      </c>
      <c r="E429" s="37"/>
      <c r="F429" s="193" t="s">
        <v>875</v>
      </c>
      <c r="G429" s="37"/>
      <c r="H429" s="37"/>
      <c r="I429" s="189"/>
      <c r="J429" s="37"/>
      <c r="K429" s="37"/>
      <c r="L429" s="40"/>
      <c r="M429" s="190"/>
      <c r="N429" s="191"/>
      <c r="O429" s="65"/>
      <c r="P429" s="65"/>
      <c r="Q429" s="65"/>
      <c r="R429" s="65"/>
      <c r="S429" s="65"/>
      <c r="T429" s="66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8" t="s">
        <v>126</v>
      </c>
      <c r="AU429" s="18" t="s">
        <v>79</v>
      </c>
    </row>
    <row r="430" spans="1:65" s="14" customFormat="1" ht="11.25">
      <c r="B430" s="204"/>
      <c r="C430" s="205"/>
      <c r="D430" s="187" t="s">
        <v>128</v>
      </c>
      <c r="E430" s="205"/>
      <c r="F430" s="207" t="s">
        <v>876</v>
      </c>
      <c r="G430" s="205"/>
      <c r="H430" s="208">
        <v>45.198999999999998</v>
      </c>
      <c r="I430" s="209"/>
      <c r="J430" s="205"/>
      <c r="K430" s="205"/>
      <c r="L430" s="210"/>
      <c r="M430" s="211"/>
      <c r="N430" s="212"/>
      <c r="O430" s="212"/>
      <c r="P430" s="212"/>
      <c r="Q430" s="212"/>
      <c r="R430" s="212"/>
      <c r="S430" s="212"/>
      <c r="T430" s="213"/>
      <c r="AT430" s="214" t="s">
        <v>128</v>
      </c>
      <c r="AU430" s="214" t="s">
        <v>79</v>
      </c>
      <c r="AV430" s="14" t="s">
        <v>79</v>
      </c>
      <c r="AW430" s="14" t="s">
        <v>4</v>
      </c>
      <c r="AX430" s="14" t="s">
        <v>14</v>
      </c>
      <c r="AY430" s="214" t="s">
        <v>114</v>
      </c>
    </row>
    <row r="431" spans="1:65" s="2" customFormat="1" ht="24.2" customHeight="1">
      <c r="A431" s="35"/>
      <c r="B431" s="36"/>
      <c r="C431" s="174" t="s">
        <v>877</v>
      </c>
      <c r="D431" s="174" t="s">
        <v>117</v>
      </c>
      <c r="E431" s="175" t="s">
        <v>878</v>
      </c>
      <c r="F431" s="176" t="s">
        <v>879</v>
      </c>
      <c r="G431" s="177" t="s">
        <v>120</v>
      </c>
      <c r="H431" s="178">
        <v>23.48</v>
      </c>
      <c r="I431" s="179"/>
      <c r="J431" s="180">
        <f>ROUND(I431*H431,2)</f>
        <v>0</v>
      </c>
      <c r="K431" s="176" t="s">
        <v>121</v>
      </c>
      <c r="L431" s="40"/>
      <c r="M431" s="181" t="s">
        <v>19</v>
      </c>
      <c r="N431" s="182" t="s">
        <v>43</v>
      </c>
      <c r="O431" s="65"/>
      <c r="P431" s="183">
        <f>O431*H431</f>
        <v>0</v>
      </c>
      <c r="Q431" s="183">
        <v>8.0000000000000004E-4</v>
      </c>
      <c r="R431" s="183">
        <f>Q431*H431</f>
        <v>1.8784000000000002E-2</v>
      </c>
      <c r="S431" s="183">
        <v>0</v>
      </c>
      <c r="T431" s="184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185" t="s">
        <v>282</v>
      </c>
      <c r="AT431" s="185" t="s">
        <v>117</v>
      </c>
      <c r="AU431" s="185" t="s">
        <v>79</v>
      </c>
      <c r="AY431" s="18" t="s">
        <v>114</v>
      </c>
      <c r="BE431" s="186">
        <f>IF(N431="základní",J431,0)</f>
        <v>0</v>
      </c>
      <c r="BF431" s="186">
        <f>IF(N431="snížená",J431,0)</f>
        <v>0</v>
      </c>
      <c r="BG431" s="186">
        <f>IF(N431="zákl. přenesená",J431,0)</f>
        <v>0</v>
      </c>
      <c r="BH431" s="186">
        <f>IF(N431="sníž. přenesená",J431,0)</f>
        <v>0</v>
      </c>
      <c r="BI431" s="186">
        <f>IF(N431="nulová",J431,0)</f>
        <v>0</v>
      </c>
      <c r="BJ431" s="18" t="s">
        <v>79</v>
      </c>
      <c r="BK431" s="186">
        <f>ROUND(I431*H431,2)</f>
        <v>0</v>
      </c>
      <c r="BL431" s="18" t="s">
        <v>282</v>
      </c>
      <c r="BM431" s="185" t="s">
        <v>880</v>
      </c>
    </row>
    <row r="432" spans="1:65" s="2" customFormat="1" ht="29.25">
      <c r="A432" s="35"/>
      <c r="B432" s="36"/>
      <c r="C432" s="37"/>
      <c r="D432" s="187" t="s">
        <v>124</v>
      </c>
      <c r="E432" s="37"/>
      <c r="F432" s="188" t="s">
        <v>881</v>
      </c>
      <c r="G432" s="37"/>
      <c r="H432" s="37"/>
      <c r="I432" s="189"/>
      <c r="J432" s="37"/>
      <c r="K432" s="37"/>
      <c r="L432" s="40"/>
      <c r="M432" s="190"/>
      <c r="N432" s="191"/>
      <c r="O432" s="65"/>
      <c r="P432" s="65"/>
      <c r="Q432" s="65"/>
      <c r="R432" s="65"/>
      <c r="S432" s="65"/>
      <c r="T432" s="66"/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T432" s="18" t="s">
        <v>124</v>
      </c>
      <c r="AU432" s="18" t="s">
        <v>79</v>
      </c>
    </row>
    <row r="433" spans="1:65" s="2" customFormat="1" ht="11.25">
      <c r="A433" s="35"/>
      <c r="B433" s="36"/>
      <c r="C433" s="37"/>
      <c r="D433" s="192" t="s">
        <v>126</v>
      </c>
      <c r="E433" s="37"/>
      <c r="F433" s="193" t="s">
        <v>882</v>
      </c>
      <c r="G433" s="37"/>
      <c r="H433" s="37"/>
      <c r="I433" s="189"/>
      <c r="J433" s="37"/>
      <c r="K433" s="37"/>
      <c r="L433" s="40"/>
      <c r="M433" s="190"/>
      <c r="N433" s="191"/>
      <c r="O433" s="65"/>
      <c r="P433" s="65"/>
      <c r="Q433" s="65"/>
      <c r="R433" s="65"/>
      <c r="S433" s="65"/>
      <c r="T433" s="66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8" t="s">
        <v>126</v>
      </c>
      <c r="AU433" s="18" t="s">
        <v>79</v>
      </c>
    </row>
    <row r="434" spans="1:65" s="13" customFormat="1" ht="11.25">
      <c r="B434" s="194"/>
      <c r="C434" s="195"/>
      <c r="D434" s="187" t="s">
        <v>128</v>
      </c>
      <c r="E434" s="196" t="s">
        <v>19</v>
      </c>
      <c r="F434" s="197" t="s">
        <v>779</v>
      </c>
      <c r="G434" s="195"/>
      <c r="H434" s="196" t="s">
        <v>19</v>
      </c>
      <c r="I434" s="198"/>
      <c r="J434" s="195"/>
      <c r="K434" s="195"/>
      <c r="L434" s="199"/>
      <c r="M434" s="200"/>
      <c r="N434" s="201"/>
      <c r="O434" s="201"/>
      <c r="P434" s="201"/>
      <c r="Q434" s="201"/>
      <c r="R434" s="201"/>
      <c r="S434" s="201"/>
      <c r="T434" s="202"/>
      <c r="AT434" s="203" t="s">
        <v>128</v>
      </c>
      <c r="AU434" s="203" t="s">
        <v>79</v>
      </c>
      <c r="AV434" s="13" t="s">
        <v>14</v>
      </c>
      <c r="AW434" s="13" t="s">
        <v>33</v>
      </c>
      <c r="AX434" s="13" t="s">
        <v>71</v>
      </c>
      <c r="AY434" s="203" t="s">
        <v>114</v>
      </c>
    </row>
    <row r="435" spans="1:65" s="14" customFormat="1" ht="11.25">
      <c r="B435" s="204"/>
      <c r="C435" s="205"/>
      <c r="D435" s="187" t="s">
        <v>128</v>
      </c>
      <c r="E435" s="206" t="s">
        <v>19</v>
      </c>
      <c r="F435" s="207" t="s">
        <v>883</v>
      </c>
      <c r="G435" s="205"/>
      <c r="H435" s="208">
        <v>11.4</v>
      </c>
      <c r="I435" s="209"/>
      <c r="J435" s="205"/>
      <c r="K435" s="205"/>
      <c r="L435" s="210"/>
      <c r="M435" s="211"/>
      <c r="N435" s="212"/>
      <c r="O435" s="212"/>
      <c r="P435" s="212"/>
      <c r="Q435" s="212"/>
      <c r="R435" s="212"/>
      <c r="S435" s="212"/>
      <c r="T435" s="213"/>
      <c r="AT435" s="214" t="s">
        <v>128</v>
      </c>
      <c r="AU435" s="214" t="s">
        <v>79</v>
      </c>
      <c r="AV435" s="14" t="s">
        <v>79</v>
      </c>
      <c r="AW435" s="14" t="s">
        <v>33</v>
      </c>
      <c r="AX435" s="14" t="s">
        <v>71</v>
      </c>
      <c r="AY435" s="214" t="s">
        <v>114</v>
      </c>
    </row>
    <row r="436" spans="1:65" s="14" customFormat="1" ht="11.25">
      <c r="B436" s="204"/>
      <c r="C436" s="205"/>
      <c r="D436" s="187" t="s">
        <v>128</v>
      </c>
      <c r="E436" s="206" t="s">
        <v>19</v>
      </c>
      <c r="F436" s="207" t="s">
        <v>884</v>
      </c>
      <c r="G436" s="205"/>
      <c r="H436" s="208">
        <v>12.08</v>
      </c>
      <c r="I436" s="209"/>
      <c r="J436" s="205"/>
      <c r="K436" s="205"/>
      <c r="L436" s="210"/>
      <c r="M436" s="211"/>
      <c r="N436" s="212"/>
      <c r="O436" s="212"/>
      <c r="P436" s="212"/>
      <c r="Q436" s="212"/>
      <c r="R436" s="212"/>
      <c r="S436" s="212"/>
      <c r="T436" s="213"/>
      <c r="AT436" s="214" t="s">
        <v>128</v>
      </c>
      <c r="AU436" s="214" t="s">
        <v>79</v>
      </c>
      <c r="AV436" s="14" t="s">
        <v>79</v>
      </c>
      <c r="AW436" s="14" t="s">
        <v>33</v>
      </c>
      <c r="AX436" s="14" t="s">
        <v>71</v>
      </c>
      <c r="AY436" s="214" t="s">
        <v>114</v>
      </c>
    </row>
    <row r="437" spans="1:65" s="15" customFormat="1" ht="11.25">
      <c r="B437" s="215"/>
      <c r="C437" s="216"/>
      <c r="D437" s="187" t="s">
        <v>128</v>
      </c>
      <c r="E437" s="217" t="s">
        <v>19</v>
      </c>
      <c r="F437" s="218" t="s">
        <v>135</v>
      </c>
      <c r="G437" s="216"/>
      <c r="H437" s="219">
        <v>23.48</v>
      </c>
      <c r="I437" s="220"/>
      <c r="J437" s="216"/>
      <c r="K437" s="216"/>
      <c r="L437" s="221"/>
      <c r="M437" s="222"/>
      <c r="N437" s="223"/>
      <c r="O437" s="223"/>
      <c r="P437" s="223"/>
      <c r="Q437" s="223"/>
      <c r="R437" s="223"/>
      <c r="S437" s="223"/>
      <c r="T437" s="224"/>
      <c r="AT437" s="225" t="s">
        <v>128</v>
      </c>
      <c r="AU437" s="225" t="s">
        <v>79</v>
      </c>
      <c r="AV437" s="15" t="s">
        <v>122</v>
      </c>
      <c r="AW437" s="15" t="s">
        <v>33</v>
      </c>
      <c r="AX437" s="15" t="s">
        <v>14</v>
      </c>
      <c r="AY437" s="225" t="s">
        <v>114</v>
      </c>
    </row>
    <row r="438" spans="1:65" s="2" customFormat="1" ht="24.2" customHeight="1">
      <c r="A438" s="35"/>
      <c r="B438" s="36"/>
      <c r="C438" s="174" t="s">
        <v>885</v>
      </c>
      <c r="D438" s="174" t="s">
        <v>117</v>
      </c>
      <c r="E438" s="175" t="s">
        <v>886</v>
      </c>
      <c r="F438" s="176" t="s">
        <v>887</v>
      </c>
      <c r="G438" s="177" t="s">
        <v>217</v>
      </c>
      <c r="H438" s="178">
        <v>29.35</v>
      </c>
      <c r="I438" s="179"/>
      <c r="J438" s="180">
        <f>ROUND(I438*H438,2)</f>
        <v>0</v>
      </c>
      <c r="K438" s="176" t="s">
        <v>121</v>
      </c>
      <c r="L438" s="40"/>
      <c r="M438" s="181" t="s">
        <v>19</v>
      </c>
      <c r="N438" s="182" t="s">
        <v>43</v>
      </c>
      <c r="O438" s="65"/>
      <c r="P438" s="183">
        <f>O438*H438</f>
        <v>0</v>
      </c>
      <c r="Q438" s="183">
        <v>1.6000000000000001E-4</v>
      </c>
      <c r="R438" s="183">
        <f>Q438*H438</f>
        <v>4.6960000000000005E-3</v>
      </c>
      <c r="S438" s="183">
        <v>0</v>
      </c>
      <c r="T438" s="184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185" t="s">
        <v>282</v>
      </c>
      <c r="AT438" s="185" t="s">
        <v>117</v>
      </c>
      <c r="AU438" s="185" t="s">
        <v>79</v>
      </c>
      <c r="AY438" s="18" t="s">
        <v>114</v>
      </c>
      <c r="BE438" s="186">
        <f>IF(N438="základní",J438,0)</f>
        <v>0</v>
      </c>
      <c r="BF438" s="186">
        <f>IF(N438="snížená",J438,0)</f>
        <v>0</v>
      </c>
      <c r="BG438" s="186">
        <f>IF(N438="zákl. přenesená",J438,0)</f>
        <v>0</v>
      </c>
      <c r="BH438" s="186">
        <f>IF(N438="sníž. přenesená",J438,0)</f>
        <v>0</v>
      </c>
      <c r="BI438" s="186">
        <f>IF(N438="nulová",J438,0)</f>
        <v>0</v>
      </c>
      <c r="BJ438" s="18" t="s">
        <v>79</v>
      </c>
      <c r="BK438" s="186">
        <f>ROUND(I438*H438,2)</f>
        <v>0</v>
      </c>
      <c r="BL438" s="18" t="s">
        <v>282</v>
      </c>
      <c r="BM438" s="185" t="s">
        <v>888</v>
      </c>
    </row>
    <row r="439" spans="1:65" s="2" customFormat="1" ht="19.5">
      <c r="A439" s="35"/>
      <c r="B439" s="36"/>
      <c r="C439" s="37"/>
      <c r="D439" s="187" t="s">
        <v>124</v>
      </c>
      <c r="E439" s="37"/>
      <c r="F439" s="188" t="s">
        <v>889</v>
      </c>
      <c r="G439" s="37"/>
      <c r="H439" s="37"/>
      <c r="I439" s="189"/>
      <c r="J439" s="37"/>
      <c r="K439" s="37"/>
      <c r="L439" s="40"/>
      <c r="M439" s="190"/>
      <c r="N439" s="191"/>
      <c r="O439" s="65"/>
      <c r="P439" s="65"/>
      <c r="Q439" s="65"/>
      <c r="R439" s="65"/>
      <c r="S439" s="65"/>
      <c r="T439" s="66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8" t="s">
        <v>124</v>
      </c>
      <c r="AU439" s="18" t="s">
        <v>79</v>
      </c>
    </row>
    <row r="440" spans="1:65" s="2" customFormat="1" ht="11.25">
      <c r="A440" s="35"/>
      <c r="B440" s="36"/>
      <c r="C440" s="37"/>
      <c r="D440" s="192" t="s">
        <v>126</v>
      </c>
      <c r="E440" s="37"/>
      <c r="F440" s="193" t="s">
        <v>890</v>
      </c>
      <c r="G440" s="37"/>
      <c r="H440" s="37"/>
      <c r="I440" s="189"/>
      <c r="J440" s="37"/>
      <c r="K440" s="37"/>
      <c r="L440" s="40"/>
      <c r="M440" s="190"/>
      <c r="N440" s="191"/>
      <c r="O440" s="65"/>
      <c r="P440" s="65"/>
      <c r="Q440" s="65"/>
      <c r="R440" s="65"/>
      <c r="S440" s="65"/>
      <c r="T440" s="66"/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T440" s="18" t="s">
        <v>126</v>
      </c>
      <c r="AU440" s="18" t="s">
        <v>79</v>
      </c>
    </row>
    <row r="441" spans="1:65" s="13" customFormat="1" ht="11.25">
      <c r="B441" s="194"/>
      <c r="C441" s="195"/>
      <c r="D441" s="187" t="s">
        <v>128</v>
      </c>
      <c r="E441" s="196" t="s">
        <v>19</v>
      </c>
      <c r="F441" s="197" t="s">
        <v>779</v>
      </c>
      <c r="G441" s="195"/>
      <c r="H441" s="196" t="s">
        <v>19</v>
      </c>
      <c r="I441" s="198"/>
      <c r="J441" s="195"/>
      <c r="K441" s="195"/>
      <c r="L441" s="199"/>
      <c r="M441" s="200"/>
      <c r="N441" s="201"/>
      <c r="O441" s="201"/>
      <c r="P441" s="201"/>
      <c r="Q441" s="201"/>
      <c r="R441" s="201"/>
      <c r="S441" s="201"/>
      <c r="T441" s="202"/>
      <c r="AT441" s="203" t="s">
        <v>128</v>
      </c>
      <c r="AU441" s="203" t="s">
        <v>79</v>
      </c>
      <c r="AV441" s="13" t="s">
        <v>14</v>
      </c>
      <c r="AW441" s="13" t="s">
        <v>33</v>
      </c>
      <c r="AX441" s="13" t="s">
        <v>71</v>
      </c>
      <c r="AY441" s="203" t="s">
        <v>114</v>
      </c>
    </row>
    <row r="442" spans="1:65" s="14" customFormat="1" ht="11.25">
      <c r="B442" s="204"/>
      <c r="C442" s="205"/>
      <c r="D442" s="187" t="s">
        <v>128</v>
      </c>
      <c r="E442" s="206" t="s">
        <v>19</v>
      </c>
      <c r="F442" s="207" t="s">
        <v>360</v>
      </c>
      <c r="G442" s="205"/>
      <c r="H442" s="208">
        <v>14.25</v>
      </c>
      <c r="I442" s="209"/>
      <c r="J442" s="205"/>
      <c r="K442" s="205"/>
      <c r="L442" s="210"/>
      <c r="M442" s="211"/>
      <c r="N442" s="212"/>
      <c r="O442" s="212"/>
      <c r="P442" s="212"/>
      <c r="Q442" s="212"/>
      <c r="R442" s="212"/>
      <c r="S442" s="212"/>
      <c r="T442" s="213"/>
      <c r="AT442" s="214" t="s">
        <v>128</v>
      </c>
      <c r="AU442" s="214" t="s">
        <v>79</v>
      </c>
      <c r="AV442" s="14" t="s">
        <v>79</v>
      </c>
      <c r="AW442" s="14" t="s">
        <v>33</v>
      </c>
      <c r="AX442" s="14" t="s">
        <v>71</v>
      </c>
      <c r="AY442" s="214" t="s">
        <v>114</v>
      </c>
    </row>
    <row r="443" spans="1:65" s="14" customFormat="1" ht="11.25">
      <c r="B443" s="204"/>
      <c r="C443" s="205"/>
      <c r="D443" s="187" t="s">
        <v>128</v>
      </c>
      <c r="E443" s="206" t="s">
        <v>19</v>
      </c>
      <c r="F443" s="207" t="s">
        <v>361</v>
      </c>
      <c r="G443" s="205"/>
      <c r="H443" s="208">
        <v>15.1</v>
      </c>
      <c r="I443" s="209"/>
      <c r="J443" s="205"/>
      <c r="K443" s="205"/>
      <c r="L443" s="210"/>
      <c r="M443" s="211"/>
      <c r="N443" s="212"/>
      <c r="O443" s="212"/>
      <c r="P443" s="212"/>
      <c r="Q443" s="212"/>
      <c r="R443" s="212"/>
      <c r="S443" s="212"/>
      <c r="T443" s="213"/>
      <c r="AT443" s="214" t="s">
        <v>128</v>
      </c>
      <c r="AU443" s="214" t="s">
        <v>79</v>
      </c>
      <c r="AV443" s="14" t="s">
        <v>79</v>
      </c>
      <c r="AW443" s="14" t="s">
        <v>33</v>
      </c>
      <c r="AX443" s="14" t="s">
        <v>71</v>
      </c>
      <c r="AY443" s="214" t="s">
        <v>114</v>
      </c>
    </row>
    <row r="444" spans="1:65" s="15" customFormat="1" ht="11.25">
      <c r="B444" s="215"/>
      <c r="C444" s="216"/>
      <c r="D444" s="187" t="s">
        <v>128</v>
      </c>
      <c r="E444" s="217" t="s">
        <v>19</v>
      </c>
      <c r="F444" s="218" t="s">
        <v>135</v>
      </c>
      <c r="G444" s="216"/>
      <c r="H444" s="219">
        <v>29.35</v>
      </c>
      <c r="I444" s="220"/>
      <c r="J444" s="216"/>
      <c r="K444" s="216"/>
      <c r="L444" s="221"/>
      <c r="M444" s="222"/>
      <c r="N444" s="223"/>
      <c r="O444" s="223"/>
      <c r="P444" s="223"/>
      <c r="Q444" s="223"/>
      <c r="R444" s="223"/>
      <c r="S444" s="223"/>
      <c r="T444" s="224"/>
      <c r="AT444" s="225" t="s">
        <v>128</v>
      </c>
      <c r="AU444" s="225" t="s">
        <v>79</v>
      </c>
      <c r="AV444" s="15" t="s">
        <v>122</v>
      </c>
      <c r="AW444" s="15" t="s">
        <v>33</v>
      </c>
      <c r="AX444" s="15" t="s">
        <v>14</v>
      </c>
      <c r="AY444" s="225" t="s">
        <v>114</v>
      </c>
    </row>
    <row r="445" spans="1:65" s="2" customFormat="1" ht="24.2" customHeight="1">
      <c r="A445" s="35"/>
      <c r="B445" s="36"/>
      <c r="C445" s="174" t="s">
        <v>891</v>
      </c>
      <c r="D445" s="174" t="s">
        <v>117</v>
      </c>
      <c r="E445" s="175" t="s">
        <v>892</v>
      </c>
      <c r="F445" s="176" t="s">
        <v>893</v>
      </c>
      <c r="G445" s="177" t="s">
        <v>562</v>
      </c>
      <c r="H445" s="237"/>
      <c r="I445" s="179"/>
      <c r="J445" s="180">
        <f>ROUND(I445*H445,2)</f>
        <v>0</v>
      </c>
      <c r="K445" s="176" t="s">
        <v>121</v>
      </c>
      <c r="L445" s="40"/>
      <c r="M445" s="181" t="s">
        <v>19</v>
      </c>
      <c r="N445" s="182" t="s">
        <v>43</v>
      </c>
      <c r="O445" s="65"/>
      <c r="P445" s="183">
        <f>O445*H445</f>
        <v>0</v>
      </c>
      <c r="Q445" s="183">
        <v>0</v>
      </c>
      <c r="R445" s="183">
        <f>Q445*H445</f>
        <v>0</v>
      </c>
      <c r="S445" s="183">
        <v>0</v>
      </c>
      <c r="T445" s="184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185" t="s">
        <v>282</v>
      </c>
      <c r="AT445" s="185" t="s">
        <v>117</v>
      </c>
      <c r="AU445" s="185" t="s">
        <v>79</v>
      </c>
      <c r="AY445" s="18" t="s">
        <v>114</v>
      </c>
      <c r="BE445" s="186">
        <f>IF(N445="základní",J445,0)</f>
        <v>0</v>
      </c>
      <c r="BF445" s="186">
        <f>IF(N445="snížená",J445,0)</f>
        <v>0</v>
      </c>
      <c r="BG445" s="186">
        <f>IF(N445="zákl. přenesená",J445,0)</f>
        <v>0</v>
      </c>
      <c r="BH445" s="186">
        <f>IF(N445="sníž. přenesená",J445,0)</f>
        <v>0</v>
      </c>
      <c r="BI445" s="186">
        <f>IF(N445="nulová",J445,0)</f>
        <v>0</v>
      </c>
      <c r="BJ445" s="18" t="s">
        <v>79</v>
      </c>
      <c r="BK445" s="186">
        <f>ROUND(I445*H445,2)</f>
        <v>0</v>
      </c>
      <c r="BL445" s="18" t="s">
        <v>282</v>
      </c>
      <c r="BM445" s="185" t="s">
        <v>894</v>
      </c>
    </row>
    <row r="446" spans="1:65" s="2" customFormat="1" ht="29.25">
      <c r="A446" s="35"/>
      <c r="B446" s="36"/>
      <c r="C446" s="37"/>
      <c r="D446" s="187" t="s">
        <v>124</v>
      </c>
      <c r="E446" s="37"/>
      <c r="F446" s="188" t="s">
        <v>895</v>
      </c>
      <c r="G446" s="37"/>
      <c r="H446" s="37"/>
      <c r="I446" s="189"/>
      <c r="J446" s="37"/>
      <c r="K446" s="37"/>
      <c r="L446" s="40"/>
      <c r="M446" s="190"/>
      <c r="N446" s="191"/>
      <c r="O446" s="65"/>
      <c r="P446" s="65"/>
      <c r="Q446" s="65"/>
      <c r="R446" s="65"/>
      <c r="S446" s="65"/>
      <c r="T446" s="66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8" t="s">
        <v>124</v>
      </c>
      <c r="AU446" s="18" t="s">
        <v>79</v>
      </c>
    </row>
    <row r="447" spans="1:65" s="2" customFormat="1" ht="11.25">
      <c r="A447" s="35"/>
      <c r="B447" s="36"/>
      <c r="C447" s="37"/>
      <c r="D447" s="192" t="s">
        <v>126</v>
      </c>
      <c r="E447" s="37"/>
      <c r="F447" s="193" t="s">
        <v>896</v>
      </c>
      <c r="G447" s="37"/>
      <c r="H447" s="37"/>
      <c r="I447" s="189"/>
      <c r="J447" s="37"/>
      <c r="K447" s="37"/>
      <c r="L447" s="40"/>
      <c r="M447" s="190"/>
      <c r="N447" s="191"/>
      <c r="O447" s="65"/>
      <c r="P447" s="65"/>
      <c r="Q447" s="65"/>
      <c r="R447" s="65"/>
      <c r="S447" s="65"/>
      <c r="T447" s="66"/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T447" s="18" t="s">
        <v>126</v>
      </c>
      <c r="AU447" s="18" t="s">
        <v>79</v>
      </c>
    </row>
    <row r="448" spans="1:65" s="12" customFormat="1" ht="22.9" customHeight="1">
      <c r="B448" s="158"/>
      <c r="C448" s="159"/>
      <c r="D448" s="160" t="s">
        <v>70</v>
      </c>
      <c r="E448" s="172" t="s">
        <v>897</v>
      </c>
      <c r="F448" s="172" t="s">
        <v>898</v>
      </c>
      <c r="G448" s="159"/>
      <c r="H448" s="159"/>
      <c r="I448" s="162"/>
      <c r="J448" s="173">
        <f>BK448</f>
        <v>0</v>
      </c>
      <c r="K448" s="159"/>
      <c r="L448" s="164"/>
      <c r="M448" s="165"/>
      <c r="N448" s="166"/>
      <c r="O448" s="166"/>
      <c r="P448" s="167">
        <f>SUM(P449:P451)</f>
        <v>0</v>
      </c>
      <c r="Q448" s="166"/>
      <c r="R448" s="167">
        <f>SUM(R449:R451)</f>
        <v>0</v>
      </c>
      <c r="S448" s="166"/>
      <c r="T448" s="168">
        <f>SUM(T449:T451)</f>
        <v>0.66880000000000006</v>
      </c>
      <c r="AR448" s="169" t="s">
        <v>79</v>
      </c>
      <c r="AT448" s="170" t="s">
        <v>70</v>
      </c>
      <c r="AU448" s="170" t="s">
        <v>14</v>
      </c>
      <c r="AY448" s="169" t="s">
        <v>114</v>
      </c>
      <c r="BK448" s="171">
        <f>SUM(BK449:BK451)</f>
        <v>0</v>
      </c>
    </row>
    <row r="449" spans="1:65" s="2" customFormat="1" ht="24.2" customHeight="1">
      <c r="A449" s="35"/>
      <c r="B449" s="36"/>
      <c r="C449" s="174" t="s">
        <v>899</v>
      </c>
      <c r="D449" s="174" t="s">
        <v>117</v>
      </c>
      <c r="E449" s="175" t="s">
        <v>900</v>
      </c>
      <c r="F449" s="176" t="s">
        <v>901</v>
      </c>
      <c r="G449" s="177" t="s">
        <v>120</v>
      </c>
      <c r="H449" s="178">
        <v>209</v>
      </c>
      <c r="I449" s="179"/>
      <c r="J449" s="180">
        <f>ROUND(I449*H449,2)</f>
        <v>0</v>
      </c>
      <c r="K449" s="176" t="s">
        <v>121</v>
      </c>
      <c r="L449" s="40"/>
      <c r="M449" s="181" t="s">
        <v>19</v>
      </c>
      <c r="N449" s="182" t="s">
        <v>43</v>
      </c>
      <c r="O449" s="65"/>
      <c r="P449" s="183">
        <f>O449*H449</f>
        <v>0</v>
      </c>
      <c r="Q449" s="183">
        <v>0</v>
      </c>
      <c r="R449" s="183">
        <f>Q449*H449</f>
        <v>0</v>
      </c>
      <c r="S449" s="183">
        <v>3.2000000000000002E-3</v>
      </c>
      <c r="T449" s="184">
        <f>S449*H449</f>
        <v>0.66880000000000006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185" t="s">
        <v>282</v>
      </c>
      <c r="AT449" s="185" t="s">
        <v>117</v>
      </c>
      <c r="AU449" s="185" t="s">
        <v>79</v>
      </c>
      <c r="AY449" s="18" t="s">
        <v>114</v>
      </c>
      <c r="BE449" s="186">
        <f>IF(N449="základní",J449,0)</f>
        <v>0</v>
      </c>
      <c r="BF449" s="186">
        <f>IF(N449="snížená",J449,0)</f>
        <v>0</v>
      </c>
      <c r="BG449" s="186">
        <f>IF(N449="zákl. přenesená",J449,0)</f>
        <v>0</v>
      </c>
      <c r="BH449" s="186">
        <f>IF(N449="sníž. přenesená",J449,0)</f>
        <v>0</v>
      </c>
      <c r="BI449" s="186">
        <f>IF(N449="nulová",J449,0)</f>
        <v>0</v>
      </c>
      <c r="BJ449" s="18" t="s">
        <v>79</v>
      </c>
      <c r="BK449" s="186">
        <f>ROUND(I449*H449,2)</f>
        <v>0</v>
      </c>
      <c r="BL449" s="18" t="s">
        <v>282</v>
      </c>
      <c r="BM449" s="185" t="s">
        <v>902</v>
      </c>
    </row>
    <row r="450" spans="1:65" s="2" customFormat="1" ht="19.5">
      <c r="A450" s="35"/>
      <c r="B450" s="36"/>
      <c r="C450" s="37"/>
      <c r="D450" s="187" t="s">
        <v>124</v>
      </c>
      <c r="E450" s="37"/>
      <c r="F450" s="188" t="s">
        <v>903</v>
      </c>
      <c r="G450" s="37"/>
      <c r="H450" s="37"/>
      <c r="I450" s="189"/>
      <c r="J450" s="37"/>
      <c r="K450" s="37"/>
      <c r="L450" s="40"/>
      <c r="M450" s="190"/>
      <c r="N450" s="191"/>
      <c r="O450" s="65"/>
      <c r="P450" s="65"/>
      <c r="Q450" s="65"/>
      <c r="R450" s="65"/>
      <c r="S450" s="65"/>
      <c r="T450" s="66"/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T450" s="18" t="s">
        <v>124</v>
      </c>
      <c r="AU450" s="18" t="s">
        <v>79</v>
      </c>
    </row>
    <row r="451" spans="1:65" s="2" customFormat="1" ht="11.25">
      <c r="A451" s="35"/>
      <c r="B451" s="36"/>
      <c r="C451" s="37"/>
      <c r="D451" s="192" t="s">
        <v>126</v>
      </c>
      <c r="E451" s="37"/>
      <c r="F451" s="193" t="s">
        <v>904</v>
      </c>
      <c r="G451" s="37"/>
      <c r="H451" s="37"/>
      <c r="I451" s="189"/>
      <c r="J451" s="37"/>
      <c r="K451" s="37"/>
      <c r="L451" s="40"/>
      <c r="M451" s="190"/>
      <c r="N451" s="191"/>
      <c r="O451" s="65"/>
      <c r="P451" s="65"/>
      <c r="Q451" s="65"/>
      <c r="R451" s="65"/>
      <c r="S451" s="65"/>
      <c r="T451" s="66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8" t="s">
        <v>126</v>
      </c>
      <c r="AU451" s="18" t="s">
        <v>79</v>
      </c>
    </row>
    <row r="452" spans="1:65" s="12" customFormat="1" ht="22.9" customHeight="1">
      <c r="B452" s="158"/>
      <c r="C452" s="159"/>
      <c r="D452" s="160" t="s">
        <v>70</v>
      </c>
      <c r="E452" s="172" t="s">
        <v>531</v>
      </c>
      <c r="F452" s="172" t="s">
        <v>532</v>
      </c>
      <c r="G452" s="159"/>
      <c r="H452" s="159"/>
      <c r="I452" s="162"/>
      <c r="J452" s="173">
        <f>BK452</f>
        <v>0</v>
      </c>
      <c r="K452" s="159"/>
      <c r="L452" s="164"/>
      <c r="M452" s="165"/>
      <c r="N452" s="166"/>
      <c r="O452" s="166"/>
      <c r="P452" s="167">
        <f>SUM(P453:P457)</f>
        <v>0</v>
      </c>
      <c r="Q452" s="166"/>
      <c r="R452" s="167">
        <f>SUM(R453:R457)</f>
        <v>0</v>
      </c>
      <c r="S452" s="166"/>
      <c r="T452" s="168">
        <f>SUM(T453:T457)</f>
        <v>5.6699999999999997E-3</v>
      </c>
      <c r="AR452" s="169" t="s">
        <v>79</v>
      </c>
      <c r="AT452" s="170" t="s">
        <v>70</v>
      </c>
      <c r="AU452" s="170" t="s">
        <v>14</v>
      </c>
      <c r="AY452" s="169" t="s">
        <v>114</v>
      </c>
      <c r="BK452" s="171">
        <f>SUM(BK453:BK457)</f>
        <v>0</v>
      </c>
    </row>
    <row r="453" spans="1:65" s="2" customFormat="1" ht="24.2" customHeight="1">
      <c r="A453" s="35"/>
      <c r="B453" s="36"/>
      <c r="C453" s="174" t="s">
        <v>905</v>
      </c>
      <c r="D453" s="174" t="s">
        <v>117</v>
      </c>
      <c r="E453" s="175" t="s">
        <v>906</v>
      </c>
      <c r="F453" s="176" t="s">
        <v>907</v>
      </c>
      <c r="G453" s="177" t="s">
        <v>120</v>
      </c>
      <c r="H453" s="178">
        <v>3.78</v>
      </c>
      <c r="I453" s="179"/>
      <c r="J453" s="180">
        <f>ROUND(I453*H453,2)</f>
        <v>0</v>
      </c>
      <c r="K453" s="176" t="s">
        <v>121</v>
      </c>
      <c r="L453" s="40"/>
      <c r="M453" s="181" t="s">
        <v>19</v>
      </c>
      <c r="N453" s="182" t="s">
        <v>43</v>
      </c>
      <c r="O453" s="65"/>
      <c r="P453" s="183">
        <f>O453*H453</f>
        <v>0</v>
      </c>
      <c r="Q453" s="183">
        <v>0</v>
      </c>
      <c r="R453" s="183">
        <f>Q453*H453</f>
        <v>0</v>
      </c>
      <c r="S453" s="183">
        <v>1.5E-3</v>
      </c>
      <c r="T453" s="184">
        <f>S453*H453</f>
        <v>5.6699999999999997E-3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185" t="s">
        <v>282</v>
      </c>
      <c r="AT453" s="185" t="s">
        <v>117</v>
      </c>
      <c r="AU453" s="185" t="s">
        <v>79</v>
      </c>
      <c r="AY453" s="18" t="s">
        <v>114</v>
      </c>
      <c r="BE453" s="186">
        <f>IF(N453="základní",J453,0)</f>
        <v>0</v>
      </c>
      <c r="BF453" s="186">
        <f>IF(N453="snížená",J453,0)</f>
        <v>0</v>
      </c>
      <c r="BG453" s="186">
        <f>IF(N453="zákl. přenesená",J453,0)</f>
        <v>0</v>
      </c>
      <c r="BH453" s="186">
        <f>IF(N453="sníž. přenesená",J453,0)</f>
        <v>0</v>
      </c>
      <c r="BI453" s="186">
        <f>IF(N453="nulová",J453,0)</f>
        <v>0</v>
      </c>
      <c r="BJ453" s="18" t="s">
        <v>79</v>
      </c>
      <c r="BK453" s="186">
        <f>ROUND(I453*H453,2)</f>
        <v>0</v>
      </c>
      <c r="BL453" s="18" t="s">
        <v>282</v>
      </c>
      <c r="BM453" s="185" t="s">
        <v>908</v>
      </c>
    </row>
    <row r="454" spans="1:65" s="2" customFormat="1" ht="29.25">
      <c r="A454" s="35"/>
      <c r="B454" s="36"/>
      <c r="C454" s="37"/>
      <c r="D454" s="187" t="s">
        <v>124</v>
      </c>
      <c r="E454" s="37"/>
      <c r="F454" s="188" t="s">
        <v>909</v>
      </c>
      <c r="G454" s="37"/>
      <c r="H454" s="37"/>
      <c r="I454" s="189"/>
      <c r="J454" s="37"/>
      <c r="K454" s="37"/>
      <c r="L454" s="40"/>
      <c r="M454" s="190"/>
      <c r="N454" s="191"/>
      <c r="O454" s="65"/>
      <c r="P454" s="65"/>
      <c r="Q454" s="65"/>
      <c r="R454" s="65"/>
      <c r="S454" s="65"/>
      <c r="T454" s="66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T454" s="18" t="s">
        <v>124</v>
      </c>
      <c r="AU454" s="18" t="s">
        <v>79</v>
      </c>
    </row>
    <row r="455" spans="1:65" s="2" customFormat="1" ht="11.25">
      <c r="A455" s="35"/>
      <c r="B455" s="36"/>
      <c r="C455" s="37"/>
      <c r="D455" s="192" t="s">
        <v>126</v>
      </c>
      <c r="E455" s="37"/>
      <c r="F455" s="193" t="s">
        <v>910</v>
      </c>
      <c r="G455" s="37"/>
      <c r="H455" s="37"/>
      <c r="I455" s="189"/>
      <c r="J455" s="37"/>
      <c r="K455" s="37"/>
      <c r="L455" s="40"/>
      <c r="M455" s="190"/>
      <c r="N455" s="191"/>
      <c r="O455" s="65"/>
      <c r="P455" s="65"/>
      <c r="Q455" s="65"/>
      <c r="R455" s="65"/>
      <c r="S455" s="65"/>
      <c r="T455" s="66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18" t="s">
        <v>126</v>
      </c>
      <c r="AU455" s="18" t="s">
        <v>79</v>
      </c>
    </row>
    <row r="456" spans="1:65" s="13" customFormat="1" ht="11.25">
      <c r="B456" s="194"/>
      <c r="C456" s="195"/>
      <c r="D456" s="187" t="s">
        <v>128</v>
      </c>
      <c r="E456" s="196" t="s">
        <v>19</v>
      </c>
      <c r="F456" s="197" t="s">
        <v>759</v>
      </c>
      <c r="G456" s="195"/>
      <c r="H456" s="196" t="s">
        <v>19</v>
      </c>
      <c r="I456" s="198"/>
      <c r="J456" s="195"/>
      <c r="K456" s="195"/>
      <c r="L456" s="199"/>
      <c r="M456" s="200"/>
      <c r="N456" s="201"/>
      <c r="O456" s="201"/>
      <c r="P456" s="201"/>
      <c r="Q456" s="201"/>
      <c r="R456" s="201"/>
      <c r="S456" s="201"/>
      <c r="T456" s="202"/>
      <c r="AT456" s="203" t="s">
        <v>128</v>
      </c>
      <c r="AU456" s="203" t="s">
        <v>79</v>
      </c>
      <c r="AV456" s="13" t="s">
        <v>14</v>
      </c>
      <c r="AW456" s="13" t="s">
        <v>33</v>
      </c>
      <c r="AX456" s="13" t="s">
        <v>71</v>
      </c>
      <c r="AY456" s="203" t="s">
        <v>114</v>
      </c>
    </row>
    <row r="457" spans="1:65" s="14" customFormat="1" ht="11.25">
      <c r="B457" s="204"/>
      <c r="C457" s="205"/>
      <c r="D457" s="187" t="s">
        <v>128</v>
      </c>
      <c r="E457" s="206" t="s">
        <v>19</v>
      </c>
      <c r="F457" s="207" t="s">
        <v>760</v>
      </c>
      <c r="G457" s="205"/>
      <c r="H457" s="208">
        <v>3.78</v>
      </c>
      <c r="I457" s="209"/>
      <c r="J457" s="205"/>
      <c r="K457" s="205"/>
      <c r="L457" s="210"/>
      <c r="M457" s="211"/>
      <c r="N457" s="212"/>
      <c r="O457" s="212"/>
      <c r="P457" s="212"/>
      <c r="Q457" s="212"/>
      <c r="R457" s="212"/>
      <c r="S457" s="212"/>
      <c r="T457" s="213"/>
      <c r="AT457" s="214" t="s">
        <v>128</v>
      </c>
      <c r="AU457" s="214" t="s">
        <v>79</v>
      </c>
      <c r="AV457" s="14" t="s">
        <v>79</v>
      </c>
      <c r="AW457" s="14" t="s">
        <v>33</v>
      </c>
      <c r="AX457" s="14" t="s">
        <v>14</v>
      </c>
      <c r="AY457" s="214" t="s">
        <v>114</v>
      </c>
    </row>
    <row r="458" spans="1:65" s="12" customFormat="1" ht="22.9" customHeight="1">
      <c r="B458" s="158"/>
      <c r="C458" s="159"/>
      <c r="D458" s="160" t="s">
        <v>70</v>
      </c>
      <c r="E458" s="172" t="s">
        <v>911</v>
      </c>
      <c r="F458" s="172" t="s">
        <v>912</v>
      </c>
      <c r="G458" s="159"/>
      <c r="H458" s="159"/>
      <c r="I458" s="162"/>
      <c r="J458" s="173">
        <f>BK458</f>
        <v>0</v>
      </c>
      <c r="K458" s="159"/>
      <c r="L458" s="164"/>
      <c r="M458" s="165"/>
      <c r="N458" s="166"/>
      <c r="O458" s="166"/>
      <c r="P458" s="167">
        <f>SUM(P459:P469)</f>
        <v>0</v>
      </c>
      <c r="Q458" s="166"/>
      <c r="R458" s="167">
        <f>SUM(R459:R469)</f>
        <v>3.5799999999999998E-3</v>
      </c>
      <c r="S458" s="166"/>
      <c r="T458" s="168">
        <f>SUM(T459:T469)</f>
        <v>0</v>
      </c>
      <c r="AR458" s="169" t="s">
        <v>79</v>
      </c>
      <c r="AT458" s="170" t="s">
        <v>70</v>
      </c>
      <c r="AU458" s="170" t="s">
        <v>14</v>
      </c>
      <c r="AY458" s="169" t="s">
        <v>114</v>
      </c>
      <c r="BK458" s="171">
        <f>SUM(BK459:BK469)</f>
        <v>0</v>
      </c>
    </row>
    <row r="459" spans="1:65" s="2" customFormat="1" ht="24.2" customHeight="1">
      <c r="A459" s="35"/>
      <c r="B459" s="36"/>
      <c r="C459" s="174" t="s">
        <v>913</v>
      </c>
      <c r="D459" s="174" t="s">
        <v>117</v>
      </c>
      <c r="E459" s="175" t="s">
        <v>914</v>
      </c>
      <c r="F459" s="176" t="s">
        <v>915</v>
      </c>
      <c r="G459" s="177" t="s">
        <v>650</v>
      </c>
      <c r="H459" s="178">
        <v>2</v>
      </c>
      <c r="I459" s="179"/>
      <c r="J459" s="180">
        <f>ROUND(I459*H459,2)</f>
        <v>0</v>
      </c>
      <c r="K459" s="176" t="s">
        <v>121</v>
      </c>
      <c r="L459" s="40"/>
      <c r="M459" s="181" t="s">
        <v>19</v>
      </c>
      <c r="N459" s="182" t="s">
        <v>43</v>
      </c>
      <c r="O459" s="65"/>
      <c r="P459" s="183">
        <f>O459*H459</f>
        <v>0</v>
      </c>
      <c r="Q459" s="183">
        <v>1.5E-3</v>
      </c>
      <c r="R459" s="183">
        <f>Q459*H459</f>
        <v>3.0000000000000001E-3</v>
      </c>
      <c r="S459" s="183">
        <v>0</v>
      </c>
      <c r="T459" s="184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185" t="s">
        <v>282</v>
      </c>
      <c r="AT459" s="185" t="s">
        <v>117</v>
      </c>
      <c r="AU459" s="185" t="s">
        <v>79</v>
      </c>
      <c r="AY459" s="18" t="s">
        <v>114</v>
      </c>
      <c r="BE459" s="186">
        <f>IF(N459="základní",J459,0)</f>
        <v>0</v>
      </c>
      <c r="BF459" s="186">
        <f>IF(N459="snížená",J459,0)</f>
        <v>0</v>
      </c>
      <c r="BG459" s="186">
        <f>IF(N459="zákl. přenesená",J459,0)</f>
        <v>0</v>
      </c>
      <c r="BH459" s="186">
        <f>IF(N459="sníž. přenesená",J459,0)</f>
        <v>0</v>
      </c>
      <c r="BI459" s="186">
        <f>IF(N459="nulová",J459,0)</f>
        <v>0</v>
      </c>
      <c r="BJ459" s="18" t="s">
        <v>79</v>
      </c>
      <c r="BK459" s="186">
        <f>ROUND(I459*H459,2)</f>
        <v>0</v>
      </c>
      <c r="BL459" s="18" t="s">
        <v>282</v>
      </c>
      <c r="BM459" s="185" t="s">
        <v>916</v>
      </c>
    </row>
    <row r="460" spans="1:65" s="2" customFormat="1" ht="19.5">
      <c r="A460" s="35"/>
      <c r="B460" s="36"/>
      <c r="C460" s="37"/>
      <c r="D460" s="187" t="s">
        <v>124</v>
      </c>
      <c r="E460" s="37"/>
      <c r="F460" s="188" t="s">
        <v>917</v>
      </c>
      <c r="G460" s="37"/>
      <c r="H460" s="37"/>
      <c r="I460" s="189"/>
      <c r="J460" s="37"/>
      <c r="K460" s="37"/>
      <c r="L460" s="40"/>
      <c r="M460" s="190"/>
      <c r="N460" s="191"/>
      <c r="O460" s="65"/>
      <c r="P460" s="65"/>
      <c r="Q460" s="65"/>
      <c r="R460" s="65"/>
      <c r="S460" s="65"/>
      <c r="T460" s="66"/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T460" s="18" t="s">
        <v>124</v>
      </c>
      <c r="AU460" s="18" t="s">
        <v>79</v>
      </c>
    </row>
    <row r="461" spans="1:65" s="2" customFormat="1" ht="11.25">
      <c r="A461" s="35"/>
      <c r="B461" s="36"/>
      <c r="C461" s="37"/>
      <c r="D461" s="192" t="s">
        <v>126</v>
      </c>
      <c r="E461" s="37"/>
      <c r="F461" s="193" t="s">
        <v>918</v>
      </c>
      <c r="G461" s="37"/>
      <c r="H461" s="37"/>
      <c r="I461" s="189"/>
      <c r="J461" s="37"/>
      <c r="K461" s="37"/>
      <c r="L461" s="40"/>
      <c r="M461" s="190"/>
      <c r="N461" s="191"/>
      <c r="O461" s="65"/>
      <c r="P461" s="65"/>
      <c r="Q461" s="65"/>
      <c r="R461" s="65"/>
      <c r="S461" s="65"/>
      <c r="T461" s="66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126</v>
      </c>
      <c r="AU461" s="18" t="s">
        <v>79</v>
      </c>
    </row>
    <row r="462" spans="1:65" s="2" customFormat="1" ht="16.5" customHeight="1">
      <c r="A462" s="35"/>
      <c r="B462" s="36"/>
      <c r="C462" s="174" t="s">
        <v>919</v>
      </c>
      <c r="D462" s="174" t="s">
        <v>117</v>
      </c>
      <c r="E462" s="175" t="s">
        <v>920</v>
      </c>
      <c r="F462" s="176" t="s">
        <v>921</v>
      </c>
      <c r="G462" s="177" t="s">
        <v>650</v>
      </c>
      <c r="H462" s="178">
        <v>2</v>
      </c>
      <c r="I462" s="179"/>
      <c r="J462" s="180">
        <f>ROUND(I462*H462,2)</f>
        <v>0</v>
      </c>
      <c r="K462" s="176" t="s">
        <v>121</v>
      </c>
      <c r="L462" s="40"/>
      <c r="M462" s="181" t="s">
        <v>19</v>
      </c>
      <c r="N462" s="182" t="s">
        <v>43</v>
      </c>
      <c r="O462" s="65"/>
      <c r="P462" s="183">
        <f>O462*H462</f>
        <v>0</v>
      </c>
      <c r="Q462" s="183">
        <v>2.9E-4</v>
      </c>
      <c r="R462" s="183">
        <f>Q462*H462</f>
        <v>5.8E-4</v>
      </c>
      <c r="S462" s="183">
        <v>0</v>
      </c>
      <c r="T462" s="184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185" t="s">
        <v>282</v>
      </c>
      <c r="AT462" s="185" t="s">
        <v>117</v>
      </c>
      <c r="AU462" s="185" t="s">
        <v>79</v>
      </c>
      <c r="AY462" s="18" t="s">
        <v>114</v>
      </c>
      <c r="BE462" s="186">
        <f>IF(N462="základní",J462,0)</f>
        <v>0</v>
      </c>
      <c r="BF462" s="186">
        <f>IF(N462="snížená",J462,0)</f>
        <v>0</v>
      </c>
      <c r="BG462" s="186">
        <f>IF(N462="zákl. přenesená",J462,0)</f>
        <v>0</v>
      </c>
      <c r="BH462" s="186">
        <f>IF(N462="sníž. přenesená",J462,0)</f>
        <v>0</v>
      </c>
      <c r="BI462" s="186">
        <f>IF(N462="nulová",J462,0)</f>
        <v>0</v>
      </c>
      <c r="BJ462" s="18" t="s">
        <v>79</v>
      </c>
      <c r="BK462" s="186">
        <f>ROUND(I462*H462,2)</f>
        <v>0</v>
      </c>
      <c r="BL462" s="18" t="s">
        <v>282</v>
      </c>
      <c r="BM462" s="185" t="s">
        <v>922</v>
      </c>
    </row>
    <row r="463" spans="1:65" s="2" customFormat="1" ht="11.25">
      <c r="A463" s="35"/>
      <c r="B463" s="36"/>
      <c r="C463" s="37"/>
      <c r="D463" s="187" t="s">
        <v>124</v>
      </c>
      <c r="E463" s="37"/>
      <c r="F463" s="188" t="s">
        <v>923</v>
      </c>
      <c r="G463" s="37"/>
      <c r="H463" s="37"/>
      <c r="I463" s="189"/>
      <c r="J463" s="37"/>
      <c r="K463" s="37"/>
      <c r="L463" s="40"/>
      <c r="M463" s="190"/>
      <c r="N463" s="191"/>
      <c r="O463" s="65"/>
      <c r="P463" s="65"/>
      <c r="Q463" s="65"/>
      <c r="R463" s="65"/>
      <c r="S463" s="65"/>
      <c r="T463" s="66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8" t="s">
        <v>124</v>
      </c>
      <c r="AU463" s="18" t="s">
        <v>79</v>
      </c>
    </row>
    <row r="464" spans="1:65" s="2" customFormat="1" ht="11.25">
      <c r="A464" s="35"/>
      <c r="B464" s="36"/>
      <c r="C464" s="37"/>
      <c r="D464" s="192" t="s">
        <v>126</v>
      </c>
      <c r="E464" s="37"/>
      <c r="F464" s="193" t="s">
        <v>924</v>
      </c>
      <c r="G464" s="37"/>
      <c r="H464" s="37"/>
      <c r="I464" s="189"/>
      <c r="J464" s="37"/>
      <c r="K464" s="37"/>
      <c r="L464" s="40"/>
      <c r="M464" s="190"/>
      <c r="N464" s="191"/>
      <c r="O464" s="65"/>
      <c r="P464" s="65"/>
      <c r="Q464" s="65"/>
      <c r="R464" s="65"/>
      <c r="S464" s="65"/>
      <c r="T464" s="66"/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T464" s="18" t="s">
        <v>126</v>
      </c>
      <c r="AU464" s="18" t="s">
        <v>79</v>
      </c>
    </row>
    <row r="465" spans="1:65" s="13" customFormat="1" ht="11.25">
      <c r="B465" s="194"/>
      <c r="C465" s="195"/>
      <c r="D465" s="187" t="s">
        <v>128</v>
      </c>
      <c r="E465" s="196" t="s">
        <v>19</v>
      </c>
      <c r="F465" s="197" t="s">
        <v>925</v>
      </c>
      <c r="G465" s="195"/>
      <c r="H465" s="196" t="s">
        <v>19</v>
      </c>
      <c r="I465" s="198"/>
      <c r="J465" s="195"/>
      <c r="K465" s="195"/>
      <c r="L465" s="199"/>
      <c r="M465" s="200"/>
      <c r="N465" s="201"/>
      <c r="O465" s="201"/>
      <c r="P465" s="201"/>
      <c r="Q465" s="201"/>
      <c r="R465" s="201"/>
      <c r="S465" s="201"/>
      <c r="T465" s="202"/>
      <c r="AT465" s="203" t="s">
        <v>128</v>
      </c>
      <c r="AU465" s="203" t="s">
        <v>79</v>
      </c>
      <c r="AV465" s="13" t="s">
        <v>14</v>
      </c>
      <c r="AW465" s="13" t="s">
        <v>33</v>
      </c>
      <c r="AX465" s="13" t="s">
        <v>71</v>
      </c>
      <c r="AY465" s="203" t="s">
        <v>114</v>
      </c>
    </row>
    <row r="466" spans="1:65" s="14" customFormat="1" ht="11.25">
      <c r="B466" s="204"/>
      <c r="C466" s="205"/>
      <c r="D466" s="187" t="s">
        <v>128</v>
      </c>
      <c r="E466" s="206" t="s">
        <v>19</v>
      </c>
      <c r="F466" s="207" t="s">
        <v>79</v>
      </c>
      <c r="G466" s="205"/>
      <c r="H466" s="208">
        <v>2</v>
      </c>
      <c r="I466" s="209"/>
      <c r="J466" s="205"/>
      <c r="K466" s="205"/>
      <c r="L466" s="210"/>
      <c r="M466" s="211"/>
      <c r="N466" s="212"/>
      <c r="O466" s="212"/>
      <c r="P466" s="212"/>
      <c r="Q466" s="212"/>
      <c r="R466" s="212"/>
      <c r="S466" s="212"/>
      <c r="T466" s="213"/>
      <c r="AT466" s="214" t="s">
        <v>128</v>
      </c>
      <c r="AU466" s="214" t="s">
        <v>79</v>
      </c>
      <c r="AV466" s="14" t="s">
        <v>79</v>
      </c>
      <c r="AW466" s="14" t="s">
        <v>33</v>
      </c>
      <c r="AX466" s="14" t="s">
        <v>14</v>
      </c>
      <c r="AY466" s="214" t="s">
        <v>114</v>
      </c>
    </row>
    <row r="467" spans="1:65" s="2" customFormat="1" ht="24.2" customHeight="1">
      <c r="A467" s="35"/>
      <c r="B467" s="36"/>
      <c r="C467" s="174" t="s">
        <v>926</v>
      </c>
      <c r="D467" s="174" t="s">
        <v>117</v>
      </c>
      <c r="E467" s="175" t="s">
        <v>927</v>
      </c>
      <c r="F467" s="176" t="s">
        <v>928</v>
      </c>
      <c r="G467" s="177" t="s">
        <v>454</v>
      </c>
      <c r="H467" s="178">
        <v>4.0000000000000001E-3</v>
      </c>
      <c r="I467" s="179"/>
      <c r="J467" s="180">
        <f>ROUND(I467*H467,2)</f>
        <v>0</v>
      </c>
      <c r="K467" s="176" t="s">
        <v>121</v>
      </c>
      <c r="L467" s="40"/>
      <c r="M467" s="181" t="s">
        <v>19</v>
      </c>
      <c r="N467" s="182" t="s">
        <v>43</v>
      </c>
      <c r="O467" s="65"/>
      <c r="P467" s="183">
        <f>O467*H467</f>
        <v>0</v>
      </c>
      <c r="Q467" s="183">
        <v>0</v>
      </c>
      <c r="R467" s="183">
        <f>Q467*H467</f>
        <v>0</v>
      </c>
      <c r="S467" s="183">
        <v>0</v>
      </c>
      <c r="T467" s="184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185" t="s">
        <v>282</v>
      </c>
      <c r="AT467" s="185" t="s">
        <v>117</v>
      </c>
      <c r="AU467" s="185" t="s">
        <v>79</v>
      </c>
      <c r="AY467" s="18" t="s">
        <v>114</v>
      </c>
      <c r="BE467" s="186">
        <f>IF(N467="základní",J467,0)</f>
        <v>0</v>
      </c>
      <c r="BF467" s="186">
        <f>IF(N467="snížená",J467,0)</f>
        <v>0</v>
      </c>
      <c r="BG467" s="186">
        <f>IF(N467="zákl. přenesená",J467,0)</f>
        <v>0</v>
      </c>
      <c r="BH467" s="186">
        <f>IF(N467="sníž. přenesená",J467,0)</f>
        <v>0</v>
      </c>
      <c r="BI467" s="186">
        <f>IF(N467="nulová",J467,0)</f>
        <v>0</v>
      </c>
      <c r="BJ467" s="18" t="s">
        <v>79</v>
      </c>
      <c r="BK467" s="186">
        <f>ROUND(I467*H467,2)</f>
        <v>0</v>
      </c>
      <c r="BL467" s="18" t="s">
        <v>282</v>
      </c>
      <c r="BM467" s="185" t="s">
        <v>929</v>
      </c>
    </row>
    <row r="468" spans="1:65" s="2" customFormat="1" ht="29.25">
      <c r="A468" s="35"/>
      <c r="B468" s="36"/>
      <c r="C468" s="37"/>
      <c r="D468" s="187" t="s">
        <v>124</v>
      </c>
      <c r="E468" s="37"/>
      <c r="F468" s="188" t="s">
        <v>930</v>
      </c>
      <c r="G468" s="37"/>
      <c r="H468" s="37"/>
      <c r="I468" s="189"/>
      <c r="J468" s="37"/>
      <c r="K468" s="37"/>
      <c r="L468" s="40"/>
      <c r="M468" s="190"/>
      <c r="N468" s="191"/>
      <c r="O468" s="65"/>
      <c r="P468" s="65"/>
      <c r="Q468" s="65"/>
      <c r="R468" s="65"/>
      <c r="S468" s="65"/>
      <c r="T468" s="66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T468" s="18" t="s">
        <v>124</v>
      </c>
      <c r="AU468" s="18" t="s">
        <v>79</v>
      </c>
    </row>
    <row r="469" spans="1:65" s="2" customFormat="1" ht="11.25">
      <c r="A469" s="35"/>
      <c r="B469" s="36"/>
      <c r="C469" s="37"/>
      <c r="D469" s="192" t="s">
        <v>126</v>
      </c>
      <c r="E469" s="37"/>
      <c r="F469" s="193" t="s">
        <v>931</v>
      </c>
      <c r="G469" s="37"/>
      <c r="H469" s="37"/>
      <c r="I469" s="189"/>
      <c r="J469" s="37"/>
      <c r="K469" s="37"/>
      <c r="L469" s="40"/>
      <c r="M469" s="190"/>
      <c r="N469" s="191"/>
      <c r="O469" s="65"/>
      <c r="P469" s="65"/>
      <c r="Q469" s="65"/>
      <c r="R469" s="65"/>
      <c r="S469" s="65"/>
      <c r="T469" s="66"/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T469" s="18" t="s">
        <v>126</v>
      </c>
      <c r="AU469" s="18" t="s">
        <v>79</v>
      </c>
    </row>
    <row r="470" spans="1:65" s="12" customFormat="1" ht="22.9" customHeight="1">
      <c r="B470" s="158"/>
      <c r="C470" s="159"/>
      <c r="D470" s="160" t="s">
        <v>70</v>
      </c>
      <c r="E470" s="172" t="s">
        <v>932</v>
      </c>
      <c r="F470" s="172" t="s">
        <v>933</v>
      </c>
      <c r="G470" s="159"/>
      <c r="H470" s="159"/>
      <c r="I470" s="162"/>
      <c r="J470" s="173">
        <f>BK470</f>
        <v>0</v>
      </c>
      <c r="K470" s="159"/>
      <c r="L470" s="164"/>
      <c r="M470" s="165"/>
      <c r="N470" s="166"/>
      <c r="O470" s="166"/>
      <c r="P470" s="167">
        <f>SUM(P471:P473)</f>
        <v>0</v>
      </c>
      <c r="Q470" s="166"/>
      <c r="R470" s="167">
        <f>SUM(R471:R473)</f>
        <v>0</v>
      </c>
      <c r="S470" s="166"/>
      <c r="T470" s="168">
        <f>SUM(T471:T473)</f>
        <v>0</v>
      </c>
      <c r="AR470" s="169" t="s">
        <v>79</v>
      </c>
      <c r="AT470" s="170" t="s">
        <v>70</v>
      </c>
      <c r="AU470" s="170" t="s">
        <v>14</v>
      </c>
      <c r="AY470" s="169" t="s">
        <v>114</v>
      </c>
      <c r="BK470" s="171">
        <f>SUM(BK471:BK473)</f>
        <v>0</v>
      </c>
    </row>
    <row r="471" spans="1:65" s="2" customFormat="1" ht="16.5" customHeight="1">
      <c r="A471" s="35"/>
      <c r="B471" s="36"/>
      <c r="C471" s="174" t="s">
        <v>934</v>
      </c>
      <c r="D471" s="174" t="s">
        <v>117</v>
      </c>
      <c r="E471" s="175" t="s">
        <v>935</v>
      </c>
      <c r="F471" s="176" t="s">
        <v>936</v>
      </c>
      <c r="G471" s="177" t="s">
        <v>463</v>
      </c>
      <c r="H471" s="178">
        <v>1</v>
      </c>
      <c r="I471" s="179"/>
      <c r="J471" s="180">
        <f>ROUND(I471*H471,2)</f>
        <v>0</v>
      </c>
      <c r="K471" s="176" t="s">
        <v>19</v>
      </c>
      <c r="L471" s="40"/>
      <c r="M471" s="181" t="s">
        <v>19</v>
      </c>
      <c r="N471" s="182" t="s">
        <v>43</v>
      </c>
      <c r="O471" s="65"/>
      <c r="P471" s="183">
        <f>O471*H471</f>
        <v>0</v>
      </c>
      <c r="Q471" s="183">
        <v>0</v>
      </c>
      <c r="R471" s="183">
        <f>Q471*H471</f>
        <v>0</v>
      </c>
      <c r="S471" s="183">
        <v>0</v>
      </c>
      <c r="T471" s="184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185" t="s">
        <v>282</v>
      </c>
      <c r="AT471" s="185" t="s">
        <v>117</v>
      </c>
      <c r="AU471" s="185" t="s">
        <v>79</v>
      </c>
      <c r="AY471" s="18" t="s">
        <v>114</v>
      </c>
      <c r="BE471" s="186">
        <f>IF(N471="základní",J471,0)</f>
        <v>0</v>
      </c>
      <c r="BF471" s="186">
        <f>IF(N471="snížená",J471,0)</f>
        <v>0</v>
      </c>
      <c r="BG471" s="186">
        <f>IF(N471="zákl. přenesená",J471,0)</f>
        <v>0</v>
      </c>
      <c r="BH471" s="186">
        <f>IF(N471="sníž. přenesená",J471,0)</f>
        <v>0</v>
      </c>
      <c r="BI471" s="186">
        <f>IF(N471="nulová",J471,0)</f>
        <v>0</v>
      </c>
      <c r="BJ471" s="18" t="s">
        <v>79</v>
      </c>
      <c r="BK471" s="186">
        <f>ROUND(I471*H471,2)</f>
        <v>0</v>
      </c>
      <c r="BL471" s="18" t="s">
        <v>282</v>
      </c>
      <c r="BM471" s="185" t="s">
        <v>937</v>
      </c>
    </row>
    <row r="472" spans="1:65" s="2" customFormat="1" ht="11.25">
      <c r="A472" s="35"/>
      <c r="B472" s="36"/>
      <c r="C472" s="37"/>
      <c r="D472" s="187" t="s">
        <v>124</v>
      </c>
      <c r="E472" s="37"/>
      <c r="F472" s="188" t="s">
        <v>936</v>
      </c>
      <c r="G472" s="37"/>
      <c r="H472" s="37"/>
      <c r="I472" s="189"/>
      <c r="J472" s="37"/>
      <c r="K472" s="37"/>
      <c r="L472" s="40"/>
      <c r="M472" s="190"/>
      <c r="N472" s="191"/>
      <c r="O472" s="65"/>
      <c r="P472" s="65"/>
      <c r="Q472" s="65"/>
      <c r="R472" s="65"/>
      <c r="S472" s="65"/>
      <c r="T472" s="66"/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T472" s="18" t="s">
        <v>124</v>
      </c>
      <c r="AU472" s="18" t="s">
        <v>79</v>
      </c>
    </row>
    <row r="473" spans="1:65" s="2" customFormat="1" ht="19.5">
      <c r="A473" s="35"/>
      <c r="B473" s="36"/>
      <c r="C473" s="37"/>
      <c r="D473" s="187" t="s">
        <v>408</v>
      </c>
      <c r="E473" s="37"/>
      <c r="F473" s="236" t="s">
        <v>938</v>
      </c>
      <c r="G473" s="37"/>
      <c r="H473" s="37"/>
      <c r="I473" s="189"/>
      <c r="J473" s="37"/>
      <c r="K473" s="37"/>
      <c r="L473" s="40"/>
      <c r="M473" s="190"/>
      <c r="N473" s="191"/>
      <c r="O473" s="65"/>
      <c r="P473" s="65"/>
      <c r="Q473" s="65"/>
      <c r="R473" s="65"/>
      <c r="S473" s="65"/>
      <c r="T473" s="66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T473" s="18" t="s">
        <v>408</v>
      </c>
      <c r="AU473" s="18" t="s">
        <v>79</v>
      </c>
    </row>
    <row r="474" spans="1:65" s="12" customFormat="1" ht="22.9" customHeight="1">
      <c r="B474" s="158"/>
      <c r="C474" s="159"/>
      <c r="D474" s="160" t="s">
        <v>70</v>
      </c>
      <c r="E474" s="172" t="s">
        <v>939</v>
      </c>
      <c r="F474" s="172" t="s">
        <v>940</v>
      </c>
      <c r="G474" s="159"/>
      <c r="H474" s="159"/>
      <c r="I474" s="162"/>
      <c r="J474" s="173">
        <f>BK474</f>
        <v>0</v>
      </c>
      <c r="K474" s="159"/>
      <c r="L474" s="164"/>
      <c r="M474" s="165"/>
      <c r="N474" s="166"/>
      <c r="O474" s="166"/>
      <c r="P474" s="167">
        <f>SUM(P475:P512)</f>
        <v>0</v>
      </c>
      <c r="Q474" s="166"/>
      <c r="R474" s="167">
        <f>SUM(R475:R512)</f>
        <v>1.6864999999999998E-2</v>
      </c>
      <c r="S474" s="166"/>
      <c r="T474" s="168">
        <f>SUM(T475:T512)</f>
        <v>2.1750000000000002E-2</v>
      </c>
      <c r="AR474" s="169" t="s">
        <v>79</v>
      </c>
      <c r="AT474" s="170" t="s">
        <v>70</v>
      </c>
      <c r="AU474" s="170" t="s">
        <v>14</v>
      </c>
      <c r="AY474" s="169" t="s">
        <v>114</v>
      </c>
      <c r="BK474" s="171">
        <f>SUM(BK475:BK512)</f>
        <v>0</v>
      </c>
    </row>
    <row r="475" spans="1:65" s="2" customFormat="1" ht="16.5" customHeight="1">
      <c r="A475" s="35"/>
      <c r="B475" s="36"/>
      <c r="C475" s="174" t="s">
        <v>941</v>
      </c>
      <c r="D475" s="174" t="s">
        <v>117</v>
      </c>
      <c r="E475" s="175" t="s">
        <v>942</v>
      </c>
      <c r="F475" s="176" t="s">
        <v>943</v>
      </c>
      <c r="G475" s="177" t="s">
        <v>650</v>
      </c>
      <c r="H475" s="178">
        <v>18</v>
      </c>
      <c r="I475" s="179"/>
      <c r="J475" s="180">
        <f>ROUND(I475*H475,2)</f>
        <v>0</v>
      </c>
      <c r="K475" s="176" t="s">
        <v>121</v>
      </c>
      <c r="L475" s="40"/>
      <c r="M475" s="181" t="s">
        <v>19</v>
      </c>
      <c r="N475" s="182" t="s">
        <v>43</v>
      </c>
      <c r="O475" s="65"/>
      <c r="P475" s="183">
        <f>O475*H475</f>
        <v>0</v>
      </c>
      <c r="Q475" s="183">
        <v>0</v>
      </c>
      <c r="R475" s="183">
        <f>Q475*H475</f>
        <v>0</v>
      </c>
      <c r="S475" s="183">
        <v>0</v>
      </c>
      <c r="T475" s="184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185" t="s">
        <v>282</v>
      </c>
      <c r="AT475" s="185" t="s">
        <v>117</v>
      </c>
      <c r="AU475" s="185" t="s">
        <v>79</v>
      </c>
      <c r="AY475" s="18" t="s">
        <v>114</v>
      </c>
      <c r="BE475" s="186">
        <f>IF(N475="základní",J475,0)</f>
        <v>0</v>
      </c>
      <c r="BF475" s="186">
        <f>IF(N475="snížená",J475,0)</f>
        <v>0</v>
      </c>
      <c r="BG475" s="186">
        <f>IF(N475="zákl. přenesená",J475,0)</f>
        <v>0</v>
      </c>
      <c r="BH475" s="186">
        <f>IF(N475="sníž. přenesená",J475,0)</f>
        <v>0</v>
      </c>
      <c r="BI475" s="186">
        <f>IF(N475="nulová",J475,0)</f>
        <v>0</v>
      </c>
      <c r="BJ475" s="18" t="s">
        <v>79</v>
      </c>
      <c r="BK475" s="186">
        <f>ROUND(I475*H475,2)</f>
        <v>0</v>
      </c>
      <c r="BL475" s="18" t="s">
        <v>282</v>
      </c>
      <c r="BM475" s="185" t="s">
        <v>944</v>
      </c>
    </row>
    <row r="476" spans="1:65" s="2" customFormat="1" ht="19.5">
      <c r="A476" s="35"/>
      <c r="B476" s="36"/>
      <c r="C476" s="37"/>
      <c r="D476" s="187" t="s">
        <v>124</v>
      </c>
      <c r="E476" s="37"/>
      <c r="F476" s="188" t="s">
        <v>945</v>
      </c>
      <c r="G476" s="37"/>
      <c r="H476" s="37"/>
      <c r="I476" s="189"/>
      <c r="J476" s="37"/>
      <c r="K476" s="37"/>
      <c r="L476" s="40"/>
      <c r="M476" s="190"/>
      <c r="N476" s="191"/>
      <c r="O476" s="65"/>
      <c r="P476" s="65"/>
      <c r="Q476" s="65"/>
      <c r="R476" s="65"/>
      <c r="S476" s="65"/>
      <c r="T476" s="66"/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T476" s="18" t="s">
        <v>124</v>
      </c>
      <c r="AU476" s="18" t="s">
        <v>79</v>
      </c>
    </row>
    <row r="477" spans="1:65" s="2" customFormat="1" ht="11.25">
      <c r="A477" s="35"/>
      <c r="B477" s="36"/>
      <c r="C477" s="37"/>
      <c r="D477" s="192" t="s">
        <v>126</v>
      </c>
      <c r="E477" s="37"/>
      <c r="F477" s="193" t="s">
        <v>946</v>
      </c>
      <c r="G477" s="37"/>
      <c r="H477" s="37"/>
      <c r="I477" s="189"/>
      <c r="J477" s="37"/>
      <c r="K477" s="37"/>
      <c r="L477" s="40"/>
      <c r="M477" s="190"/>
      <c r="N477" s="191"/>
      <c r="O477" s="65"/>
      <c r="P477" s="65"/>
      <c r="Q477" s="65"/>
      <c r="R477" s="65"/>
      <c r="S477" s="65"/>
      <c r="T477" s="66"/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T477" s="18" t="s">
        <v>126</v>
      </c>
      <c r="AU477" s="18" t="s">
        <v>79</v>
      </c>
    </row>
    <row r="478" spans="1:65" s="13" customFormat="1" ht="11.25">
      <c r="B478" s="194"/>
      <c r="C478" s="195"/>
      <c r="D478" s="187" t="s">
        <v>128</v>
      </c>
      <c r="E478" s="196" t="s">
        <v>19</v>
      </c>
      <c r="F478" s="197" t="s">
        <v>947</v>
      </c>
      <c r="G478" s="195"/>
      <c r="H478" s="196" t="s">
        <v>19</v>
      </c>
      <c r="I478" s="198"/>
      <c r="J478" s="195"/>
      <c r="K478" s="195"/>
      <c r="L478" s="199"/>
      <c r="M478" s="200"/>
      <c r="N478" s="201"/>
      <c r="O478" s="201"/>
      <c r="P478" s="201"/>
      <c r="Q478" s="201"/>
      <c r="R478" s="201"/>
      <c r="S478" s="201"/>
      <c r="T478" s="202"/>
      <c r="AT478" s="203" t="s">
        <v>128</v>
      </c>
      <c r="AU478" s="203" t="s">
        <v>79</v>
      </c>
      <c r="AV478" s="13" t="s">
        <v>14</v>
      </c>
      <c r="AW478" s="13" t="s">
        <v>33</v>
      </c>
      <c r="AX478" s="13" t="s">
        <v>71</v>
      </c>
      <c r="AY478" s="203" t="s">
        <v>114</v>
      </c>
    </row>
    <row r="479" spans="1:65" s="14" customFormat="1" ht="11.25">
      <c r="B479" s="204"/>
      <c r="C479" s="205"/>
      <c r="D479" s="187" t="s">
        <v>128</v>
      </c>
      <c r="E479" s="206" t="s">
        <v>19</v>
      </c>
      <c r="F479" s="207" t="s">
        <v>149</v>
      </c>
      <c r="G479" s="205"/>
      <c r="H479" s="208">
        <v>8</v>
      </c>
      <c r="I479" s="209"/>
      <c r="J479" s="205"/>
      <c r="K479" s="205"/>
      <c r="L479" s="210"/>
      <c r="M479" s="211"/>
      <c r="N479" s="212"/>
      <c r="O479" s="212"/>
      <c r="P479" s="212"/>
      <c r="Q479" s="212"/>
      <c r="R479" s="212"/>
      <c r="S479" s="212"/>
      <c r="T479" s="213"/>
      <c r="AT479" s="214" t="s">
        <v>128</v>
      </c>
      <c r="AU479" s="214" t="s">
        <v>79</v>
      </c>
      <c r="AV479" s="14" t="s">
        <v>79</v>
      </c>
      <c r="AW479" s="14" t="s">
        <v>33</v>
      </c>
      <c r="AX479" s="14" t="s">
        <v>71</v>
      </c>
      <c r="AY479" s="214" t="s">
        <v>114</v>
      </c>
    </row>
    <row r="480" spans="1:65" s="13" customFormat="1" ht="11.25">
      <c r="B480" s="194"/>
      <c r="C480" s="195"/>
      <c r="D480" s="187" t="s">
        <v>128</v>
      </c>
      <c r="E480" s="196" t="s">
        <v>19</v>
      </c>
      <c r="F480" s="197" t="s">
        <v>948</v>
      </c>
      <c r="G480" s="195"/>
      <c r="H480" s="196" t="s">
        <v>19</v>
      </c>
      <c r="I480" s="198"/>
      <c r="J480" s="195"/>
      <c r="K480" s="195"/>
      <c r="L480" s="199"/>
      <c r="M480" s="200"/>
      <c r="N480" s="201"/>
      <c r="O480" s="201"/>
      <c r="P480" s="201"/>
      <c r="Q480" s="201"/>
      <c r="R480" s="201"/>
      <c r="S480" s="201"/>
      <c r="T480" s="202"/>
      <c r="AT480" s="203" t="s">
        <v>128</v>
      </c>
      <c r="AU480" s="203" t="s">
        <v>79</v>
      </c>
      <c r="AV480" s="13" t="s">
        <v>14</v>
      </c>
      <c r="AW480" s="13" t="s">
        <v>33</v>
      </c>
      <c r="AX480" s="13" t="s">
        <v>71</v>
      </c>
      <c r="AY480" s="203" t="s">
        <v>114</v>
      </c>
    </row>
    <row r="481" spans="1:65" s="14" customFormat="1" ht="11.25">
      <c r="B481" s="204"/>
      <c r="C481" s="205"/>
      <c r="D481" s="187" t="s">
        <v>128</v>
      </c>
      <c r="E481" s="206" t="s">
        <v>19</v>
      </c>
      <c r="F481" s="207" t="s">
        <v>232</v>
      </c>
      <c r="G481" s="205"/>
      <c r="H481" s="208">
        <v>10</v>
      </c>
      <c r="I481" s="209"/>
      <c r="J481" s="205"/>
      <c r="K481" s="205"/>
      <c r="L481" s="210"/>
      <c r="M481" s="211"/>
      <c r="N481" s="212"/>
      <c r="O481" s="212"/>
      <c r="P481" s="212"/>
      <c r="Q481" s="212"/>
      <c r="R481" s="212"/>
      <c r="S481" s="212"/>
      <c r="T481" s="213"/>
      <c r="AT481" s="214" t="s">
        <v>128</v>
      </c>
      <c r="AU481" s="214" t="s">
        <v>79</v>
      </c>
      <c r="AV481" s="14" t="s">
        <v>79</v>
      </c>
      <c r="AW481" s="14" t="s">
        <v>33</v>
      </c>
      <c r="AX481" s="14" t="s">
        <v>71</v>
      </c>
      <c r="AY481" s="214" t="s">
        <v>114</v>
      </c>
    </row>
    <row r="482" spans="1:65" s="15" customFormat="1" ht="11.25">
      <c r="B482" s="215"/>
      <c r="C482" s="216"/>
      <c r="D482" s="187" t="s">
        <v>128</v>
      </c>
      <c r="E482" s="217" t="s">
        <v>19</v>
      </c>
      <c r="F482" s="218" t="s">
        <v>135</v>
      </c>
      <c r="G482" s="216"/>
      <c r="H482" s="219">
        <v>18</v>
      </c>
      <c r="I482" s="220"/>
      <c r="J482" s="216"/>
      <c r="K482" s="216"/>
      <c r="L482" s="221"/>
      <c r="M482" s="222"/>
      <c r="N482" s="223"/>
      <c r="O482" s="223"/>
      <c r="P482" s="223"/>
      <c r="Q482" s="223"/>
      <c r="R482" s="223"/>
      <c r="S482" s="223"/>
      <c r="T482" s="224"/>
      <c r="AT482" s="225" t="s">
        <v>128</v>
      </c>
      <c r="AU482" s="225" t="s">
        <v>79</v>
      </c>
      <c r="AV482" s="15" t="s">
        <v>122</v>
      </c>
      <c r="AW482" s="15" t="s">
        <v>33</v>
      </c>
      <c r="AX482" s="15" t="s">
        <v>14</v>
      </c>
      <c r="AY482" s="225" t="s">
        <v>114</v>
      </c>
    </row>
    <row r="483" spans="1:65" s="2" customFormat="1" ht="21.75" customHeight="1">
      <c r="A483" s="35"/>
      <c r="B483" s="36"/>
      <c r="C483" s="226" t="s">
        <v>949</v>
      </c>
      <c r="D483" s="226" t="s">
        <v>146</v>
      </c>
      <c r="E483" s="227" t="s">
        <v>950</v>
      </c>
      <c r="F483" s="228" t="s">
        <v>951</v>
      </c>
      <c r="G483" s="229" t="s">
        <v>650</v>
      </c>
      <c r="H483" s="230">
        <v>10</v>
      </c>
      <c r="I483" s="231"/>
      <c r="J483" s="232">
        <f>ROUND(I483*H483,2)</f>
        <v>0</v>
      </c>
      <c r="K483" s="228" t="s">
        <v>121</v>
      </c>
      <c r="L483" s="233"/>
      <c r="M483" s="234" t="s">
        <v>19</v>
      </c>
      <c r="N483" s="235" t="s">
        <v>43</v>
      </c>
      <c r="O483" s="65"/>
      <c r="P483" s="183">
        <f>O483*H483</f>
        <v>0</v>
      </c>
      <c r="Q483" s="183">
        <v>3.8000000000000002E-4</v>
      </c>
      <c r="R483" s="183">
        <f>Q483*H483</f>
        <v>3.8000000000000004E-3</v>
      </c>
      <c r="S483" s="183">
        <v>0</v>
      </c>
      <c r="T483" s="184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185" t="s">
        <v>388</v>
      </c>
      <c r="AT483" s="185" t="s">
        <v>146</v>
      </c>
      <c r="AU483" s="185" t="s">
        <v>79</v>
      </c>
      <c r="AY483" s="18" t="s">
        <v>114</v>
      </c>
      <c r="BE483" s="186">
        <f>IF(N483="základní",J483,0)</f>
        <v>0</v>
      </c>
      <c r="BF483" s="186">
        <f>IF(N483="snížená",J483,0)</f>
        <v>0</v>
      </c>
      <c r="BG483" s="186">
        <f>IF(N483="zákl. přenesená",J483,0)</f>
        <v>0</v>
      </c>
      <c r="BH483" s="186">
        <f>IF(N483="sníž. přenesená",J483,0)</f>
        <v>0</v>
      </c>
      <c r="BI483" s="186">
        <f>IF(N483="nulová",J483,0)</f>
        <v>0</v>
      </c>
      <c r="BJ483" s="18" t="s">
        <v>79</v>
      </c>
      <c r="BK483" s="186">
        <f>ROUND(I483*H483,2)</f>
        <v>0</v>
      </c>
      <c r="BL483" s="18" t="s">
        <v>282</v>
      </c>
      <c r="BM483" s="185" t="s">
        <v>952</v>
      </c>
    </row>
    <row r="484" spans="1:65" s="2" customFormat="1" ht="11.25">
      <c r="A484" s="35"/>
      <c r="B484" s="36"/>
      <c r="C484" s="37"/>
      <c r="D484" s="187" t="s">
        <v>124</v>
      </c>
      <c r="E484" s="37"/>
      <c r="F484" s="188" t="s">
        <v>951</v>
      </c>
      <c r="G484" s="37"/>
      <c r="H484" s="37"/>
      <c r="I484" s="189"/>
      <c r="J484" s="37"/>
      <c r="K484" s="37"/>
      <c r="L484" s="40"/>
      <c r="M484" s="190"/>
      <c r="N484" s="191"/>
      <c r="O484" s="65"/>
      <c r="P484" s="65"/>
      <c r="Q484" s="65"/>
      <c r="R484" s="65"/>
      <c r="S484" s="65"/>
      <c r="T484" s="66"/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T484" s="18" t="s">
        <v>124</v>
      </c>
      <c r="AU484" s="18" t="s">
        <v>79</v>
      </c>
    </row>
    <row r="485" spans="1:65" s="2" customFormat="1" ht="11.25">
      <c r="A485" s="35"/>
      <c r="B485" s="36"/>
      <c r="C485" s="37"/>
      <c r="D485" s="192" t="s">
        <v>126</v>
      </c>
      <c r="E485" s="37"/>
      <c r="F485" s="193" t="s">
        <v>953</v>
      </c>
      <c r="G485" s="37"/>
      <c r="H485" s="37"/>
      <c r="I485" s="189"/>
      <c r="J485" s="37"/>
      <c r="K485" s="37"/>
      <c r="L485" s="40"/>
      <c r="M485" s="190"/>
      <c r="N485" s="191"/>
      <c r="O485" s="65"/>
      <c r="P485" s="65"/>
      <c r="Q485" s="65"/>
      <c r="R485" s="65"/>
      <c r="S485" s="65"/>
      <c r="T485" s="66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T485" s="18" t="s">
        <v>126</v>
      </c>
      <c r="AU485" s="18" t="s">
        <v>79</v>
      </c>
    </row>
    <row r="486" spans="1:65" s="13" customFormat="1" ht="11.25">
      <c r="B486" s="194"/>
      <c r="C486" s="195"/>
      <c r="D486" s="187" t="s">
        <v>128</v>
      </c>
      <c r="E486" s="196" t="s">
        <v>19</v>
      </c>
      <c r="F486" s="197" t="s">
        <v>948</v>
      </c>
      <c r="G486" s="195"/>
      <c r="H486" s="196" t="s">
        <v>19</v>
      </c>
      <c r="I486" s="198"/>
      <c r="J486" s="195"/>
      <c r="K486" s="195"/>
      <c r="L486" s="199"/>
      <c r="M486" s="200"/>
      <c r="N486" s="201"/>
      <c r="O486" s="201"/>
      <c r="P486" s="201"/>
      <c r="Q486" s="201"/>
      <c r="R486" s="201"/>
      <c r="S486" s="201"/>
      <c r="T486" s="202"/>
      <c r="AT486" s="203" t="s">
        <v>128</v>
      </c>
      <c r="AU486" s="203" t="s">
        <v>79</v>
      </c>
      <c r="AV486" s="13" t="s">
        <v>14</v>
      </c>
      <c r="AW486" s="13" t="s">
        <v>33</v>
      </c>
      <c r="AX486" s="13" t="s">
        <v>71</v>
      </c>
      <c r="AY486" s="203" t="s">
        <v>114</v>
      </c>
    </row>
    <row r="487" spans="1:65" s="14" customFormat="1" ht="11.25">
      <c r="B487" s="204"/>
      <c r="C487" s="205"/>
      <c r="D487" s="187" t="s">
        <v>128</v>
      </c>
      <c r="E487" s="206" t="s">
        <v>19</v>
      </c>
      <c r="F487" s="207" t="s">
        <v>232</v>
      </c>
      <c r="G487" s="205"/>
      <c r="H487" s="208">
        <v>10</v>
      </c>
      <c r="I487" s="209"/>
      <c r="J487" s="205"/>
      <c r="K487" s="205"/>
      <c r="L487" s="210"/>
      <c r="M487" s="211"/>
      <c r="N487" s="212"/>
      <c r="O487" s="212"/>
      <c r="P487" s="212"/>
      <c r="Q487" s="212"/>
      <c r="R487" s="212"/>
      <c r="S487" s="212"/>
      <c r="T487" s="213"/>
      <c r="AT487" s="214" t="s">
        <v>128</v>
      </c>
      <c r="AU487" s="214" t="s">
        <v>79</v>
      </c>
      <c r="AV487" s="14" t="s">
        <v>79</v>
      </c>
      <c r="AW487" s="14" t="s">
        <v>33</v>
      </c>
      <c r="AX487" s="14" t="s">
        <v>14</v>
      </c>
      <c r="AY487" s="214" t="s">
        <v>114</v>
      </c>
    </row>
    <row r="488" spans="1:65" s="2" customFormat="1" ht="21.75" customHeight="1">
      <c r="A488" s="35"/>
      <c r="B488" s="36"/>
      <c r="C488" s="226" t="s">
        <v>954</v>
      </c>
      <c r="D488" s="226" t="s">
        <v>146</v>
      </c>
      <c r="E488" s="227" t="s">
        <v>955</v>
      </c>
      <c r="F488" s="228" t="s">
        <v>956</v>
      </c>
      <c r="G488" s="229" t="s">
        <v>650</v>
      </c>
      <c r="H488" s="230">
        <v>8</v>
      </c>
      <c r="I488" s="231"/>
      <c r="J488" s="232">
        <f>ROUND(I488*H488,2)</f>
        <v>0</v>
      </c>
      <c r="K488" s="228" t="s">
        <v>121</v>
      </c>
      <c r="L488" s="233"/>
      <c r="M488" s="234" t="s">
        <v>19</v>
      </c>
      <c r="N488" s="235" t="s">
        <v>43</v>
      </c>
      <c r="O488" s="65"/>
      <c r="P488" s="183">
        <f>O488*H488</f>
        <v>0</v>
      </c>
      <c r="Q488" s="183">
        <v>3.0000000000000001E-5</v>
      </c>
      <c r="R488" s="183">
        <f>Q488*H488</f>
        <v>2.4000000000000001E-4</v>
      </c>
      <c r="S488" s="183">
        <v>0</v>
      </c>
      <c r="T488" s="184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185" t="s">
        <v>388</v>
      </c>
      <c r="AT488" s="185" t="s">
        <v>146</v>
      </c>
      <c r="AU488" s="185" t="s">
        <v>79</v>
      </c>
      <c r="AY488" s="18" t="s">
        <v>114</v>
      </c>
      <c r="BE488" s="186">
        <f>IF(N488="základní",J488,0)</f>
        <v>0</v>
      </c>
      <c r="BF488" s="186">
        <f>IF(N488="snížená",J488,0)</f>
        <v>0</v>
      </c>
      <c r="BG488" s="186">
        <f>IF(N488="zákl. přenesená",J488,0)</f>
        <v>0</v>
      </c>
      <c r="BH488" s="186">
        <f>IF(N488="sníž. přenesená",J488,0)</f>
        <v>0</v>
      </c>
      <c r="BI488" s="186">
        <f>IF(N488="nulová",J488,0)</f>
        <v>0</v>
      </c>
      <c r="BJ488" s="18" t="s">
        <v>79</v>
      </c>
      <c r="BK488" s="186">
        <f>ROUND(I488*H488,2)</f>
        <v>0</v>
      </c>
      <c r="BL488" s="18" t="s">
        <v>282</v>
      </c>
      <c r="BM488" s="185" t="s">
        <v>957</v>
      </c>
    </row>
    <row r="489" spans="1:65" s="2" customFormat="1" ht="11.25">
      <c r="A489" s="35"/>
      <c r="B489" s="36"/>
      <c r="C489" s="37"/>
      <c r="D489" s="187" t="s">
        <v>124</v>
      </c>
      <c r="E489" s="37"/>
      <c r="F489" s="188" t="s">
        <v>956</v>
      </c>
      <c r="G489" s="37"/>
      <c r="H489" s="37"/>
      <c r="I489" s="189"/>
      <c r="J489" s="37"/>
      <c r="K489" s="37"/>
      <c r="L489" s="40"/>
      <c r="M489" s="190"/>
      <c r="N489" s="191"/>
      <c r="O489" s="65"/>
      <c r="P489" s="65"/>
      <c r="Q489" s="65"/>
      <c r="R489" s="65"/>
      <c r="S489" s="65"/>
      <c r="T489" s="66"/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T489" s="18" t="s">
        <v>124</v>
      </c>
      <c r="AU489" s="18" t="s">
        <v>79</v>
      </c>
    </row>
    <row r="490" spans="1:65" s="2" customFormat="1" ht="11.25">
      <c r="A490" s="35"/>
      <c r="B490" s="36"/>
      <c r="C490" s="37"/>
      <c r="D490" s="192" t="s">
        <v>126</v>
      </c>
      <c r="E490" s="37"/>
      <c r="F490" s="193" t="s">
        <v>958</v>
      </c>
      <c r="G490" s="37"/>
      <c r="H490" s="37"/>
      <c r="I490" s="189"/>
      <c r="J490" s="37"/>
      <c r="K490" s="37"/>
      <c r="L490" s="40"/>
      <c r="M490" s="190"/>
      <c r="N490" s="191"/>
      <c r="O490" s="65"/>
      <c r="P490" s="65"/>
      <c r="Q490" s="65"/>
      <c r="R490" s="65"/>
      <c r="S490" s="65"/>
      <c r="T490" s="66"/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T490" s="18" t="s">
        <v>126</v>
      </c>
      <c r="AU490" s="18" t="s">
        <v>79</v>
      </c>
    </row>
    <row r="491" spans="1:65" s="13" customFormat="1" ht="11.25">
      <c r="B491" s="194"/>
      <c r="C491" s="195"/>
      <c r="D491" s="187" t="s">
        <v>128</v>
      </c>
      <c r="E491" s="196" t="s">
        <v>19</v>
      </c>
      <c r="F491" s="197" t="s">
        <v>947</v>
      </c>
      <c r="G491" s="195"/>
      <c r="H491" s="196" t="s">
        <v>19</v>
      </c>
      <c r="I491" s="198"/>
      <c r="J491" s="195"/>
      <c r="K491" s="195"/>
      <c r="L491" s="199"/>
      <c r="M491" s="200"/>
      <c r="N491" s="201"/>
      <c r="O491" s="201"/>
      <c r="P491" s="201"/>
      <c r="Q491" s="201"/>
      <c r="R491" s="201"/>
      <c r="S491" s="201"/>
      <c r="T491" s="202"/>
      <c r="AT491" s="203" t="s">
        <v>128</v>
      </c>
      <c r="AU491" s="203" t="s">
        <v>79</v>
      </c>
      <c r="AV491" s="13" t="s">
        <v>14</v>
      </c>
      <c r="AW491" s="13" t="s">
        <v>33</v>
      </c>
      <c r="AX491" s="13" t="s">
        <v>71</v>
      </c>
      <c r="AY491" s="203" t="s">
        <v>114</v>
      </c>
    </row>
    <row r="492" spans="1:65" s="14" customFormat="1" ht="11.25">
      <c r="B492" s="204"/>
      <c r="C492" s="205"/>
      <c r="D492" s="187" t="s">
        <v>128</v>
      </c>
      <c r="E492" s="206" t="s">
        <v>19</v>
      </c>
      <c r="F492" s="207" t="s">
        <v>149</v>
      </c>
      <c r="G492" s="205"/>
      <c r="H492" s="208">
        <v>8</v>
      </c>
      <c r="I492" s="209"/>
      <c r="J492" s="205"/>
      <c r="K492" s="205"/>
      <c r="L492" s="210"/>
      <c r="M492" s="211"/>
      <c r="N492" s="212"/>
      <c r="O492" s="212"/>
      <c r="P492" s="212"/>
      <c r="Q492" s="212"/>
      <c r="R492" s="212"/>
      <c r="S492" s="212"/>
      <c r="T492" s="213"/>
      <c r="AT492" s="214" t="s">
        <v>128</v>
      </c>
      <c r="AU492" s="214" t="s">
        <v>79</v>
      </c>
      <c r="AV492" s="14" t="s">
        <v>79</v>
      </c>
      <c r="AW492" s="14" t="s">
        <v>33</v>
      </c>
      <c r="AX492" s="14" t="s">
        <v>14</v>
      </c>
      <c r="AY492" s="214" t="s">
        <v>114</v>
      </c>
    </row>
    <row r="493" spans="1:65" s="2" customFormat="1" ht="24.2" customHeight="1">
      <c r="A493" s="35"/>
      <c r="B493" s="36"/>
      <c r="C493" s="174" t="s">
        <v>959</v>
      </c>
      <c r="D493" s="174" t="s">
        <v>117</v>
      </c>
      <c r="E493" s="175" t="s">
        <v>960</v>
      </c>
      <c r="F493" s="176" t="s">
        <v>961</v>
      </c>
      <c r="G493" s="177" t="s">
        <v>650</v>
      </c>
      <c r="H493" s="178">
        <v>25</v>
      </c>
      <c r="I493" s="179"/>
      <c r="J493" s="180">
        <f>ROUND(I493*H493,2)</f>
        <v>0</v>
      </c>
      <c r="K493" s="176" t="s">
        <v>121</v>
      </c>
      <c r="L493" s="40"/>
      <c r="M493" s="181" t="s">
        <v>19</v>
      </c>
      <c r="N493" s="182" t="s">
        <v>43</v>
      </c>
      <c r="O493" s="65"/>
      <c r="P493" s="183">
        <f>O493*H493</f>
        <v>0</v>
      </c>
      <c r="Q493" s="183">
        <v>0</v>
      </c>
      <c r="R493" s="183">
        <f>Q493*H493</f>
        <v>0</v>
      </c>
      <c r="S493" s="183">
        <v>1.4999999999999999E-4</v>
      </c>
      <c r="T493" s="184">
        <f>S493*H493</f>
        <v>3.7499999999999999E-3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185" t="s">
        <v>282</v>
      </c>
      <c r="AT493" s="185" t="s">
        <v>117</v>
      </c>
      <c r="AU493" s="185" t="s">
        <v>79</v>
      </c>
      <c r="AY493" s="18" t="s">
        <v>114</v>
      </c>
      <c r="BE493" s="186">
        <f>IF(N493="základní",J493,0)</f>
        <v>0</v>
      </c>
      <c r="BF493" s="186">
        <f>IF(N493="snížená",J493,0)</f>
        <v>0</v>
      </c>
      <c r="BG493" s="186">
        <f>IF(N493="zákl. přenesená",J493,0)</f>
        <v>0</v>
      </c>
      <c r="BH493" s="186">
        <f>IF(N493="sníž. přenesená",J493,0)</f>
        <v>0</v>
      </c>
      <c r="BI493" s="186">
        <f>IF(N493="nulová",J493,0)</f>
        <v>0</v>
      </c>
      <c r="BJ493" s="18" t="s">
        <v>79</v>
      </c>
      <c r="BK493" s="186">
        <f>ROUND(I493*H493,2)</f>
        <v>0</v>
      </c>
      <c r="BL493" s="18" t="s">
        <v>282</v>
      </c>
      <c r="BM493" s="185" t="s">
        <v>962</v>
      </c>
    </row>
    <row r="494" spans="1:65" s="2" customFormat="1" ht="19.5">
      <c r="A494" s="35"/>
      <c r="B494" s="36"/>
      <c r="C494" s="37"/>
      <c r="D494" s="187" t="s">
        <v>124</v>
      </c>
      <c r="E494" s="37"/>
      <c r="F494" s="188" t="s">
        <v>963</v>
      </c>
      <c r="G494" s="37"/>
      <c r="H494" s="37"/>
      <c r="I494" s="189"/>
      <c r="J494" s="37"/>
      <c r="K494" s="37"/>
      <c r="L494" s="40"/>
      <c r="M494" s="190"/>
      <c r="N494" s="191"/>
      <c r="O494" s="65"/>
      <c r="P494" s="65"/>
      <c r="Q494" s="65"/>
      <c r="R494" s="65"/>
      <c r="S494" s="65"/>
      <c r="T494" s="66"/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T494" s="18" t="s">
        <v>124</v>
      </c>
      <c r="AU494" s="18" t="s">
        <v>79</v>
      </c>
    </row>
    <row r="495" spans="1:65" s="2" customFormat="1" ht="11.25">
      <c r="A495" s="35"/>
      <c r="B495" s="36"/>
      <c r="C495" s="37"/>
      <c r="D495" s="192" t="s">
        <v>126</v>
      </c>
      <c r="E495" s="37"/>
      <c r="F495" s="193" t="s">
        <v>964</v>
      </c>
      <c r="G495" s="37"/>
      <c r="H495" s="37"/>
      <c r="I495" s="189"/>
      <c r="J495" s="37"/>
      <c r="K495" s="37"/>
      <c r="L495" s="40"/>
      <c r="M495" s="190"/>
      <c r="N495" s="191"/>
      <c r="O495" s="65"/>
      <c r="P495" s="65"/>
      <c r="Q495" s="65"/>
      <c r="R495" s="65"/>
      <c r="S495" s="65"/>
      <c r="T495" s="66"/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T495" s="18" t="s">
        <v>126</v>
      </c>
      <c r="AU495" s="18" t="s">
        <v>79</v>
      </c>
    </row>
    <row r="496" spans="1:65" s="14" customFormat="1" ht="11.25">
      <c r="B496" s="204"/>
      <c r="C496" s="205"/>
      <c r="D496" s="187" t="s">
        <v>128</v>
      </c>
      <c r="E496" s="206" t="s">
        <v>19</v>
      </c>
      <c r="F496" s="207" t="s">
        <v>965</v>
      </c>
      <c r="G496" s="205"/>
      <c r="H496" s="208">
        <v>25</v>
      </c>
      <c r="I496" s="209"/>
      <c r="J496" s="205"/>
      <c r="K496" s="205"/>
      <c r="L496" s="210"/>
      <c r="M496" s="211"/>
      <c r="N496" s="212"/>
      <c r="O496" s="212"/>
      <c r="P496" s="212"/>
      <c r="Q496" s="212"/>
      <c r="R496" s="212"/>
      <c r="S496" s="212"/>
      <c r="T496" s="213"/>
      <c r="AT496" s="214" t="s">
        <v>128</v>
      </c>
      <c r="AU496" s="214" t="s">
        <v>79</v>
      </c>
      <c r="AV496" s="14" t="s">
        <v>79</v>
      </c>
      <c r="AW496" s="14" t="s">
        <v>33</v>
      </c>
      <c r="AX496" s="14" t="s">
        <v>14</v>
      </c>
      <c r="AY496" s="214" t="s">
        <v>114</v>
      </c>
    </row>
    <row r="497" spans="1:65" s="2" customFormat="1" ht="33" customHeight="1">
      <c r="A497" s="35"/>
      <c r="B497" s="36"/>
      <c r="C497" s="174" t="s">
        <v>966</v>
      </c>
      <c r="D497" s="174" t="s">
        <v>117</v>
      </c>
      <c r="E497" s="175" t="s">
        <v>967</v>
      </c>
      <c r="F497" s="176" t="s">
        <v>968</v>
      </c>
      <c r="G497" s="177" t="s">
        <v>650</v>
      </c>
      <c r="H497" s="178">
        <v>18</v>
      </c>
      <c r="I497" s="179"/>
      <c r="J497" s="180">
        <f>ROUND(I497*H497,2)</f>
        <v>0</v>
      </c>
      <c r="K497" s="176" t="s">
        <v>121</v>
      </c>
      <c r="L497" s="40"/>
      <c r="M497" s="181" t="s">
        <v>19</v>
      </c>
      <c r="N497" s="182" t="s">
        <v>43</v>
      </c>
      <c r="O497" s="65"/>
      <c r="P497" s="183">
        <f>O497*H497</f>
        <v>0</v>
      </c>
      <c r="Q497" s="183">
        <v>0</v>
      </c>
      <c r="R497" s="183">
        <f>Q497*H497</f>
        <v>0</v>
      </c>
      <c r="S497" s="183">
        <v>1E-3</v>
      </c>
      <c r="T497" s="184">
        <f>S497*H497</f>
        <v>1.8000000000000002E-2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185" t="s">
        <v>282</v>
      </c>
      <c r="AT497" s="185" t="s">
        <v>117</v>
      </c>
      <c r="AU497" s="185" t="s">
        <v>79</v>
      </c>
      <c r="AY497" s="18" t="s">
        <v>114</v>
      </c>
      <c r="BE497" s="186">
        <f>IF(N497="základní",J497,0)</f>
        <v>0</v>
      </c>
      <c r="BF497" s="186">
        <f>IF(N497="snížená",J497,0)</f>
        <v>0</v>
      </c>
      <c r="BG497" s="186">
        <f>IF(N497="zákl. přenesená",J497,0)</f>
        <v>0</v>
      </c>
      <c r="BH497" s="186">
        <f>IF(N497="sníž. přenesená",J497,0)</f>
        <v>0</v>
      </c>
      <c r="BI497" s="186">
        <f>IF(N497="nulová",J497,0)</f>
        <v>0</v>
      </c>
      <c r="BJ497" s="18" t="s">
        <v>79</v>
      </c>
      <c r="BK497" s="186">
        <f>ROUND(I497*H497,2)</f>
        <v>0</v>
      </c>
      <c r="BL497" s="18" t="s">
        <v>282</v>
      </c>
      <c r="BM497" s="185" t="s">
        <v>969</v>
      </c>
    </row>
    <row r="498" spans="1:65" s="2" customFormat="1" ht="19.5">
      <c r="A498" s="35"/>
      <c r="B498" s="36"/>
      <c r="C498" s="37"/>
      <c r="D498" s="187" t="s">
        <v>124</v>
      </c>
      <c r="E498" s="37"/>
      <c r="F498" s="188" t="s">
        <v>970</v>
      </c>
      <c r="G498" s="37"/>
      <c r="H498" s="37"/>
      <c r="I498" s="189"/>
      <c r="J498" s="37"/>
      <c r="K498" s="37"/>
      <c r="L498" s="40"/>
      <c r="M498" s="190"/>
      <c r="N498" s="191"/>
      <c r="O498" s="65"/>
      <c r="P498" s="65"/>
      <c r="Q498" s="65"/>
      <c r="R498" s="65"/>
      <c r="S498" s="65"/>
      <c r="T498" s="66"/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T498" s="18" t="s">
        <v>124</v>
      </c>
      <c r="AU498" s="18" t="s">
        <v>79</v>
      </c>
    </row>
    <row r="499" spans="1:65" s="2" customFormat="1" ht="11.25">
      <c r="A499" s="35"/>
      <c r="B499" s="36"/>
      <c r="C499" s="37"/>
      <c r="D499" s="192" t="s">
        <v>126</v>
      </c>
      <c r="E499" s="37"/>
      <c r="F499" s="193" t="s">
        <v>971</v>
      </c>
      <c r="G499" s="37"/>
      <c r="H499" s="37"/>
      <c r="I499" s="189"/>
      <c r="J499" s="37"/>
      <c r="K499" s="37"/>
      <c r="L499" s="40"/>
      <c r="M499" s="190"/>
      <c r="N499" s="191"/>
      <c r="O499" s="65"/>
      <c r="P499" s="65"/>
      <c r="Q499" s="65"/>
      <c r="R499" s="65"/>
      <c r="S499" s="65"/>
      <c r="T499" s="66"/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T499" s="18" t="s">
        <v>126</v>
      </c>
      <c r="AU499" s="18" t="s">
        <v>79</v>
      </c>
    </row>
    <row r="500" spans="1:65" s="2" customFormat="1" ht="24.2" customHeight="1">
      <c r="A500" s="35"/>
      <c r="B500" s="36"/>
      <c r="C500" s="174" t="s">
        <v>972</v>
      </c>
      <c r="D500" s="174" t="s">
        <v>117</v>
      </c>
      <c r="E500" s="175" t="s">
        <v>973</v>
      </c>
      <c r="F500" s="176" t="s">
        <v>974</v>
      </c>
      <c r="G500" s="177" t="s">
        <v>217</v>
      </c>
      <c r="H500" s="178">
        <v>18</v>
      </c>
      <c r="I500" s="179"/>
      <c r="J500" s="180">
        <f>ROUND(I500*H500,2)</f>
        <v>0</v>
      </c>
      <c r="K500" s="176" t="s">
        <v>121</v>
      </c>
      <c r="L500" s="40"/>
      <c r="M500" s="181" t="s">
        <v>19</v>
      </c>
      <c r="N500" s="182" t="s">
        <v>43</v>
      </c>
      <c r="O500" s="65"/>
      <c r="P500" s="183">
        <f>O500*H500</f>
        <v>0</v>
      </c>
      <c r="Q500" s="183">
        <v>0</v>
      </c>
      <c r="R500" s="183">
        <f>Q500*H500</f>
        <v>0</v>
      </c>
      <c r="S500" s="183">
        <v>0</v>
      </c>
      <c r="T500" s="184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185" t="s">
        <v>282</v>
      </c>
      <c r="AT500" s="185" t="s">
        <v>117</v>
      </c>
      <c r="AU500" s="185" t="s">
        <v>79</v>
      </c>
      <c r="AY500" s="18" t="s">
        <v>114</v>
      </c>
      <c r="BE500" s="186">
        <f>IF(N500="základní",J500,0)</f>
        <v>0</v>
      </c>
      <c r="BF500" s="186">
        <f>IF(N500="snížená",J500,0)</f>
        <v>0</v>
      </c>
      <c r="BG500" s="186">
        <f>IF(N500="zákl. přenesená",J500,0)</f>
        <v>0</v>
      </c>
      <c r="BH500" s="186">
        <f>IF(N500="sníž. přenesená",J500,0)</f>
        <v>0</v>
      </c>
      <c r="BI500" s="186">
        <f>IF(N500="nulová",J500,0)</f>
        <v>0</v>
      </c>
      <c r="BJ500" s="18" t="s">
        <v>79</v>
      </c>
      <c r="BK500" s="186">
        <f>ROUND(I500*H500,2)</f>
        <v>0</v>
      </c>
      <c r="BL500" s="18" t="s">
        <v>282</v>
      </c>
      <c r="BM500" s="185" t="s">
        <v>975</v>
      </c>
    </row>
    <row r="501" spans="1:65" s="2" customFormat="1" ht="19.5">
      <c r="A501" s="35"/>
      <c r="B501" s="36"/>
      <c r="C501" s="37"/>
      <c r="D501" s="187" t="s">
        <v>124</v>
      </c>
      <c r="E501" s="37"/>
      <c r="F501" s="188" t="s">
        <v>976</v>
      </c>
      <c r="G501" s="37"/>
      <c r="H501" s="37"/>
      <c r="I501" s="189"/>
      <c r="J501" s="37"/>
      <c r="K501" s="37"/>
      <c r="L501" s="40"/>
      <c r="M501" s="190"/>
      <c r="N501" s="191"/>
      <c r="O501" s="65"/>
      <c r="P501" s="65"/>
      <c r="Q501" s="65"/>
      <c r="R501" s="65"/>
      <c r="S501" s="65"/>
      <c r="T501" s="66"/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T501" s="18" t="s">
        <v>124</v>
      </c>
      <c r="AU501" s="18" t="s">
        <v>79</v>
      </c>
    </row>
    <row r="502" spans="1:65" s="2" customFormat="1" ht="11.25">
      <c r="A502" s="35"/>
      <c r="B502" s="36"/>
      <c r="C502" s="37"/>
      <c r="D502" s="192" t="s">
        <v>126</v>
      </c>
      <c r="E502" s="37"/>
      <c r="F502" s="193" t="s">
        <v>977</v>
      </c>
      <c r="G502" s="37"/>
      <c r="H502" s="37"/>
      <c r="I502" s="189"/>
      <c r="J502" s="37"/>
      <c r="K502" s="37"/>
      <c r="L502" s="40"/>
      <c r="M502" s="190"/>
      <c r="N502" s="191"/>
      <c r="O502" s="65"/>
      <c r="P502" s="65"/>
      <c r="Q502" s="65"/>
      <c r="R502" s="65"/>
      <c r="S502" s="65"/>
      <c r="T502" s="66"/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T502" s="18" t="s">
        <v>126</v>
      </c>
      <c r="AU502" s="18" t="s">
        <v>79</v>
      </c>
    </row>
    <row r="503" spans="1:65" s="13" customFormat="1" ht="11.25">
      <c r="B503" s="194"/>
      <c r="C503" s="195"/>
      <c r="D503" s="187" t="s">
        <v>128</v>
      </c>
      <c r="E503" s="196" t="s">
        <v>19</v>
      </c>
      <c r="F503" s="197" t="s">
        <v>978</v>
      </c>
      <c r="G503" s="195"/>
      <c r="H503" s="196" t="s">
        <v>19</v>
      </c>
      <c r="I503" s="198"/>
      <c r="J503" s="195"/>
      <c r="K503" s="195"/>
      <c r="L503" s="199"/>
      <c r="M503" s="200"/>
      <c r="N503" s="201"/>
      <c r="O503" s="201"/>
      <c r="P503" s="201"/>
      <c r="Q503" s="201"/>
      <c r="R503" s="201"/>
      <c r="S503" s="201"/>
      <c r="T503" s="202"/>
      <c r="AT503" s="203" t="s">
        <v>128</v>
      </c>
      <c r="AU503" s="203" t="s">
        <v>79</v>
      </c>
      <c r="AV503" s="13" t="s">
        <v>14</v>
      </c>
      <c r="AW503" s="13" t="s">
        <v>33</v>
      </c>
      <c r="AX503" s="13" t="s">
        <v>71</v>
      </c>
      <c r="AY503" s="203" t="s">
        <v>114</v>
      </c>
    </row>
    <row r="504" spans="1:65" s="14" customFormat="1" ht="11.25">
      <c r="B504" s="204"/>
      <c r="C504" s="205"/>
      <c r="D504" s="187" t="s">
        <v>128</v>
      </c>
      <c r="E504" s="206" t="s">
        <v>19</v>
      </c>
      <c r="F504" s="207" t="s">
        <v>979</v>
      </c>
      <c r="G504" s="205"/>
      <c r="H504" s="208">
        <v>18</v>
      </c>
      <c r="I504" s="209"/>
      <c r="J504" s="205"/>
      <c r="K504" s="205"/>
      <c r="L504" s="210"/>
      <c r="M504" s="211"/>
      <c r="N504" s="212"/>
      <c r="O504" s="212"/>
      <c r="P504" s="212"/>
      <c r="Q504" s="212"/>
      <c r="R504" s="212"/>
      <c r="S504" s="212"/>
      <c r="T504" s="213"/>
      <c r="AT504" s="214" t="s">
        <v>128</v>
      </c>
      <c r="AU504" s="214" t="s">
        <v>79</v>
      </c>
      <c r="AV504" s="14" t="s">
        <v>79</v>
      </c>
      <c r="AW504" s="14" t="s">
        <v>33</v>
      </c>
      <c r="AX504" s="14" t="s">
        <v>14</v>
      </c>
      <c r="AY504" s="214" t="s">
        <v>114</v>
      </c>
    </row>
    <row r="505" spans="1:65" s="2" customFormat="1" ht="16.5" customHeight="1">
      <c r="A505" s="35"/>
      <c r="B505" s="36"/>
      <c r="C505" s="226" t="s">
        <v>980</v>
      </c>
      <c r="D505" s="226" t="s">
        <v>146</v>
      </c>
      <c r="E505" s="227" t="s">
        <v>981</v>
      </c>
      <c r="F505" s="228" t="s">
        <v>982</v>
      </c>
      <c r="G505" s="229" t="s">
        <v>217</v>
      </c>
      <c r="H505" s="230">
        <v>4.5</v>
      </c>
      <c r="I505" s="231"/>
      <c r="J505" s="232">
        <f>ROUND(I505*H505,2)</f>
        <v>0</v>
      </c>
      <c r="K505" s="228" t="s">
        <v>121</v>
      </c>
      <c r="L505" s="233"/>
      <c r="M505" s="234" t="s">
        <v>19</v>
      </c>
      <c r="N505" s="235" t="s">
        <v>43</v>
      </c>
      <c r="O505" s="65"/>
      <c r="P505" s="183">
        <f>O505*H505</f>
        <v>0</v>
      </c>
      <c r="Q505" s="183">
        <v>2.8500000000000001E-3</v>
      </c>
      <c r="R505" s="183">
        <f>Q505*H505</f>
        <v>1.2825E-2</v>
      </c>
      <c r="S505" s="183">
        <v>0</v>
      </c>
      <c r="T505" s="184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185" t="s">
        <v>388</v>
      </c>
      <c r="AT505" s="185" t="s">
        <v>146</v>
      </c>
      <c r="AU505" s="185" t="s">
        <v>79</v>
      </c>
      <c r="AY505" s="18" t="s">
        <v>114</v>
      </c>
      <c r="BE505" s="186">
        <f>IF(N505="základní",J505,0)</f>
        <v>0</v>
      </c>
      <c r="BF505" s="186">
        <f>IF(N505="snížená",J505,0)</f>
        <v>0</v>
      </c>
      <c r="BG505" s="186">
        <f>IF(N505="zákl. přenesená",J505,0)</f>
        <v>0</v>
      </c>
      <c r="BH505" s="186">
        <f>IF(N505="sníž. přenesená",J505,0)</f>
        <v>0</v>
      </c>
      <c r="BI505" s="186">
        <f>IF(N505="nulová",J505,0)</f>
        <v>0</v>
      </c>
      <c r="BJ505" s="18" t="s">
        <v>79</v>
      </c>
      <c r="BK505" s="186">
        <f>ROUND(I505*H505,2)</f>
        <v>0</v>
      </c>
      <c r="BL505" s="18" t="s">
        <v>282</v>
      </c>
      <c r="BM505" s="185" t="s">
        <v>983</v>
      </c>
    </row>
    <row r="506" spans="1:65" s="2" customFormat="1" ht="11.25">
      <c r="A506" s="35"/>
      <c r="B506" s="36"/>
      <c r="C506" s="37"/>
      <c r="D506" s="187" t="s">
        <v>124</v>
      </c>
      <c r="E506" s="37"/>
      <c r="F506" s="188" t="s">
        <v>982</v>
      </c>
      <c r="G506" s="37"/>
      <c r="H506" s="37"/>
      <c r="I506" s="189"/>
      <c r="J506" s="37"/>
      <c r="K506" s="37"/>
      <c r="L506" s="40"/>
      <c r="M506" s="190"/>
      <c r="N506" s="191"/>
      <c r="O506" s="65"/>
      <c r="P506" s="65"/>
      <c r="Q506" s="65"/>
      <c r="R506" s="65"/>
      <c r="S506" s="65"/>
      <c r="T506" s="66"/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T506" s="18" t="s">
        <v>124</v>
      </c>
      <c r="AU506" s="18" t="s">
        <v>79</v>
      </c>
    </row>
    <row r="507" spans="1:65" s="2" customFormat="1" ht="11.25">
      <c r="A507" s="35"/>
      <c r="B507" s="36"/>
      <c r="C507" s="37"/>
      <c r="D507" s="192" t="s">
        <v>126</v>
      </c>
      <c r="E507" s="37"/>
      <c r="F507" s="193" t="s">
        <v>984</v>
      </c>
      <c r="G507" s="37"/>
      <c r="H507" s="37"/>
      <c r="I507" s="189"/>
      <c r="J507" s="37"/>
      <c r="K507" s="37"/>
      <c r="L507" s="40"/>
      <c r="M507" s="190"/>
      <c r="N507" s="191"/>
      <c r="O507" s="65"/>
      <c r="P507" s="65"/>
      <c r="Q507" s="65"/>
      <c r="R507" s="65"/>
      <c r="S507" s="65"/>
      <c r="T507" s="66"/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T507" s="18" t="s">
        <v>126</v>
      </c>
      <c r="AU507" s="18" t="s">
        <v>79</v>
      </c>
    </row>
    <row r="508" spans="1:65" s="13" customFormat="1" ht="11.25">
      <c r="B508" s="194"/>
      <c r="C508" s="195"/>
      <c r="D508" s="187" t="s">
        <v>128</v>
      </c>
      <c r="E508" s="196" t="s">
        <v>19</v>
      </c>
      <c r="F508" s="197" t="s">
        <v>978</v>
      </c>
      <c r="G508" s="195"/>
      <c r="H508" s="196" t="s">
        <v>19</v>
      </c>
      <c r="I508" s="198"/>
      <c r="J508" s="195"/>
      <c r="K508" s="195"/>
      <c r="L508" s="199"/>
      <c r="M508" s="200"/>
      <c r="N508" s="201"/>
      <c r="O508" s="201"/>
      <c r="P508" s="201"/>
      <c r="Q508" s="201"/>
      <c r="R508" s="201"/>
      <c r="S508" s="201"/>
      <c r="T508" s="202"/>
      <c r="AT508" s="203" t="s">
        <v>128</v>
      </c>
      <c r="AU508" s="203" t="s">
        <v>79</v>
      </c>
      <c r="AV508" s="13" t="s">
        <v>14</v>
      </c>
      <c r="AW508" s="13" t="s">
        <v>33</v>
      </c>
      <c r="AX508" s="13" t="s">
        <v>71</v>
      </c>
      <c r="AY508" s="203" t="s">
        <v>114</v>
      </c>
    </row>
    <row r="509" spans="1:65" s="14" customFormat="1" ht="11.25">
      <c r="B509" s="204"/>
      <c r="C509" s="205"/>
      <c r="D509" s="187" t="s">
        <v>128</v>
      </c>
      <c r="E509" s="206" t="s">
        <v>19</v>
      </c>
      <c r="F509" s="207" t="s">
        <v>985</v>
      </c>
      <c r="G509" s="205"/>
      <c r="H509" s="208">
        <v>4.5</v>
      </c>
      <c r="I509" s="209"/>
      <c r="J509" s="205"/>
      <c r="K509" s="205"/>
      <c r="L509" s="210"/>
      <c r="M509" s="211"/>
      <c r="N509" s="212"/>
      <c r="O509" s="212"/>
      <c r="P509" s="212"/>
      <c r="Q509" s="212"/>
      <c r="R509" s="212"/>
      <c r="S509" s="212"/>
      <c r="T509" s="213"/>
      <c r="AT509" s="214" t="s">
        <v>128</v>
      </c>
      <c r="AU509" s="214" t="s">
        <v>79</v>
      </c>
      <c r="AV509" s="14" t="s">
        <v>79</v>
      </c>
      <c r="AW509" s="14" t="s">
        <v>33</v>
      </c>
      <c r="AX509" s="14" t="s">
        <v>14</v>
      </c>
      <c r="AY509" s="214" t="s">
        <v>114</v>
      </c>
    </row>
    <row r="510" spans="1:65" s="2" customFormat="1" ht="24.2" customHeight="1">
      <c r="A510" s="35"/>
      <c r="B510" s="36"/>
      <c r="C510" s="174" t="s">
        <v>986</v>
      </c>
      <c r="D510" s="174" t="s">
        <v>117</v>
      </c>
      <c r="E510" s="175" t="s">
        <v>987</v>
      </c>
      <c r="F510" s="176" t="s">
        <v>988</v>
      </c>
      <c r="G510" s="177" t="s">
        <v>454</v>
      </c>
      <c r="H510" s="178">
        <v>1.7000000000000001E-2</v>
      </c>
      <c r="I510" s="179"/>
      <c r="J510" s="180">
        <f>ROUND(I510*H510,2)</f>
        <v>0</v>
      </c>
      <c r="K510" s="176" t="s">
        <v>121</v>
      </c>
      <c r="L510" s="40"/>
      <c r="M510" s="181" t="s">
        <v>19</v>
      </c>
      <c r="N510" s="182" t="s">
        <v>43</v>
      </c>
      <c r="O510" s="65"/>
      <c r="P510" s="183">
        <f>O510*H510</f>
        <v>0</v>
      </c>
      <c r="Q510" s="183">
        <v>0</v>
      </c>
      <c r="R510" s="183">
        <f>Q510*H510</f>
        <v>0</v>
      </c>
      <c r="S510" s="183">
        <v>0</v>
      </c>
      <c r="T510" s="184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185" t="s">
        <v>282</v>
      </c>
      <c r="AT510" s="185" t="s">
        <v>117</v>
      </c>
      <c r="AU510" s="185" t="s">
        <v>79</v>
      </c>
      <c r="AY510" s="18" t="s">
        <v>114</v>
      </c>
      <c r="BE510" s="186">
        <f>IF(N510="základní",J510,0)</f>
        <v>0</v>
      </c>
      <c r="BF510" s="186">
        <f>IF(N510="snížená",J510,0)</f>
        <v>0</v>
      </c>
      <c r="BG510" s="186">
        <f>IF(N510="zákl. přenesená",J510,0)</f>
        <v>0</v>
      </c>
      <c r="BH510" s="186">
        <f>IF(N510="sníž. přenesená",J510,0)</f>
        <v>0</v>
      </c>
      <c r="BI510" s="186">
        <f>IF(N510="nulová",J510,0)</f>
        <v>0</v>
      </c>
      <c r="BJ510" s="18" t="s">
        <v>79</v>
      </c>
      <c r="BK510" s="186">
        <f>ROUND(I510*H510,2)</f>
        <v>0</v>
      </c>
      <c r="BL510" s="18" t="s">
        <v>282</v>
      </c>
      <c r="BM510" s="185" t="s">
        <v>989</v>
      </c>
    </row>
    <row r="511" spans="1:65" s="2" customFormat="1" ht="29.25">
      <c r="A511" s="35"/>
      <c r="B511" s="36"/>
      <c r="C511" s="37"/>
      <c r="D511" s="187" t="s">
        <v>124</v>
      </c>
      <c r="E511" s="37"/>
      <c r="F511" s="188" t="s">
        <v>990</v>
      </c>
      <c r="G511" s="37"/>
      <c r="H511" s="37"/>
      <c r="I511" s="189"/>
      <c r="J511" s="37"/>
      <c r="K511" s="37"/>
      <c r="L511" s="40"/>
      <c r="M511" s="190"/>
      <c r="N511" s="191"/>
      <c r="O511" s="65"/>
      <c r="P511" s="65"/>
      <c r="Q511" s="65"/>
      <c r="R511" s="65"/>
      <c r="S511" s="65"/>
      <c r="T511" s="66"/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T511" s="18" t="s">
        <v>124</v>
      </c>
      <c r="AU511" s="18" t="s">
        <v>79</v>
      </c>
    </row>
    <row r="512" spans="1:65" s="2" customFormat="1" ht="11.25">
      <c r="A512" s="35"/>
      <c r="B512" s="36"/>
      <c r="C512" s="37"/>
      <c r="D512" s="192" t="s">
        <v>126</v>
      </c>
      <c r="E512" s="37"/>
      <c r="F512" s="193" t="s">
        <v>991</v>
      </c>
      <c r="G512" s="37"/>
      <c r="H512" s="37"/>
      <c r="I512" s="189"/>
      <c r="J512" s="37"/>
      <c r="K512" s="37"/>
      <c r="L512" s="40"/>
      <c r="M512" s="190"/>
      <c r="N512" s="191"/>
      <c r="O512" s="65"/>
      <c r="P512" s="65"/>
      <c r="Q512" s="65"/>
      <c r="R512" s="65"/>
      <c r="S512" s="65"/>
      <c r="T512" s="66"/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T512" s="18" t="s">
        <v>126</v>
      </c>
      <c r="AU512" s="18" t="s">
        <v>79</v>
      </c>
    </row>
    <row r="513" spans="1:65" s="12" customFormat="1" ht="22.9" customHeight="1">
      <c r="B513" s="158"/>
      <c r="C513" s="159"/>
      <c r="D513" s="160" t="s">
        <v>70</v>
      </c>
      <c r="E513" s="172" t="s">
        <v>992</v>
      </c>
      <c r="F513" s="172" t="s">
        <v>993</v>
      </c>
      <c r="G513" s="159"/>
      <c r="H513" s="159"/>
      <c r="I513" s="162"/>
      <c r="J513" s="173">
        <f>BK513</f>
        <v>0</v>
      </c>
      <c r="K513" s="159"/>
      <c r="L513" s="164"/>
      <c r="M513" s="165"/>
      <c r="N513" s="166"/>
      <c r="O513" s="166"/>
      <c r="P513" s="167">
        <f>SUM(P514:P568)</f>
        <v>0</v>
      </c>
      <c r="Q513" s="166"/>
      <c r="R513" s="167">
        <f>SUM(R514:R568)</f>
        <v>6.4100423499999994</v>
      </c>
      <c r="S513" s="166"/>
      <c r="T513" s="168">
        <f>SUM(T514:T568)</f>
        <v>2.5480400000000003</v>
      </c>
      <c r="AR513" s="169" t="s">
        <v>79</v>
      </c>
      <c r="AT513" s="170" t="s">
        <v>70</v>
      </c>
      <c r="AU513" s="170" t="s">
        <v>14</v>
      </c>
      <c r="AY513" s="169" t="s">
        <v>114</v>
      </c>
      <c r="BK513" s="171">
        <f>SUM(BK514:BK568)</f>
        <v>0</v>
      </c>
    </row>
    <row r="514" spans="1:65" s="2" customFormat="1" ht="24.2" customHeight="1">
      <c r="A514" s="35"/>
      <c r="B514" s="36"/>
      <c r="C514" s="174" t="s">
        <v>994</v>
      </c>
      <c r="D514" s="174" t="s">
        <v>117</v>
      </c>
      <c r="E514" s="175" t="s">
        <v>995</v>
      </c>
      <c r="F514" s="176" t="s">
        <v>996</v>
      </c>
      <c r="G514" s="177" t="s">
        <v>609</v>
      </c>
      <c r="H514" s="178">
        <v>10.935</v>
      </c>
      <c r="I514" s="179"/>
      <c r="J514" s="180">
        <f>ROUND(I514*H514,2)</f>
        <v>0</v>
      </c>
      <c r="K514" s="176" t="s">
        <v>121</v>
      </c>
      <c r="L514" s="40"/>
      <c r="M514" s="181" t="s">
        <v>19</v>
      </c>
      <c r="N514" s="182" t="s">
        <v>43</v>
      </c>
      <c r="O514" s="65"/>
      <c r="P514" s="183">
        <f>O514*H514</f>
        <v>0</v>
      </c>
      <c r="Q514" s="183">
        <v>1.2199999999999999E-3</v>
      </c>
      <c r="R514" s="183">
        <f>Q514*H514</f>
        <v>1.33407E-2</v>
      </c>
      <c r="S514" s="183">
        <v>0</v>
      </c>
      <c r="T514" s="184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185" t="s">
        <v>282</v>
      </c>
      <c r="AT514" s="185" t="s">
        <v>117</v>
      </c>
      <c r="AU514" s="185" t="s">
        <v>79</v>
      </c>
      <c r="AY514" s="18" t="s">
        <v>114</v>
      </c>
      <c r="BE514" s="186">
        <f>IF(N514="základní",J514,0)</f>
        <v>0</v>
      </c>
      <c r="BF514" s="186">
        <f>IF(N514="snížená",J514,0)</f>
        <v>0</v>
      </c>
      <c r="BG514" s="186">
        <f>IF(N514="zákl. přenesená",J514,0)</f>
        <v>0</v>
      </c>
      <c r="BH514" s="186">
        <f>IF(N514="sníž. přenesená",J514,0)</f>
        <v>0</v>
      </c>
      <c r="BI514" s="186">
        <f>IF(N514="nulová",J514,0)</f>
        <v>0</v>
      </c>
      <c r="BJ514" s="18" t="s">
        <v>79</v>
      </c>
      <c r="BK514" s="186">
        <f>ROUND(I514*H514,2)</f>
        <v>0</v>
      </c>
      <c r="BL514" s="18" t="s">
        <v>282</v>
      </c>
      <c r="BM514" s="185" t="s">
        <v>997</v>
      </c>
    </row>
    <row r="515" spans="1:65" s="2" customFormat="1" ht="29.25">
      <c r="A515" s="35"/>
      <c r="B515" s="36"/>
      <c r="C515" s="37"/>
      <c r="D515" s="187" t="s">
        <v>124</v>
      </c>
      <c r="E515" s="37"/>
      <c r="F515" s="188" t="s">
        <v>998</v>
      </c>
      <c r="G515" s="37"/>
      <c r="H515" s="37"/>
      <c r="I515" s="189"/>
      <c r="J515" s="37"/>
      <c r="K515" s="37"/>
      <c r="L515" s="40"/>
      <c r="M515" s="190"/>
      <c r="N515" s="191"/>
      <c r="O515" s="65"/>
      <c r="P515" s="65"/>
      <c r="Q515" s="65"/>
      <c r="R515" s="65"/>
      <c r="S515" s="65"/>
      <c r="T515" s="66"/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T515" s="18" t="s">
        <v>124</v>
      </c>
      <c r="AU515" s="18" t="s">
        <v>79</v>
      </c>
    </row>
    <row r="516" spans="1:65" s="2" customFormat="1" ht="11.25">
      <c r="A516" s="35"/>
      <c r="B516" s="36"/>
      <c r="C516" s="37"/>
      <c r="D516" s="192" t="s">
        <v>126</v>
      </c>
      <c r="E516" s="37"/>
      <c r="F516" s="193" t="s">
        <v>999</v>
      </c>
      <c r="G516" s="37"/>
      <c r="H516" s="37"/>
      <c r="I516" s="189"/>
      <c r="J516" s="37"/>
      <c r="K516" s="37"/>
      <c r="L516" s="40"/>
      <c r="M516" s="190"/>
      <c r="N516" s="191"/>
      <c r="O516" s="65"/>
      <c r="P516" s="65"/>
      <c r="Q516" s="65"/>
      <c r="R516" s="65"/>
      <c r="S516" s="65"/>
      <c r="T516" s="66"/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T516" s="18" t="s">
        <v>126</v>
      </c>
      <c r="AU516" s="18" t="s">
        <v>79</v>
      </c>
    </row>
    <row r="517" spans="1:65" s="14" customFormat="1" ht="11.25">
      <c r="B517" s="204"/>
      <c r="C517" s="205"/>
      <c r="D517" s="187" t="s">
        <v>128</v>
      </c>
      <c r="E517" s="206" t="s">
        <v>19</v>
      </c>
      <c r="F517" s="207" t="s">
        <v>1000</v>
      </c>
      <c r="G517" s="205"/>
      <c r="H517" s="208">
        <v>10.935</v>
      </c>
      <c r="I517" s="209"/>
      <c r="J517" s="205"/>
      <c r="K517" s="205"/>
      <c r="L517" s="210"/>
      <c r="M517" s="211"/>
      <c r="N517" s="212"/>
      <c r="O517" s="212"/>
      <c r="P517" s="212"/>
      <c r="Q517" s="212"/>
      <c r="R517" s="212"/>
      <c r="S517" s="212"/>
      <c r="T517" s="213"/>
      <c r="AT517" s="214" t="s">
        <v>128</v>
      </c>
      <c r="AU517" s="214" t="s">
        <v>79</v>
      </c>
      <c r="AV517" s="14" t="s">
        <v>79</v>
      </c>
      <c r="AW517" s="14" t="s">
        <v>33</v>
      </c>
      <c r="AX517" s="14" t="s">
        <v>14</v>
      </c>
      <c r="AY517" s="214" t="s">
        <v>114</v>
      </c>
    </row>
    <row r="518" spans="1:65" s="2" customFormat="1" ht="24.2" customHeight="1">
      <c r="A518" s="35"/>
      <c r="B518" s="36"/>
      <c r="C518" s="174" t="s">
        <v>1001</v>
      </c>
      <c r="D518" s="174" t="s">
        <v>117</v>
      </c>
      <c r="E518" s="175" t="s">
        <v>1002</v>
      </c>
      <c r="F518" s="176" t="s">
        <v>1003</v>
      </c>
      <c r="G518" s="177" t="s">
        <v>217</v>
      </c>
      <c r="H518" s="178">
        <v>68.5</v>
      </c>
      <c r="I518" s="179"/>
      <c r="J518" s="180">
        <f>ROUND(I518*H518,2)</f>
        <v>0</v>
      </c>
      <c r="K518" s="176" t="s">
        <v>121</v>
      </c>
      <c r="L518" s="40"/>
      <c r="M518" s="181" t="s">
        <v>19</v>
      </c>
      <c r="N518" s="182" t="s">
        <v>43</v>
      </c>
      <c r="O518" s="65"/>
      <c r="P518" s="183">
        <f>O518*H518</f>
        <v>0</v>
      </c>
      <c r="Q518" s="183">
        <v>0</v>
      </c>
      <c r="R518" s="183">
        <f>Q518*H518</f>
        <v>0</v>
      </c>
      <c r="S518" s="183">
        <v>1.584E-2</v>
      </c>
      <c r="T518" s="184">
        <f>S518*H518</f>
        <v>1.08504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185" t="s">
        <v>282</v>
      </c>
      <c r="AT518" s="185" t="s">
        <v>117</v>
      </c>
      <c r="AU518" s="185" t="s">
        <v>79</v>
      </c>
      <c r="AY518" s="18" t="s">
        <v>114</v>
      </c>
      <c r="BE518" s="186">
        <f>IF(N518="základní",J518,0)</f>
        <v>0</v>
      </c>
      <c r="BF518" s="186">
        <f>IF(N518="snížená",J518,0)</f>
        <v>0</v>
      </c>
      <c r="BG518" s="186">
        <f>IF(N518="zákl. přenesená",J518,0)</f>
        <v>0</v>
      </c>
      <c r="BH518" s="186">
        <f>IF(N518="sníž. přenesená",J518,0)</f>
        <v>0</v>
      </c>
      <c r="BI518" s="186">
        <f>IF(N518="nulová",J518,0)</f>
        <v>0</v>
      </c>
      <c r="BJ518" s="18" t="s">
        <v>79</v>
      </c>
      <c r="BK518" s="186">
        <f>ROUND(I518*H518,2)</f>
        <v>0</v>
      </c>
      <c r="BL518" s="18" t="s">
        <v>282</v>
      </c>
      <c r="BM518" s="185" t="s">
        <v>1004</v>
      </c>
    </row>
    <row r="519" spans="1:65" s="2" customFormat="1" ht="29.25">
      <c r="A519" s="35"/>
      <c r="B519" s="36"/>
      <c r="C519" s="37"/>
      <c r="D519" s="187" t="s">
        <v>124</v>
      </c>
      <c r="E519" s="37"/>
      <c r="F519" s="188" t="s">
        <v>1005</v>
      </c>
      <c r="G519" s="37"/>
      <c r="H519" s="37"/>
      <c r="I519" s="189"/>
      <c r="J519" s="37"/>
      <c r="K519" s="37"/>
      <c r="L519" s="40"/>
      <c r="M519" s="190"/>
      <c r="N519" s="191"/>
      <c r="O519" s="65"/>
      <c r="P519" s="65"/>
      <c r="Q519" s="65"/>
      <c r="R519" s="65"/>
      <c r="S519" s="65"/>
      <c r="T519" s="66"/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T519" s="18" t="s">
        <v>124</v>
      </c>
      <c r="AU519" s="18" t="s">
        <v>79</v>
      </c>
    </row>
    <row r="520" spans="1:65" s="2" customFormat="1" ht="11.25">
      <c r="A520" s="35"/>
      <c r="B520" s="36"/>
      <c r="C520" s="37"/>
      <c r="D520" s="192" t="s">
        <v>126</v>
      </c>
      <c r="E520" s="37"/>
      <c r="F520" s="193" t="s">
        <v>1006</v>
      </c>
      <c r="G520" s="37"/>
      <c r="H520" s="37"/>
      <c r="I520" s="189"/>
      <c r="J520" s="37"/>
      <c r="K520" s="37"/>
      <c r="L520" s="40"/>
      <c r="M520" s="190"/>
      <c r="N520" s="191"/>
      <c r="O520" s="65"/>
      <c r="P520" s="65"/>
      <c r="Q520" s="65"/>
      <c r="R520" s="65"/>
      <c r="S520" s="65"/>
      <c r="T520" s="66"/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T520" s="18" t="s">
        <v>126</v>
      </c>
      <c r="AU520" s="18" t="s">
        <v>79</v>
      </c>
    </row>
    <row r="521" spans="1:65" s="13" customFormat="1" ht="11.25">
      <c r="B521" s="194"/>
      <c r="C521" s="195"/>
      <c r="D521" s="187" t="s">
        <v>128</v>
      </c>
      <c r="E521" s="196" t="s">
        <v>19</v>
      </c>
      <c r="F521" s="197" t="s">
        <v>1007</v>
      </c>
      <c r="G521" s="195"/>
      <c r="H521" s="196" t="s">
        <v>19</v>
      </c>
      <c r="I521" s="198"/>
      <c r="J521" s="195"/>
      <c r="K521" s="195"/>
      <c r="L521" s="199"/>
      <c r="M521" s="200"/>
      <c r="N521" s="201"/>
      <c r="O521" s="201"/>
      <c r="P521" s="201"/>
      <c r="Q521" s="201"/>
      <c r="R521" s="201"/>
      <c r="S521" s="201"/>
      <c r="T521" s="202"/>
      <c r="AT521" s="203" t="s">
        <v>128</v>
      </c>
      <c r="AU521" s="203" t="s">
        <v>79</v>
      </c>
      <c r="AV521" s="13" t="s">
        <v>14</v>
      </c>
      <c r="AW521" s="13" t="s">
        <v>33</v>
      </c>
      <c r="AX521" s="13" t="s">
        <v>71</v>
      </c>
      <c r="AY521" s="203" t="s">
        <v>114</v>
      </c>
    </row>
    <row r="522" spans="1:65" s="14" customFormat="1" ht="11.25">
      <c r="B522" s="204"/>
      <c r="C522" s="205"/>
      <c r="D522" s="187" t="s">
        <v>128</v>
      </c>
      <c r="E522" s="206" t="s">
        <v>19</v>
      </c>
      <c r="F522" s="207" t="s">
        <v>1008</v>
      </c>
      <c r="G522" s="205"/>
      <c r="H522" s="208">
        <v>68.5</v>
      </c>
      <c r="I522" s="209"/>
      <c r="J522" s="205"/>
      <c r="K522" s="205"/>
      <c r="L522" s="210"/>
      <c r="M522" s="211"/>
      <c r="N522" s="212"/>
      <c r="O522" s="212"/>
      <c r="P522" s="212"/>
      <c r="Q522" s="212"/>
      <c r="R522" s="212"/>
      <c r="S522" s="212"/>
      <c r="T522" s="213"/>
      <c r="AT522" s="214" t="s">
        <v>128</v>
      </c>
      <c r="AU522" s="214" t="s">
        <v>79</v>
      </c>
      <c r="AV522" s="14" t="s">
        <v>79</v>
      </c>
      <c r="AW522" s="14" t="s">
        <v>33</v>
      </c>
      <c r="AX522" s="14" t="s">
        <v>14</v>
      </c>
      <c r="AY522" s="214" t="s">
        <v>114</v>
      </c>
    </row>
    <row r="523" spans="1:65" s="2" customFormat="1" ht="24.2" customHeight="1">
      <c r="A523" s="35"/>
      <c r="B523" s="36"/>
      <c r="C523" s="174" t="s">
        <v>1009</v>
      </c>
      <c r="D523" s="174" t="s">
        <v>117</v>
      </c>
      <c r="E523" s="175" t="s">
        <v>1010</v>
      </c>
      <c r="F523" s="176" t="s">
        <v>1011</v>
      </c>
      <c r="G523" s="177" t="s">
        <v>217</v>
      </c>
      <c r="H523" s="178">
        <v>68.5</v>
      </c>
      <c r="I523" s="179"/>
      <c r="J523" s="180">
        <f>ROUND(I523*H523,2)</f>
        <v>0</v>
      </c>
      <c r="K523" s="176" t="s">
        <v>121</v>
      </c>
      <c r="L523" s="40"/>
      <c r="M523" s="181" t="s">
        <v>19</v>
      </c>
      <c r="N523" s="182" t="s">
        <v>43</v>
      </c>
      <c r="O523" s="65"/>
      <c r="P523" s="183">
        <f>O523*H523</f>
        <v>0</v>
      </c>
      <c r="Q523" s="183">
        <v>1.7520000000000001E-2</v>
      </c>
      <c r="R523" s="183">
        <f>Q523*H523</f>
        <v>1.2001200000000001</v>
      </c>
      <c r="S523" s="183">
        <v>0</v>
      </c>
      <c r="T523" s="184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185" t="s">
        <v>282</v>
      </c>
      <c r="AT523" s="185" t="s">
        <v>117</v>
      </c>
      <c r="AU523" s="185" t="s">
        <v>79</v>
      </c>
      <c r="AY523" s="18" t="s">
        <v>114</v>
      </c>
      <c r="BE523" s="186">
        <f>IF(N523="základní",J523,0)</f>
        <v>0</v>
      </c>
      <c r="BF523" s="186">
        <f>IF(N523="snížená",J523,0)</f>
        <v>0</v>
      </c>
      <c r="BG523" s="186">
        <f>IF(N523="zákl. přenesená",J523,0)</f>
        <v>0</v>
      </c>
      <c r="BH523" s="186">
        <f>IF(N523="sníž. přenesená",J523,0)</f>
        <v>0</v>
      </c>
      <c r="BI523" s="186">
        <f>IF(N523="nulová",J523,0)</f>
        <v>0</v>
      </c>
      <c r="BJ523" s="18" t="s">
        <v>79</v>
      </c>
      <c r="BK523" s="186">
        <f>ROUND(I523*H523,2)</f>
        <v>0</v>
      </c>
      <c r="BL523" s="18" t="s">
        <v>282</v>
      </c>
      <c r="BM523" s="185" t="s">
        <v>1012</v>
      </c>
    </row>
    <row r="524" spans="1:65" s="2" customFormat="1" ht="19.5">
      <c r="A524" s="35"/>
      <c r="B524" s="36"/>
      <c r="C524" s="37"/>
      <c r="D524" s="187" t="s">
        <v>124</v>
      </c>
      <c r="E524" s="37"/>
      <c r="F524" s="188" t="s">
        <v>1013</v>
      </c>
      <c r="G524" s="37"/>
      <c r="H524" s="37"/>
      <c r="I524" s="189"/>
      <c r="J524" s="37"/>
      <c r="K524" s="37"/>
      <c r="L524" s="40"/>
      <c r="M524" s="190"/>
      <c r="N524" s="191"/>
      <c r="O524" s="65"/>
      <c r="P524" s="65"/>
      <c r="Q524" s="65"/>
      <c r="R524" s="65"/>
      <c r="S524" s="65"/>
      <c r="T524" s="66"/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T524" s="18" t="s">
        <v>124</v>
      </c>
      <c r="AU524" s="18" t="s">
        <v>79</v>
      </c>
    </row>
    <row r="525" spans="1:65" s="2" customFormat="1" ht="11.25">
      <c r="A525" s="35"/>
      <c r="B525" s="36"/>
      <c r="C525" s="37"/>
      <c r="D525" s="192" t="s">
        <v>126</v>
      </c>
      <c r="E525" s="37"/>
      <c r="F525" s="193" t="s">
        <v>1014</v>
      </c>
      <c r="G525" s="37"/>
      <c r="H525" s="37"/>
      <c r="I525" s="189"/>
      <c r="J525" s="37"/>
      <c r="K525" s="37"/>
      <c r="L525" s="40"/>
      <c r="M525" s="190"/>
      <c r="N525" s="191"/>
      <c r="O525" s="65"/>
      <c r="P525" s="65"/>
      <c r="Q525" s="65"/>
      <c r="R525" s="65"/>
      <c r="S525" s="65"/>
      <c r="T525" s="66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T525" s="18" t="s">
        <v>126</v>
      </c>
      <c r="AU525" s="18" t="s">
        <v>79</v>
      </c>
    </row>
    <row r="526" spans="1:65" s="13" customFormat="1" ht="11.25">
      <c r="B526" s="194"/>
      <c r="C526" s="195"/>
      <c r="D526" s="187" t="s">
        <v>128</v>
      </c>
      <c r="E526" s="196" t="s">
        <v>19</v>
      </c>
      <c r="F526" s="197" t="s">
        <v>1007</v>
      </c>
      <c r="G526" s="195"/>
      <c r="H526" s="196" t="s">
        <v>19</v>
      </c>
      <c r="I526" s="198"/>
      <c r="J526" s="195"/>
      <c r="K526" s="195"/>
      <c r="L526" s="199"/>
      <c r="M526" s="200"/>
      <c r="N526" s="201"/>
      <c r="O526" s="201"/>
      <c r="P526" s="201"/>
      <c r="Q526" s="201"/>
      <c r="R526" s="201"/>
      <c r="S526" s="201"/>
      <c r="T526" s="202"/>
      <c r="AT526" s="203" t="s">
        <v>128</v>
      </c>
      <c r="AU526" s="203" t="s">
        <v>79</v>
      </c>
      <c r="AV526" s="13" t="s">
        <v>14</v>
      </c>
      <c r="AW526" s="13" t="s">
        <v>33</v>
      </c>
      <c r="AX526" s="13" t="s">
        <v>71</v>
      </c>
      <c r="AY526" s="203" t="s">
        <v>114</v>
      </c>
    </row>
    <row r="527" spans="1:65" s="14" customFormat="1" ht="11.25">
      <c r="B527" s="204"/>
      <c r="C527" s="205"/>
      <c r="D527" s="187" t="s">
        <v>128</v>
      </c>
      <c r="E527" s="206" t="s">
        <v>19</v>
      </c>
      <c r="F527" s="207" t="s">
        <v>1008</v>
      </c>
      <c r="G527" s="205"/>
      <c r="H527" s="208">
        <v>68.5</v>
      </c>
      <c r="I527" s="209"/>
      <c r="J527" s="205"/>
      <c r="K527" s="205"/>
      <c r="L527" s="210"/>
      <c r="M527" s="211"/>
      <c r="N527" s="212"/>
      <c r="O527" s="212"/>
      <c r="P527" s="212"/>
      <c r="Q527" s="212"/>
      <c r="R527" s="212"/>
      <c r="S527" s="212"/>
      <c r="T527" s="213"/>
      <c r="AT527" s="214" t="s">
        <v>128</v>
      </c>
      <c r="AU527" s="214" t="s">
        <v>79</v>
      </c>
      <c r="AV527" s="14" t="s">
        <v>79</v>
      </c>
      <c r="AW527" s="14" t="s">
        <v>33</v>
      </c>
      <c r="AX527" s="14" t="s">
        <v>14</v>
      </c>
      <c r="AY527" s="214" t="s">
        <v>114</v>
      </c>
    </row>
    <row r="528" spans="1:65" s="2" customFormat="1" ht="33" customHeight="1">
      <c r="A528" s="35"/>
      <c r="B528" s="36"/>
      <c r="C528" s="174" t="s">
        <v>1015</v>
      </c>
      <c r="D528" s="174" t="s">
        <v>117</v>
      </c>
      <c r="E528" s="175" t="s">
        <v>1016</v>
      </c>
      <c r="F528" s="176" t="s">
        <v>1017</v>
      </c>
      <c r="G528" s="177" t="s">
        <v>120</v>
      </c>
      <c r="H528" s="178">
        <v>209</v>
      </c>
      <c r="I528" s="179"/>
      <c r="J528" s="180">
        <f>ROUND(I528*H528,2)</f>
        <v>0</v>
      </c>
      <c r="K528" s="176" t="s">
        <v>121</v>
      </c>
      <c r="L528" s="40"/>
      <c r="M528" s="181" t="s">
        <v>19</v>
      </c>
      <c r="N528" s="182" t="s">
        <v>43</v>
      </c>
      <c r="O528" s="65"/>
      <c r="P528" s="183">
        <f>O528*H528</f>
        <v>0</v>
      </c>
      <c r="Q528" s="183">
        <v>0</v>
      </c>
      <c r="R528" s="183">
        <f>Q528*H528</f>
        <v>0</v>
      </c>
      <c r="S528" s="183">
        <v>0</v>
      </c>
      <c r="T528" s="184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185" t="s">
        <v>282</v>
      </c>
      <c r="AT528" s="185" t="s">
        <v>117</v>
      </c>
      <c r="AU528" s="185" t="s">
        <v>79</v>
      </c>
      <c r="AY528" s="18" t="s">
        <v>114</v>
      </c>
      <c r="BE528" s="186">
        <f>IF(N528="základní",J528,0)</f>
        <v>0</v>
      </c>
      <c r="BF528" s="186">
        <f>IF(N528="snížená",J528,0)</f>
        <v>0</v>
      </c>
      <c r="BG528" s="186">
        <f>IF(N528="zákl. přenesená",J528,0)</f>
        <v>0</v>
      </c>
      <c r="BH528" s="186">
        <f>IF(N528="sníž. přenesená",J528,0)</f>
        <v>0</v>
      </c>
      <c r="BI528" s="186">
        <f>IF(N528="nulová",J528,0)</f>
        <v>0</v>
      </c>
      <c r="BJ528" s="18" t="s">
        <v>79</v>
      </c>
      <c r="BK528" s="186">
        <f>ROUND(I528*H528,2)</f>
        <v>0</v>
      </c>
      <c r="BL528" s="18" t="s">
        <v>282</v>
      </c>
      <c r="BM528" s="185" t="s">
        <v>1018</v>
      </c>
    </row>
    <row r="529" spans="1:65" s="2" customFormat="1" ht="29.25">
      <c r="A529" s="35"/>
      <c r="B529" s="36"/>
      <c r="C529" s="37"/>
      <c r="D529" s="187" t="s">
        <v>124</v>
      </c>
      <c r="E529" s="37"/>
      <c r="F529" s="188" t="s">
        <v>1019</v>
      </c>
      <c r="G529" s="37"/>
      <c r="H529" s="37"/>
      <c r="I529" s="189"/>
      <c r="J529" s="37"/>
      <c r="K529" s="37"/>
      <c r="L529" s="40"/>
      <c r="M529" s="190"/>
      <c r="N529" s="191"/>
      <c r="O529" s="65"/>
      <c r="P529" s="65"/>
      <c r="Q529" s="65"/>
      <c r="R529" s="65"/>
      <c r="S529" s="65"/>
      <c r="T529" s="66"/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T529" s="18" t="s">
        <v>124</v>
      </c>
      <c r="AU529" s="18" t="s">
        <v>79</v>
      </c>
    </row>
    <row r="530" spans="1:65" s="2" customFormat="1" ht="11.25">
      <c r="A530" s="35"/>
      <c r="B530" s="36"/>
      <c r="C530" s="37"/>
      <c r="D530" s="192" t="s">
        <v>126</v>
      </c>
      <c r="E530" s="37"/>
      <c r="F530" s="193" t="s">
        <v>1020</v>
      </c>
      <c r="G530" s="37"/>
      <c r="H530" s="37"/>
      <c r="I530" s="189"/>
      <c r="J530" s="37"/>
      <c r="K530" s="37"/>
      <c r="L530" s="40"/>
      <c r="M530" s="190"/>
      <c r="N530" s="191"/>
      <c r="O530" s="65"/>
      <c r="P530" s="65"/>
      <c r="Q530" s="65"/>
      <c r="R530" s="65"/>
      <c r="S530" s="65"/>
      <c r="T530" s="66"/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T530" s="18" t="s">
        <v>126</v>
      </c>
      <c r="AU530" s="18" t="s">
        <v>79</v>
      </c>
    </row>
    <row r="531" spans="1:65" s="13" customFormat="1" ht="11.25">
      <c r="B531" s="194"/>
      <c r="C531" s="195"/>
      <c r="D531" s="187" t="s">
        <v>128</v>
      </c>
      <c r="E531" s="196" t="s">
        <v>19</v>
      </c>
      <c r="F531" s="197" t="s">
        <v>1021</v>
      </c>
      <c r="G531" s="195"/>
      <c r="H531" s="196" t="s">
        <v>19</v>
      </c>
      <c r="I531" s="198"/>
      <c r="J531" s="195"/>
      <c r="K531" s="195"/>
      <c r="L531" s="199"/>
      <c r="M531" s="200"/>
      <c r="N531" s="201"/>
      <c r="O531" s="201"/>
      <c r="P531" s="201"/>
      <c r="Q531" s="201"/>
      <c r="R531" s="201"/>
      <c r="S531" s="201"/>
      <c r="T531" s="202"/>
      <c r="AT531" s="203" t="s">
        <v>128</v>
      </c>
      <c r="AU531" s="203" t="s">
        <v>79</v>
      </c>
      <c r="AV531" s="13" t="s">
        <v>14</v>
      </c>
      <c r="AW531" s="13" t="s">
        <v>33</v>
      </c>
      <c r="AX531" s="13" t="s">
        <v>71</v>
      </c>
      <c r="AY531" s="203" t="s">
        <v>114</v>
      </c>
    </row>
    <row r="532" spans="1:65" s="14" customFormat="1" ht="11.25">
      <c r="B532" s="204"/>
      <c r="C532" s="205"/>
      <c r="D532" s="187" t="s">
        <v>128</v>
      </c>
      <c r="E532" s="206" t="s">
        <v>19</v>
      </c>
      <c r="F532" s="207" t="s">
        <v>1022</v>
      </c>
      <c r="G532" s="205"/>
      <c r="H532" s="208">
        <v>209</v>
      </c>
      <c r="I532" s="209"/>
      <c r="J532" s="205"/>
      <c r="K532" s="205"/>
      <c r="L532" s="210"/>
      <c r="M532" s="211"/>
      <c r="N532" s="212"/>
      <c r="O532" s="212"/>
      <c r="P532" s="212"/>
      <c r="Q532" s="212"/>
      <c r="R532" s="212"/>
      <c r="S532" s="212"/>
      <c r="T532" s="213"/>
      <c r="AT532" s="214" t="s">
        <v>128</v>
      </c>
      <c r="AU532" s="214" t="s">
        <v>79</v>
      </c>
      <c r="AV532" s="14" t="s">
        <v>79</v>
      </c>
      <c r="AW532" s="14" t="s">
        <v>33</v>
      </c>
      <c r="AX532" s="14" t="s">
        <v>14</v>
      </c>
      <c r="AY532" s="214" t="s">
        <v>114</v>
      </c>
    </row>
    <row r="533" spans="1:65" s="2" customFormat="1" ht="16.5" customHeight="1">
      <c r="A533" s="35"/>
      <c r="B533" s="36"/>
      <c r="C533" s="226" t="s">
        <v>1023</v>
      </c>
      <c r="D533" s="226" t="s">
        <v>146</v>
      </c>
      <c r="E533" s="227" t="s">
        <v>1024</v>
      </c>
      <c r="F533" s="228" t="s">
        <v>1025</v>
      </c>
      <c r="G533" s="229" t="s">
        <v>609</v>
      </c>
      <c r="H533" s="230">
        <v>5.5179999999999998</v>
      </c>
      <c r="I533" s="231"/>
      <c r="J533" s="232">
        <f>ROUND(I533*H533,2)</f>
        <v>0</v>
      </c>
      <c r="K533" s="228" t="s">
        <v>121</v>
      </c>
      <c r="L533" s="233"/>
      <c r="M533" s="234" t="s">
        <v>19</v>
      </c>
      <c r="N533" s="235" t="s">
        <v>43</v>
      </c>
      <c r="O533" s="65"/>
      <c r="P533" s="183">
        <f>O533*H533</f>
        <v>0</v>
      </c>
      <c r="Q533" s="183">
        <v>0.55000000000000004</v>
      </c>
      <c r="R533" s="183">
        <f>Q533*H533</f>
        <v>3.0348999999999999</v>
      </c>
      <c r="S533" s="183">
        <v>0</v>
      </c>
      <c r="T533" s="184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185" t="s">
        <v>388</v>
      </c>
      <c r="AT533" s="185" t="s">
        <v>146</v>
      </c>
      <c r="AU533" s="185" t="s">
        <v>79</v>
      </c>
      <c r="AY533" s="18" t="s">
        <v>114</v>
      </c>
      <c r="BE533" s="186">
        <f>IF(N533="základní",J533,0)</f>
        <v>0</v>
      </c>
      <c r="BF533" s="186">
        <f>IF(N533="snížená",J533,0)</f>
        <v>0</v>
      </c>
      <c r="BG533" s="186">
        <f>IF(N533="zákl. přenesená",J533,0)</f>
        <v>0</v>
      </c>
      <c r="BH533" s="186">
        <f>IF(N533="sníž. přenesená",J533,0)</f>
        <v>0</v>
      </c>
      <c r="BI533" s="186">
        <f>IF(N533="nulová",J533,0)</f>
        <v>0</v>
      </c>
      <c r="BJ533" s="18" t="s">
        <v>79</v>
      </c>
      <c r="BK533" s="186">
        <f>ROUND(I533*H533,2)</f>
        <v>0</v>
      </c>
      <c r="BL533" s="18" t="s">
        <v>282</v>
      </c>
      <c r="BM533" s="185" t="s">
        <v>1026</v>
      </c>
    </row>
    <row r="534" spans="1:65" s="2" customFormat="1" ht="11.25">
      <c r="A534" s="35"/>
      <c r="B534" s="36"/>
      <c r="C534" s="37"/>
      <c r="D534" s="187" t="s">
        <v>124</v>
      </c>
      <c r="E534" s="37"/>
      <c r="F534" s="188" t="s">
        <v>1025</v>
      </c>
      <c r="G534" s="37"/>
      <c r="H534" s="37"/>
      <c r="I534" s="189"/>
      <c r="J534" s="37"/>
      <c r="K534" s="37"/>
      <c r="L534" s="40"/>
      <c r="M534" s="190"/>
      <c r="N534" s="191"/>
      <c r="O534" s="65"/>
      <c r="P534" s="65"/>
      <c r="Q534" s="65"/>
      <c r="R534" s="65"/>
      <c r="S534" s="65"/>
      <c r="T534" s="66"/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T534" s="18" t="s">
        <v>124</v>
      </c>
      <c r="AU534" s="18" t="s">
        <v>79</v>
      </c>
    </row>
    <row r="535" spans="1:65" s="2" customFormat="1" ht="11.25">
      <c r="A535" s="35"/>
      <c r="B535" s="36"/>
      <c r="C535" s="37"/>
      <c r="D535" s="192" t="s">
        <v>126</v>
      </c>
      <c r="E535" s="37"/>
      <c r="F535" s="193" t="s">
        <v>1027</v>
      </c>
      <c r="G535" s="37"/>
      <c r="H535" s="37"/>
      <c r="I535" s="189"/>
      <c r="J535" s="37"/>
      <c r="K535" s="37"/>
      <c r="L535" s="40"/>
      <c r="M535" s="190"/>
      <c r="N535" s="191"/>
      <c r="O535" s="65"/>
      <c r="P535" s="65"/>
      <c r="Q535" s="65"/>
      <c r="R535" s="65"/>
      <c r="S535" s="65"/>
      <c r="T535" s="66"/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T535" s="18" t="s">
        <v>126</v>
      </c>
      <c r="AU535" s="18" t="s">
        <v>79</v>
      </c>
    </row>
    <row r="536" spans="1:65" s="13" customFormat="1" ht="11.25">
      <c r="B536" s="194"/>
      <c r="C536" s="195"/>
      <c r="D536" s="187" t="s">
        <v>128</v>
      </c>
      <c r="E536" s="196" t="s">
        <v>19</v>
      </c>
      <c r="F536" s="197" t="s">
        <v>1021</v>
      </c>
      <c r="G536" s="195"/>
      <c r="H536" s="196" t="s">
        <v>19</v>
      </c>
      <c r="I536" s="198"/>
      <c r="J536" s="195"/>
      <c r="K536" s="195"/>
      <c r="L536" s="199"/>
      <c r="M536" s="200"/>
      <c r="N536" s="201"/>
      <c r="O536" s="201"/>
      <c r="P536" s="201"/>
      <c r="Q536" s="201"/>
      <c r="R536" s="201"/>
      <c r="S536" s="201"/>
      <c r="T536" s="202"/>
      <c r="AT536" s="203" t="s">
        <v>128</v>
      </c>
      <c r="AU536" s="203" t="s">
        <v>79</v>
      </c>
      <c r="AV536" s="13" t="s">
        <v>14</v>
      </c>
      <c r="AW536" s="13" t="s">
        <v>33</v>
      </c>
      <c r="AX536" s="13" t="s">
        <v>71</v>
      </c>
      <c r="AY536" s="203" t="s">
        <v>114</v>
      </c>
    </row>
    <row r="537" spans="1:65" s="14" customFormat="1" ht="11.25">
      <c r="B537" s="204"/>
      <c r="C537" s="205"/>
      <c r="D537" s="187" t="s">
        <v>128</v>
      </c>
      <c r="E537" s="206" t="s">
        <v>19</v>
      </c>
      <c r="F537" s="207" t="s">
        <v>1028</v>
      </c>
      <c r="G537" s="205"/>
      <c r="H537" s="208">
        <v>5.016</v>
      </c>
      <c r="I537" s="209"/>
      <c r="J537" s="205"/>
      <c r="K537" s="205"/>
      <c r="L537" s="210"/>
      <c r="M537" s="211"/>
      <c r="N537" s="212"/>
      <c r="O537" s="212"/>
      <c r="P537" s="212"/>
      <c r="Q537" s="212"/>
      <c r="R537" s="212"/>
      <c r="S537" s="212"/>
      <c r="T537" s="213"/>
      <c r="AT537" s="214" t="s">
        <v>128</v>
      </c>
      <c r="AU537" s="214" t="s">
        <v>79</v>
      </c>
      <c r="AV537" s="14" t="s">
        <v>79</v>
      </c>
      <c r="AW537" s="14" t="s">
        <v>33</v>
      </c>
      <c r="AX537" s="14" t="s">
        <v>14</v>
      </c>
      <c r="AY537" s="214" t="s">
        <v>114</v>
      </c>
    </row>
    <row r="538" spans="1:65" s="14" customFormat="1" ht="11.25">
      <c r="B538" s="204"/>
      <c r="C538" s="205"/>
      <c r="D538" s="187" t="s">
        <v>128</v>
      </c>
      <c r="E538" s="205"/>
      <c r="F538" s="207" t="s">
        <v>1029</v>
      </c>
      <c r="G538" s="205"/>
      <c r="H538" s="208">
        <v>5.5179999999999998</v>
      </c>
      <c r="I538" s="209"/>
      <c r="J538" s="205"/>
      <c r="K538" s="205"/>
      <c r="L538" s="210"/>
      <c r="M538" s="211"/>
      <c r="N538" s="212"/>
      <c r="O538" s="212"/>
      <c r="P538" s="212"/>
      <c r="Q538" s="212"/>
      <c r="R538" s="212"/>
      <c r="S538" s="212"/>
      <c r="T538" s="213"/>
      <c r="AT538" s="214" t="s">
        <v>128</v>
      </c>
      <c r="AU538" s="214" t="s">
        <v>79</v>
      </c>
      <c r="AV538" s="14" t="s">
        <v>79</v>
      </c>
      <c r="AW538" s="14" t="s">
        <v>4</v>
      </c>
      <c r="AX538" s="14" t="s">
        <v>14</v>
      </c>
      <c r="AY538" s="214" t="s">
        <v>114</v>
      </c>
    </row>
    <row r="539" spans="1:65" s="2" customFormat="1" ht="24.2" customHeight="1">
      <c r="A539" s="35"/>
      <c r="B539" s="36"/>
      <c r="C539" s="174" t="s">
        <v>1030</v>
      </c>
      <c r="D539" s="174" t="s">
        <v>117</v>
      </c>
      <c r="E539" s="175" t="s">
        <v>1031</v>
      </c>
      <c r="F539" s="176" t="s">
        <v>1032</v>
      </c>
      <c r="G539" s="177" t="s">
        <v>120</v>
      </c>
      <c r="H539" s="178">
        <v>209</v>
      </c>
      <c r="I539" s="179"/>
      <c r="J539" s="180">
        <f>ROUND(I539*H539,2)</f>
        <v>0</v>
      </c>
      <c r="K539" s="176" t="s">
        <v>121</v>
      </c>
      <c r="L539" s="40"/>
      <c r="M539" s="181" t="s">
        <v>19</v>
      </c>
      <c r="N539" s="182" t="s">
        <v>43</v>
      </c>
      <c r="O539" s="65"/>
      <c r="P539" s="183">
        <f>O539*H539</f>
        <v>0</v>
      </c>
      <c r="Q539" s="183">
        <v>0</v>
      </c>
      <c r="R539" s="183">
        <f>Q539*H539</f>
        <v>0</v>
      </c>
      <c r="S539" s="183">
        <v>0</v>
      </c>
      <c r="T539" s="184">
        <f>S539*H539</f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185" t="s">
        <v>282</v>
      </c>
      <c r="AT539" s="185" t="s">
        <v>117</v>
      </c>
      <c r="AU539" s="185" t="s">
        <v>79</v>
      </c>
      <c r="AY539" s="18" t="s">
        <v>114</v>
      </c>
      <c r="BE539" s="186">
        <f>IF(N539="základní",J539,0)</f>
        <v>0</v>
      </c>
      <c r="BF539" s="186">
        <f>IF(N539="snížená",J539,0)</f>
        <v>0</v>
      </c>
      <c r="BG539" s="186">
        <f>IF(N539="zákl. přenesená",J539,0)</f>
        <v>0</v>
      </c>
      <c r="BH539" s="186">
        <f>IF(N539="sníž. přenesená",J539,0)</f>
        <v>0</v>
      </c>
      <c r="BI539" s="186">
        <f>IF(N539="nulová",J539,0)</f>
        <v>0</v>
      </c>
      <c r="BJ539" s="18" t="s">
        <v>79</v>
      </c>
      <c r="BK539" s="186">
        <f>ROUND(I539*H539,2)</f>
        <v>0</v>
      </c>
      <c r="BL539" s="18" t="s">
        <v>282</v>
      </c>
      <c r="BM539" s="185" t="s">
        <v>1033</v>
      </c>
    </row>
    <row r="540" spans="1:65" s="2" customFormat="1" ht="19.5">
      <c r="A540" s="35"/>
      <c r="B540" s="36"/>
      <c r="C540" s="37"/>
      <c r="D540" s="187" t="s">
        <v>124</v>
      </c>
      <c r="E540" s="37"/>
      <c r="F540" s="188" t="s">
        <v>1034</v>
      </c>
      <c r="G540" s="37"/>
      <c r="H540" s="37"/>
      <c r="I540" s="189"/>
      <c r="J540" s="37"/>
      <c r="K540" s="37"/>
      <c r="L540" s="40"/>
      <c r="M540" s="190"/>
      <c r="N540" s="191"/>
      <c r="O540" s="65"/>
      <c r="P540" s="65"/>
      <c r="Q540" s="65"/>
      <c r="R540" s="65"/>
      <c r="S540" s="65"/>
      <c r="T540" s="66"/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T540" s="18" t="s">
        <v>124</v>
      </c>
      <c r="AU540" s="18" t="s">
        <v>79</v>
      </c>
    </row>
    <row r="541" spans="1:65" s="2" customFormat="1" ht="11.25">
      <c r="A541" s="35"/>
      <c r="B541" s="36"/>
      <c r="C541" s="37"/>
      <c r="D541" s="192" t="s">
        <v>126</v>
      </c>
      <c r="E541" s="37"/>
      <c r="F541" s="193" t="s">
        <v>1035</v>
      </c>
      <c r="G541" s="37"/>
      <c r="H541" s="37"/>
      <c r="I541" s="189"/>
      <c r="J541" s="37"/>
      <c r="K541" s="37"/>
      <c r="L541" s="40"/>
      <c r="M541" s="190"/>
      <c r="N541" s="191"/>
      <c r="O541" s="65"/>
      <c r="P541" s="65"/>
      <c r="Q541" s="65"/>
      <c r="R541" s="65"/>
      <c r="S541" s="65"/>
      <c r="T541" s="66"/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T541" s="18" t="s">
        <v>126</v>
      </c>
      <c r="AU541" s="18" t="s">
        <v>79</v>
      </c>
    </row>
    <row r="542" spans="1:65" s="13" customFormat="1" ht="11.25">
      <c r="B542" s="194"/>
      <c r="C542" s="195"/>
      <c r="D542" s="187" t="s">
        <v>128</v>
      </c>
      <c r="E542" s="196" t="s">
        <v>19</v>
      </c>
      <c r="F542" s="197" t="s">
        <v>1021</v>
      </c>
      <c r="G542" s="195"/>
      <c r="H542" s="196" t="s">
        <v>19</v>
      </c>
      <c r="I542" s="198"/>
      <c r="J542" s="195"/>
      <c r="K542" s="195"/>
      <c r="L542" s="199"/>
      <c r="M542" s="200"/>
      <c r="N542" s="201"/>
      <c r="O542" s="201"/>
      <c r="P542" s="201"/>
      <c r="Q542" s="201"/>
      <c r="R542" s="201"/>
      <c r="S542" s="201"/>
      <c r="T542" s="202"/>
      <c r="AT542" s="203" t="s">
        <v>128</v>
      </c>
      <c r="AU542" s="203" t="s">
        <v>79</v>
      </c>
      <c r="AV542" s="13" t="s">
        <v>14</v>
      </c>
      <c r="AW542" s="13" t="s">
        <v>33</v>
      </c>
      <c r="AX542" s="13" t="s">
        <v>71</v>
      </c>
      <c r="AY542" s="203" t="s">
        <v>114</v>
      </c>
    </row>
    <row r="543" spans="1:65" s="14" customFormat="1" ht="11.25">
      <c r="B543" s="204"/>
      <c r="C543" s="205"/>
      <c r="D543" s="187" t="s">
        <v>128</v>
      </c>
      <c r="E543" s="206" t="s">
        <v>19</v>
      </c>
      <c r="F543" s="207" t="s">
        <v>1022</v>
      </c>
      <c r="G543" s="205"/>
      <c r="H543" s="208">
        <v>209</v>
      </c>
      <c r="I543" s="209"/>
      <c r="J543" s="205"/>
      <c r="K543" s="205"/>
      <c r="L543" s="210"/>
      <c r="M543" s="211"/>
      <c r="N543" s="212"/>
      <c r="O543" s="212"/>
      <c r="P543" s="212"/>
      <c r="Q543" s="212"/>
      <c r="R543" s="212"/>
      <c r="S543" s="212"/>
      <c r="T543" s="213"/>
      <c r="AT543" s="214" t="s">
        <v>128</v>
      </c>
      <c r="AU543" s="214" t="s">
        <v>79</v>
      </c>
      <c r="AV543" s="14" t="s">
        <v>79</v>
      </c>
      <c r="AW543" s="14" t="s">
        <v>33</v>
      </c>
      <c r="AX543" s="14" t="s">
        <v>14</v>
      </c>
      <c r="AY543" s="214" t="s">
        <v>114</v>
      </c>
    </row>
    <row r="544" spans="1:65" s="2" customFormat="1" ht="24.2" customHeight="1">
      <c r="A544" s="35"/>
      <c r="B544" s="36"/>
      <c r="C544" s="226" t="s">
        <v>1036</v>
      </c>
      <c r="D544" s="226" t="s">
        <v>146</v>
      </c>
      <c r="E544" s="227" t="s">
        <v>1037</v>
      </c>
      <c r="F544" s="228" t="s">
        <v>1038</v>
      </c>
      <c r="G544" s="229" t="s">
        <v>609</v>
      </c>
      <c r="H544" s="230">
        <v>1.6459999999999999</v>
      </c>
      <c r="I544" s="231"/>
      <c r="J544" s="232">
        <f>ROUND(I544*H544,2)</f>
        <v>0</v>
      </c>
      <c r="K544" s="228" t="s">
        <v>121</v>
      </c>
      <c r="L544" s="233"/>
      <c r="M544" s="234" t="s">
        <v>19</v>
      </c>
      <c r="N544" s="235" t="s">
        <v>43</v>
      </c>
      <c r="O544" s="65"/>
      <c r="P544" s="183">
        <f>O544*H544</f>
        <v>0</v>
      </c>
      <c r="Q544" s="183">
        <v>0.55000000000000004</v>
      </c>
      <c r="R544" s="183">
        <f>Q544*H544</f>
        <v>0.90529999999999999</v>
      </c>
      <c r="S544" s="183">
        <v>0</v>
      </c>
      <c r="T544" s="184">
        <f>S544*H544</f>
        <v>0</v>
      </c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R544" s="185" t="s">
        <v>388</v>
      </c>
      <c r="AT544" s="185" t="s">
        <v>146</v>
      </c>
      <c r="AU544" s="185" t="s">
        <v>79</v>
      </c>
      <c r="AY544" s="18" t="s">
        <v>114</v>
      </c>
      <c r="BE544" s="186">
        <f>IF(N544="základní",J544,0)</f>
        <v>0</v>
      </c>
      <c r="BF544" s="186">
        <f>IF(N544="snížená",J544,0)</f>
        <v>0</v>
      </c>
      <c r="BG544" s="186">
        <f>IF(N544="zákl. přenesená",J544,0)</f>
        <v>0</v>
      </c>
      <c r="BH544" s="186">
        <f>IF(N544="sníž. přenesená",J544,0)</f>
        <v>0</v>
      </c>
      <c r="BI544" s="186">
        <f>IF(N544="nulová",J544,0)</f>
        <v>0</v>
      </c>
      <c r="BJ544" s="18" t="s">
        <v>79</v>
      </c>
      <c r="BK544" s="186">
        <f>ROUND(I544*H544,2)</f>
        <v>0</v>
      </c>
      <c r="BL544" s="18" t="s">
        <v>282</v>
      </c>
      <c r="BM544" s="185" t="s">
        <v>1039</v>
      </c>
    </row>
    <row r="545" spans="1:65" s="2" customFormat="1" ht="11.25">
      <c r="A545" s="35"/>
      <c r="B545" s="36"/>
      <c r="C545" s="37"/>
      <c r="D545" s="187" t="s">
        <v>124</v>
      </c>
      <c r="E545" s="37"/>
      <c r="F545" s="188" t="s">
        <v>1038</v>
      </c>
      <c r="G545" s="37"/>
      <c r="H545" s="37"/>
      <c r="I545" s="189"/>
      <c r="J545" s="37"/>
      <c r="K545" s="37"/>
      <c r="L545" s="40"/>
      <c r="M545" s="190"/>
      <c r="N545" s="191"/>
      <c r="O545" s="65"/>
      <c r="P545" s="65"/>
      <c r="Q545" s="65"/>
      <c r="R545" s="65"/>
      <c r="S545" s="65"/>
      <c r="T545" s="66"/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T545" s="18" t="s">
        <v>124</v>
      </c>
      <c r="AU545" s="18" t="s">
        <v>79</v>
      </c>
    </row>
    <row r="546" spans="1:65" s="2" customFormat="1" ht="11.25">
      <c r="A546" s="35"/>
      <c r="B546" s="36"/>
      <c r="C546" s="37"/>
      <c r="D546" s="192" t="s">
        <v>126</v>
      </c>
      <c r="E546" s="37"/>
      <c r="F546" s="193" t="s">
        <v>1040</v>
      </c>
      <c r="G546" s="37"/>
      <c r="H546" s="37"/>
      <c r="I546" s="189"/>
      <c r="J546" s="37"/>
      <c r="K546" s="37"/>
      <c r="L546" s="40"/>
      <c r="M546" s="190"/>
      <c r="N546" s="191"/>
      <c r="O546" s="65"/>
      <c r="P546" s="65"/>
      <c r="Q546" s="65"/>
      <c r="R546" s="65"/>
      <c r="S546" s="65"/>
      <c r="T546" s="66"/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T546" s="18" t="s">
        <v>126</v>
      </c>
      <c r="AU546" s="18" t="s">
        <v>79</v>
      </c>
    </row>
    <row r="547" spans="1:65" s="14" customFormat="1" ht="11.25">
      <c r="B547" s="204"/>
      <c r="C547" s="205"/>
      <c r="D547" s="187" t="s">
        <v>128</v>
      </c>
      <c r="E547" s="206" t="s">
        <v>19</v>
      </c>
      <c r="F547" s="207" t="s">
        <v>1041</v>
      </c>
      <c r="G547" s="205"/>
      <c r="H547" s="208">
        <v>1.3169999999999999</v>
      </c>
      <c r="I547" s="209"/>
      <c r="J547" s="205"/>
      <c r="K547" s="205"/>
      <c r="L547" s="210"/>
      <c r="M547" s="211"/>
      <c r="N547" s="212"/>
      <c r="O547" s="212"/>
      <c r="P547" s="212"/>
      <c r="Q547" s="212"/>
      <c r="R547" s="212"/>
      <c r="S547" s="212"/>
      <c r="T547" s="213"/>
      <c r="AT547" s="214" t="s">
        <v>128</v>
      </c>
      <c r="AU547" s="214" t="s">
        <v>79</v>
      </c>
      <c r="AV547" s="14" t="s">
        <v>79</v>
      </c>
      <c r="AW547" s="14" t="s">
        <v>33</v>
      </c>
      <c r="AX547" s="14" t="s">
        <v>14</v>
      </c>
      <c r="AY547" s="214" t="s">
        <v>114</v>
      </c>
    </row>
    <row r="548" spans="1:65" s="14" customFormat="1" ht="11.25">
      <c r="B548" s="204"/>
      <c r="C548" s="205"/>
      <c r="D548" s="187" t="s">
        <v>128</v>
      </c>
      <c r="E548" s="205"/>
      <c r="F548" s="207" t="s">
        <v>1042</v>
      </c>
      <c r="G548" s="205"/>
      <c r="H548" s="208">
        <v>1.6459999999999999</v>
      </c>
      <c r="I548" s="209"/>
      <c r="J548" s="205"/>
      <c r="K548" s="205"/>
      <c r="L548" s="210"/>
      <c r="M548" s="211"/>
      <c r="N548" s="212"/>
      <c r="O548" s="212"/>
      <c r="P548" s="212"/>
      <c r="Q548" s="212"/>
      <c r="R548" s="212"/>
      <c r="S548" s="212"/>
      <c r="T548" s="213"/>
      <c r="AT548" s="214" t="s">
        <v>128</v>
      </c>
      <c r="AU548" s="214" t="s">
        <v>79</v>
      </c>
      <c r="AV548" s="14" t="s">
        <v>79</v>
      </c>
      <c r="AW548" s="14" t="s">
        <v>4</v>
      </c>
      <c r="AX548" s="14" t="s">
        <v>14</v>
      </c>
      <c r="AY548" s="214" t="s">
        <v>114</v>
      </c>
    </row>
    <row r="549" spans="1:65" s="2" customFormat="1" ht="16.5" customHeight="1">
      <c r="A549" s="35"/>
      <c r="B549" s="36"/>
      <c r="C549" s="174" t="s">
        <v>631</v>
      </c>
      <c r="D549" s="174" t="s">
        <v>117</v>
      </c>
      <c r="E549" s="175" t="s">
        <v>1043</v>
      </c>
      <c r="F549" s="176" t="s">
        <v>1044</v>
      </c>
      <c r="G549" s="177" t="s">
        <v>217</v>
      </c>
      <c r="H549" s="178">
        <v>522.5</v>
      </c>
      <c r="I549" s="179"/>
      <c r="J549" s="180">
        <f>ROUND(I549*H549,2)</f>
        <v>0</v>
      </c>
      <c r="K549" s="176" t="s">
        <v>121</v>
      </c>
      <c r="L549" s="40"/>
      <c r="M549" s="181" t="s">
        <v>19</v>
      </c>
      <c r="N549" s="182" t="s">
        <v>43</v>
      </c>
      <c r="O549" s="65"/>
      <c r="P549" s="183">
        <f>O549*H549</f>
        <v>0</v>
      </c>
      <c r="Q549" s="183">
        <v>2.0000000000000002E-5</v>
      </c>
      <c r="R549" s="183">
        <f>Q549*H549</f>
        <v>1.0450000000000001E-2</v>
      </c>
      <c r="S549" s="183">
        <v>0</v>
      </c>
      <c r="T549" s="184">
        <f>S549*H549</f>
        <v>0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185" t="s">
        <v>282</v>
      </c>
      <c r="AT549" s="185" t="s">
        <v>117</v>
      </c>
      <c r="AU549" s="185" t="s">
        <v>79</v>
      </c>
      <c r="AY549" s="18" t="s">
        <v>114</v>
      </c>
      <c r="BE549" s="186">
        <f>IF(N549="základní",J549,0)</f>
        <v>0</v>
      </c>
      <c r="BF549" s="186">
        <f>IF(N549="snížená",J549,0)</f>
        <v>0</v>
      </c>
      <c r="BG549" s="186">
        <f>IF(N549="zákl. přenesená",J549,0)</f>
        <v>0</v>
      </c>
      <c r="BH549" s="186">
        <f>IF(N549="sníž. přenesená",J549,0)</f>
        <v>0</v>
      </c>
      <c r="BI549" s="186">
        <f>IF(N549="nulová",J549,0)</f>
        <v>0</v>
      </c>
      <c r="BJ549" s="18" t="s">
        <v>79</v>
      </c>
      <c r="BK549" s="186">
        <f>ROUND(I549*H549,2)</f>
        <v>0</v>
      </c>
      <c r="BL549" s="18" t="s">
        <v>282</v>
      </c>
      <c r="BM549" s="185" t="s">
        <v>1045</v>
      </c>
    </row>
    <row r="550" spans="1:65" s="2" customFormat="1" ht="11.25">
      <c r="A550" s="35"/>
      <c r="B550" s="36"/>
      <c r="C550" s="37"/>
      <c r="D550" s="187" t="s">
        <v>124</v>
      </c>
      <c r="E550" s="37"/>
      <c r="F550" s="188" t="s">
        <v>1046</v>
      </c>
      <c r="G550" s="37"/>
      <c r="H550" s="37"/>
      <c r="I550" s="189"/>
      <c r="J550" s="37"/>
      <c r="K550" s="37"/>
      <c r="L550" s="40"/>
      <c r="M550" s="190"/>
      <c r="N550" s="191"/>
      <c r="O550" s="65"/>
      <c r="P550" s="65"/>
      <c r="Q550" s="65"/>
      <c r="R550" s="65"/>
      <c r="S550" s="65"/>
      <c r="T550" s="66"/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T550" s="18" t="s">
        <v>124</v>
      </c>
      <c r="AU550" s="18" t="s">
        <v>79</v>
      </c>
    </row>
    <row r="551" spans="1:65" s="2" customFormat="1" ht="11.25">
      <c r="A551" s="35"/>
      <c r="B551" s="36"/>
      <c r="C551" s="37"/>
      <c r="D551" s="192" t="s">
        <v>126</v>
      </c>
      <c r="E551" s="37"/>
      <c r="F551" s="193" t="s">
        <v>1047</v>
      </c>
      <c r="G551" s="37"/>
      <c r="H551" s="37"/>
      <c r="I551" s="189"/>
      <c r="J551" s="37"/>
      <c r="K551" s="37"/>
      <c r="L551" s="40"/>
      <c r="M551" s="190"/>
      <c r="N551" s="191"/>
      <c r="O551" s="65"/>
      <c r="P551" s="65"/>
      <c r="Q551" s="65"/>
      <c r="R551" s="65"/>
      <c r="S551" s="65"/>
      <c r="T551" s="66"/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T551" s="18" t="s">
        <v>126</v>
      </c>
      <c r="AU551" s="18" t="s">
        <v>79</v>
      </c>
    </row>
    <row r="552" spans="1:65" s="13" customFormat="1" ht="11.25">
      <c r="B552" s="194"/>
      <c r="C552" s="195"/>
      <c r="D552" s="187" t="s">
        <v>128</v>
      </c>
      <c r="E552" s="196" t="s">
        <v>19</v>
      </c>
      <c r="F552" s="197" t="s">
        <v>1021</v>
      </c>
      <c r="G552" s="195"/>
      <c r="H552" s="196" t="s">
        <v>19</v>
      </c>
      <c r="I552" s="198"/>
      <c r="J552" s="195"/>
      <c r="K552" s="195"/>
      <c r="L552" s="199"/>
      <c r="M552" s="200"/>
      <c r="N552" s="201"/>
      <c r="O552" s="201"/>
      <c r="P552" s="201"/>
      <c r="Q552" s="201"/>
      <c r="R552" s="201"/>
      <c r="S552" s="201"/>
      <c r="T552" s="202"/>
      <c r="AT552" s="203" t="s">
        <v>128</v>
      </c>
      <c r="AU552" s="203" t="s">
        <v>79</v>
      </c>
      <c r="AV552" s="13" t="s">
        <v>14</v>
      </c>
      <c r="AW552" s="13" t="s">
        <v>33</v>
      </c>
      <c r="AX552" s="13" t="s">
        <v>71</v>
      </c>
      <c r="AY552" s="203" t="s">
        <v>114</v>
      </c>
    </row>
    <row r="553" spans="1:65" s="14" customFormat="1" ht="11.25">
      <c r="B553" s="204"/>
      <c r="C553" s="205"/>
      <c r="D553" s="187" t="s">
        <v>128</v>
      </c>
      <c r="E553" s="206" t="s">
        <v>19</v>
      </c>
      <c r="F553" s="207" t="s">
        <v>1048</v>
      </c>
      <c r="G553" s="205"/>
      <c r="H553" s="208">
        <v>522.5</v>
      </c>
      <c r="I553" s="209"/>
      <c r="J553" s="205"/>
      <c r="K553" s="205"/>
      <c r="L553" s="210"/>
      <c r="M553" s="211"/>
      <c r="N553" s="212"/>
      <c r="O553" s="212"/>
      <c r="P553" s="212"/>
      <c r="Q553" s="212"/>
      <c r="R553" s="212"/>
      <c r="S553" s="212"/>
      <c r="T553" s="213"/>
      <c r="AT553" s="214" t="s">
        <v>128</v>
      </c>
      <c r="AU553" s="214" t="s">
        <v>79</v>
      </c>
      <c r="AV553" s="14" t="s">
        <v>79</v>
      </c>
      <c r="AW553" s="14" t="s">
        <v>33</v>
      </c>
      <c r="AX553" s="14" t="s">
        <v>14</v>
      </c>
      <c r="AY553" s="214" t="s">
        <v>114</v>
      </c>
    </row>
    <row r="554" spans="1:65" s="2" customFormat="1" ht="24.2" customHeight="1">
      <c r="A554" s="35"/>
      <c r="B554" s="36"/>
      <c r="C554" s="226" t="s">
        <v>1049</v>
      </c>
      <c r="D554" s="226" t="s">
        <v>146</v>
      </c>
      <c r="E554" s="227" t="s">
        <v>1037</v>
      </c>
      <c r="F554" s="228" t="s">
        <v>1038</v>
      </c>
      <c r="G554" s="229" t="s">
        <v>609</v>
      </c>
      <c r="H554" s="230">
        <v>1.881</v>
      </c>
      <c r="I554" s="231"/>
      <c r="J554" s="232">
        <f>ROUND(I554*H554,2)</f>
        <v>0</v>
      </c>
      <c r="K554" s="228" t="s">
        <v>121</v>
      </c>
      <c r="L554" s="233"/>
      <c r="M554" s="234" t="s">
        <v>19</v>
      </c>
      <c r="N554" s="235" t="s">
        <v>43</v>
      </c>
      <c r="O554" s="65"/>
      <c r="P554" s="183">
        <f>O554*H554</f>
        <v>0</v>
      </c>
      <c r="Q554" s="183">
        <v>0.55000000000000004</v>
      </c>
      <c r="R554" s="183">
        <f>Q554*H554</f>
        <v>1.0345500000000001</v>
      </c>
      <c r="S554" s="183">
        <v>0</v>
      </c>
      <c r="T554" s="184">
        <f>S554*H554</f>
        <v>0</v>
      </c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R554" s="185" t="s">
        <v>388</v>
      </c>
      <c r="AT554" s="185" t="s">
        <v>146</v>
      </c>
      <c r="AU554" s="185" t="s">
        <v>79</v>
      </c>
      <c r="AY554" s="18" t="s">
        <v>114</v>
      </c>
      <c r="BE554" s="186">
        <f>IF(N554="základní",J554,0)</f>
        <v>0</v>
      </c>
      <c r="BF554" s="186">
        <f>IF(N554="snížená",J554,0)</f>
        <v>0</v>
      </c>
      <c r="BG554" s="186">
        <f>IF(N554="zákl. přenesená",J554,0)</f>
        <v>0</v>
      </c>
      <c r="BH554" s="186">
        <f>IF(N554="sníž. přenesená",J554,0)</f>
        <v>0</v>
      </c>
      <c r="BI554" s="186">
        <f>IF(N554="nulová",J554,0)</f>
        <v>0</v>
      </c>
      <c r="BJ554" s="18" t="s">
        <v>79</v>
      </c>
      <c r="BK554" s="186">
        <f>ROUND(I554*H554,2)</f>
        <v>0</v>
      </c>
      <c r="BL554" s="18" t="s">
        <v>282</v>
      </c>
      <c r="BM554" s="185" t="s">
        <v>1050</v>
      </c>
    </row>
    <row r="555" spans="1:65" s="2" customFormat="1" ht="11.25">
      <c r="A555" s="35"/>
      <c r="B555" s="36"/>
      <c r="C555" s="37"/>
      <c r="D555" s="187" t="s">
        <v>124</v>
      </c>
      <c r="E555" s="37"/>
      <c r="F555" s="188" t="s">
        <v>1038</v>
      </c>
      <c r="G555" s="37"/>
      <c r="H555" s="37"/>
      <c r="I555" s="189"/>
      <c r="J555" s="37"/>
      <c r="K555" s="37"/>
      <c r="L555" s="40"/>
      <c r="M555" s="190"/>
      <c r="N555" s="191"/>
      <c r="O555" s="65"/>
      <c r="P555" s="65"/>
      <c r="Q555" s="65"/>
      <c r="R555" s="65"/>
      <c r="S555" s="65"/>
      <c r="T555" s="66"/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T555" s="18" t="s">
        <v>124</v>
      </c>
      <c r="AU555" s="18" t="s">
        <v>79</v>
      </c>
    </row>
    <row r="556" spans="1:65" s="2" customFormat="1" ht="11.25">
      <c r="A556" s="35"/>
      <c r="B556" s="36"/>
      <c r="C556" s="37"/>
      <c r="D556" s="192" t="s">
        <v>126</v>
      </c>
      <c r="E556" s="37"/>
      <c r="F556" s="193" t="s">
        <v>1040</v>
      </c>
      <c r="G556" s="37"/>
      <c r="H556" s="37"/>
      <c r="I556" s="189"/>
      <c r="J556" s="37"/>
      <c r="K556" s="37"/>
      <c r="L556" s="40"/>
      <c r="M556" s="190"/>
      <c r="N556" s="191"/>
      <c r="O556" s="65"/>
      <c r="P556" s="65"/>
      <c r="Q556" s="65"/>
      <c r="R556" s="65"/>
      <c r="S556" s="65"/>
      <c r="T556" s="66"/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T556" s="18" t="s">
        <v>126</v>
      </c>
      <c r="AU556" s="18" t="s">
        <v>79</v>
      </c>
    </row>
    <row r="557" spans="1:65" s="14" customFormat="1" ht="11.25">
      <c r="B557" s="204"/>
      <c r="C557" s="205"/>
      <c r="D557" s="187" t="s">
        <v>128</v>
      </c>
      <c r="E557" s="206" t="s">
        <v>19</v>
      </c>
      <c r="F557" s="207" t="s">
        <v>1051</v>
      </c>
      <c r="G557" s="205"/>
      <c r="H557" s="208">
        <v>1.5049999999999999</v>
      </c>
      <c r="I557" s="209"/>
      <c r="J557" s="205"/>
      <c r="K557" s="205"/>
      <c r="L557" s="210"/>
      <c r="M557" s="211"/>
      <c r="N557" s="212"/>
      <c r="O557" s="212"/>
      <c r="P557" s="212"/>
      <c r="Q557" s="212"/>
      <c r="R557" s="212"/>
      <c r="S557" s="212"/>
      <c r="T557" s="213"/>
      <c r="AT557" s="214" t="s">
        <v>128</v>
      </c>
      <c r="AU557" s="214" t="s">
        <v>79</v>
      </c>
      <c r="AV557" s="14" t="s">
        <v>79</v>
      </c>
      <c r="AW557" s="14" t="s">
        <v>33</v>
      </c>
      <c r="AX557" s="14" t="s">
        <v>14</v>
      </c>
      <c r="AY557" s="214" t="s">
        <v>114</v>
      </c>
    </row>
    <row r="558" spans="1:65" s="14" customFormat="1" ht="11.25">
      <c r="B558" s="204"/>
      <c r="C558" s="205"/>
      <c r="D558" s="187" t="s">
        <v>128</v>
      </c>
      <c r="E558" s="205"/>
      <c r="F558" s="207" t="s">
        <v>1052</v>
      </c>
      <c r="G558" s="205"/>
      <c r="H558" s="208">
        <v>1.881</v>
      </c>
      <c r="I558" s="209"/>
      <c r="J558" s="205"/>
      <c r="K558" s="205"/>
      <c r="L558" s="210"/>
      <c r="M558" s="211"/>
      <c r="N558" s="212"/>
      <c r="O558" s="212"/>
      <c r="P558" s="212"/>
      <c r="Q558" s="212"/>
      <c r="R558" s="212"/>
      <c r="S558" s="212"/>
      <c r="T558" s="213"/>
      <c r="AT558" s="214" t="s">
        <v>128</v>
      </c>
      <c r="AU558" s="214" t="s">
        <v>79</v>
      </c>
      <c r="AV558" s="14" t="s">
        <v>79</v>
      </c>
      <c r="AW558" s="14" t="s">
        <v>4</v>
      </c>
      <c r="AX558" s="14" t="s">
        <v>14</v>
      </c>
      <c r="AY558" s="214" t="s">
        <v>114</v>
      </c>
    </row>
    <row r="559" spans="1:65" s="2" customFormat="1" ht="24.2" customHeight="1">
      <c r="A559" s="35"/>
      <c r="B559" s="36"/>
      <c r="C559" s="174" t="s">
        <v>1053</v>
      </c>
      <c r="D559" s="174" t="s">
        <v>117</v>
      </c>
      <c r="E559" s="175" t="s">
        <v>1054</v>
      </c>
      <c r="F559" s="176" t="s">
        <v>1055</v>
      </c>
      <c r="G559" s="177" t="s">
        <v>120</v>
      </c>
      <c r="H559" s="178">
        <v>209</v>
      </c>
      <c r="I559" s="179"/>
      <c r="J559" s="180">
        <f>ROUND(I559*H559,2)</f>
        <v>0</v>
      </c>
      <c r="K559" s="176" t="s">
        <v>121</v>
      </c>
      <c r="L559" s="40"/>
      <c r="M559" s="181" t="s">
        <v>19</v>
      </c>
      <c r="N559" s="182" t="s">
        <v>43</v>
      </c>
      <c r="O559" s="65"/>
      <c r="P559" s="183">
        <f>O559*H559</f>
        <v>0</v>
      </c>
      <c r="Q559" s="183">
        <v>0</v>
      </c>
      <c r="R559" s="183">
        <f>Q559*H559</f>
        <v>0</v>
      </c>
      <c r="S559" s="183">
        <v>7.0000000000000001E-3</v>
      </c>
      <c r="T559" s="184">
        <f>S559*H559</f>
        <v>1.4630000000000001</v>
      </c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R559" s="185" t="s">
        <v>282</v>
      </c>
      <c r="AT559" s="185" t="s">
        <v>117</v>
      </c>
      <c r="AU559" s="185" t="s">
        <v>79</v>
      </c>
      <c r="AY559" s="18" t="s">
        <v>114</v>
      </c>
      <c r="BE559" s="186">
        <f>IF(N559="základní",J559,0)</f>
        <v>0</v>
      </c>
      <c r="BF559" s="186">
        <f>IF(N559="snížená",J559,0)</f>
        <v>0</v>
      </c>
      <c r="BG559" s="186">
        <f>IF(N559="zákl. přenesená",J559,0)</f>
        <v>0</v>
      </c>
      <c r="BH559" s="186">
        <f>IF(N559="sníž. přenesená",J559,0)</f>
        <v>0</v>
      </c>
      <c r="BI559" s="186">
        <f>IF(N559="nulová",J559,0)</f>
        <v>0</v>
      </c>
      <c r="BJ559" s="18" t="s">
        <v>79</v>
      </c>
      <c r="BK559" s="186">
        <f>ROUND(I559*H559,2)</f>
        <v>0</v>
      </c>
      <c r="BL559" s="18" t="s">
        <v>282</v>
      </c>
      <c r="BM559" s="185" t="s">
        <v>1056</v>
      </c>
    </row>
    <row r="560" spans="1:65" s="2" customFormat="1" ht="29.25">
      <c r="A560" s="35"/>
      <c r="B560" s="36"/>
      <c r="C560" s="37"/>
      <c r="D560" s="187" t="s">
        <v>124</v>
      </c>
      <c r="E560" s="37"/>
      <c r="F560" s="188" t="s">
        <v>1057</v>
      </c>
      <c r="G560" s="37"/>
      <c r="H560" s="37"/>
      <c r="I560" s="189"/>
      <c r="J560" s="37"/>
      <c r="K560" s="37"/>
      <c r="L560" s="40"/>
      <c r="M560" s="190"/>
      <c r="N560" s="191"/>
      <c r="O560" s="65"/>
      <c r="P560" s="65"/>
      <c r="Q560" s="65"/>
      <c r="R560" s="65"/>
      <c r="S560" s="65"/>
      <c r="T560" s="66"/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T560" s="18" t="s">
        <v>124</v>
      </c>
      <c r="AU560" s="18" t="s">
        <v>79</v>
      </c>
    </row>
    <row r="561" spans="1:65" s="2" customFormat="1" ht="11.25">
      <c r="A561" s="35"/>
      <c r="B561" s="36"/>
      <c r="C561" s="37"/>
      <c r="D561" s="192" t="s">
        <v>126</v>
      </c>
      <c r="E561" s="37"/>
      <c r="F561" s="193" t="s">
        <v>1058</v>
      </c>
      <c r="G561" s="37"/>
      <c r="H561" s="37"/>
      <c r="I561" s="189"/>
      <c r="J561" s="37"/>
      <c r="K561" s="37"/>
      <c r="L561" s="40"/>
      <c r="M561" s="190"/>
      <c r="N561" s="191"/>
      <c r="O561" s="65"/>
      <c r="P561" s="65"/>
      <c r="Q561" s="65"/>
      <c r="R561" s="65"/>
      <c r="S561" s="65"/>
      <c r="T561" s="66"/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T561" s="18" t="s">
        <v>126</v>
      </c>
      <c r="AU561" s="18" t="s">
        <v>79</v>
      </c>
    </row>
    <row r="562" spans="1:65" s="2" customFormat="1" ht="24.2" customHeight="1">
      <c r="A562" s="35"/>
      <c r="B562" s="36"/>
      <c r="C562" s="174" t="s">
        <v>1059</v>
      </c>
      <c r="D562" s="174" t="s">
        <v>117</v>
      </c>
      <c r="E562" s="175" t="s">
        <v>1060</v>
      </c>
      <c r="F562" s="176" t="s">
        <v>1061</v>
      </c>
      <c r="G562" s="177" t="s">
        <v>609</v>
      </c>
      <c r="H562" s="178">
        <v>9.0449999999999999</v>
      </c>
      <c r="I562" s="179"/>
      <c r="J562" s="180">
        <f>ROUND(I562*H562,2)</f>
        <v>0</v>
      </c>
      <c r="K562" s="176" t="s">
        <v>121</v>
      </c>
      <c r="L562" s="40"/>
      <c r="M562" s="181" t="s">
        <v>19</v>
      </c>
      <c r="N562" s="182" t="s">
        <v>43</v>
      </c>
      <c r="O562" s="65"/>
      <c r="P562" s="183">
        <f>O562*H562</f>
        <v>0</v>
      </c>
      <c r="Q562" s="183">
        <v>2.3369999999999998E-2</v>
      </c>
      <c r="R562" s="183">
        <f>Q562*H562</f>
        <v>0.21138164999999998</v>
      </c>
      <c r="S562" s="183">
        <v>0</v>
      </c>
      <c r="T562" s="184">
        <f>S562*H562</f>
        <v>0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185" t="s">
        <v>282</v>
      </c>
      <c r="AT562" s="185" t="s">
        <v>117</v>
      </c>
      <c r="AU562" s="185" t="s">
        <v>79</v>
      </c>
      <c r="AY562" s="18" t="s">
        <v>114</v>
      </c>
      <c r="BE562" s="186">
        <f>IF(N562="základní",J562,0)</f>
        <v>0</v>
      </c>
      <c r="BF562" s="186">
        <f>IF(N562="snížená",J562,0)</f>
        <v>0</v>
      </c>
      <c r="BG562" s="186">
        <f>IF(N562="zákl. přenesená",J562,0)</f>
        <v>0</v>
      </c>
      <c r="BH562" s="186">
        <f>IF(N562="sníž. přenesená",J562,0)</f>
        <v>0</v>
      </c>
      <c r="BI562" s="186">
        <f>IF(N562="nulová",J562,0)</f>
        <v>0</v>
      </c>
      <c r="BJ562" s="18" t="s">
        <v>79</v>
      </c>
      <c r="BK562" s="186">
        <f>ROUND(I562*H562,2)</f>
        <v>0</v>
      </c>
      <c r="BL562" s="18" t="s">
        <v>282</v>
      </c>
      <c r="BM562" s="185" t="s">
        <v>1062</v>
      </c>
    </row>
    <row r="563" spans="1:65" s="2" customFormat="1" ht="19.5">
      <c r="A563" s="35"/>
      <c r="B563" s="36"/>
      <c r="C563" s="37"/>
      <c r="D563" s="187" t="s">
        <v>124</v>
      </c>
      <c r="E563" s="37"/>
      <c r="F563" s="188" t="s">
        <v>1063</v>
      </c>
      <c r="G563" s="37"/>
      <c r="H563" s="37"/>
      <c r="I563" s="189"/>
      <c r="J563" s="37"/>
      <c r="K563" s="37"/>
      <c r="L563" s="40"/>
      <c r="M563" s="190"/>
      <c r="N563" s="191"/>
      <c r="O563" s="65"/>
      <c r="P563" s="65"/>
      <c r="Q563" s="65"/>
      <c r="R563" s="65"/>
      <c r="S563" s="65"/>
      <c r="T563" s="66"/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T563" s="18" t="s">
        <v>124</v>
      </c>
      <c r="AU563" s="18" t="s">
        <v>79</v>
      </c>
    </row>
    <row r="564" spans="1:65" s="2" customFormat="1" ht="11.25">
      <c r="A564" s="35"/>
      <c r="B564" s="36"/>
      <c r="C564" s="37"/>
      <c r="D564" s="192" t="s">
        <v>126</v>
      </c>
      <c r="E564" s="37"/>
      <c r="F564" s="193" t="s">
        <v>1064</v>
      </c>
      <c r="G564" s="37"/>
      <c r="H564" s="37"/>
      <c r="I564" s="189"/>
      <c r="J564" s="37"/>
      <c r="K564" s="37"/>
      <c r="L564" s="40"/>
      <c r="M564" s="190"/>
      <c r="N564" s="191"/>
      <c r="O564" s="65"/>
      <c r="P564" s="65"/>
      <c r="Q564" s="65"/>
      <c r="R564" s="65"/>
      <c r="S564" s="65"/>
      <c r="T564" s="66"/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T564" s="18" t="s">
        <v>126</v>
      </c>
      <c r="AU564" s="18" t="s">
        <v>79</v>
      </c>
    </row>
    <row r="565" spans="1:65" s="14" customFormat="1" ht="11.25">
      <c r="B565" s="204"/>
      <c r="C565" s="205"/>
      <c r="D565" s="187" t="s">
        <v>128</v>
      </c>
      <c r="E565" s="206" t="s">
        <v>19</v>
      </c>
      <c r="F565" s="207" t="s">
        <v>1065</v>
      </c>
      <c r="G565" s="205"/>
      <c r="H565" s="208">
        <v>9.0449999999999999</v>
      </c>
      <c r="I565" s="209"/>
      <c r="J565" s="205"/>
      <c r="K565" s="205"/>
      <c r="L565" s="210"/>
      <c r="M565" s="211"/>
      <c r="N565" s="212"/>
      <c r="O565" s="212"/>
      <c r="P565" s="212"/>
      <c r="Q565" s="212"/>
      <c r="R565" s="212"/>
      <c r="S565" s="212"/>
      <c r="T565" s="213"/>
      <c r="AT565" s="214" t="s">
        <v>128</v>
      </c>
      <c r="AU565" s="214" t="s">
        <v>79</v>
      </c>
      <c r="AV565" s="14" t="s">
        <v>79</v>
      </c>
      <c r="AW565" s="14" t="s">
        <v>33</v>
      </c>
      <c r="AX565" s="14" t="s">
        <v>14</v>
      </c>
      <c r="AY565" s="214" t="s">
        <v>114</v>
      </c>
    </row>
    <row r="566" spans="1:65" s="2" customFormat="1" ht="24.2" customHeight="1">
      <c r="A566" s="35"/>
      <c r="B566" s="36"/>
      <c r="C566" s="174" t="s">
        <v>1066</v>
      </c>
      <c r="D566" s="174" t="s">
        <v>117</v>
      </c>
      <c r="E566" s="175" t="s">
        <v>1067</v>
      </c>
      <c r="F566" s="176" t="s">
        <v>1068</v>
      </c>
      <c r="G566" s="177" t="s">
        <v>454</v>
      </c>
      <c r="H566" s="178">
        <v>6.41</v>
      </c>
      <c r="I566" s="179"/>
      <c r="J566" s="180">
        <f>ROUND(I566*H566,2)</f>
        <v>0</v>
      </c>
      <c r="K566" s="176" t="s">
        <v>121</v>
      </c>
      <c r="L566" s="40"/>
      <c r="M566" s="181" t="s">
        <v>19</v>
      </c>
      <c r="N566" s="182" t="s">
        <v>43</v>
      </c>
      <c r="O566" s="65"/>
      <c r="P566" s="183">
        <f>O566*H566</f>
        <v>0</v>
      </c>
      <c r="Q566" s="183">
        <v>0</v>
      </c>
      <c r="R566" s="183">
        <f>Q566*H566</f>
        <v>0</v>
      </c>
      <c r="S566" s="183">
        <v>0</v>
      </c>
      <c r="T566" s="184">
        <f>S566*H566</f>
        <v>0</v>
      </c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R566" s="185" t="s">
        <v>282</v>
      </c>
      <c r="AT566" s="185" t="s">
        <v>117</v>
      </c>
      <c r="AU566" s="185" t="s">
        <v>79</v>
      </c>
      <c r="AY566" s="18" t="s">
        <v>114</v>
      </c>
      <c r="BE566" s="186">
        <f>IF(N566="základní",J566,0)</f>
        <v>0</v>
      </c>
      <c r="BF566" s="186">
        <f>IF(N566="snížená",J566,0)</f>
        <v>0</v>
      </c>
      <c r="BG566" s="186">
        <f>IF(N566="zákl. přenesená",J566,0)</f>
        <v>0</v>
      </c>
      <c r="BH566" s="186">
        <f>IF(N566="sníž. přenesená",J566,0)</f>
        <v>0</v>
      </c>
      <c r="BI566" s="186">
        <f>IF(N566="nulová",J566,0)</f>
        <v>0</v>
      </c>
      <c r="BJ566" s="18" t="s">
        <v>79</v>
      </c>
      <c r="BK566" s="186">
        <f>ROUND(I566*H566,2)</f>
        <v>0</v>
      </c>
      <c r="BL566" s="18" t="s">
        <v>282</v>
      </c>
      <c r="BM566" s="185" t="s">
        <v>1069</v>
      </c>
    </row>
    <row r="567" spans="1:65" s="2" customFormat="1" ht="29.25">
      <c r="A567" s="35"/>
      <c r="B567" s="36"/>
      <c r="C567" s="37"/>
      <c r="D567" s="187" t="s">
        <v>124</v>
      </c>
      <c r="E567" s="37"/>
      <c r="F567" s="188" t="s">
        <v>1070</v>
      </c>
      <c r="G567" s="37"/>
      <c r="H567" s="37"/>
      <c r="I567" s="189"/>
      <c r="J567" s="37"/>
      <c r="K567" s="37"/>
      <c r="L567" s="40"/>
      <c r="M567" s="190"/>
      <c r="N567" s="191"/>
      <c r="O567" s="65"/>
      <c r="P567" s="65"/>
      <c r="Q567" s="65"/>
      <c r="R567" s="65"/>
      <c r="S567" s="65"/>
      <c r="T567" s="66"/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T567" s="18" t="s">
        <v>124</v>
      </c>
      <c r="AU567" s="18" t="s">
        <v>79</v>
      </c>
    </row>
    <row r="568" spans="1:65" s="2" customFormat="1" ht="11.25">
      <c r="A568" s="35"/>
      <c r="B568" s="36"/>
      <c r="C568" s="37"/>
      <c r="D568" s="192" t="s">
        <v>126</v>
      </c>
      <c r="E568" s="37"/>
      <c r="F568" s="193" t="s">
        <v>1071</v>
      </c>
      <c r="G568" s="37"/>
      <c r="H568" s="37"/>
      <c r="I568" s="189"/>
      <c r="J568" s="37"/>
      <c r="K568" s="37"/>
      <c r="L568" s="40"/>
      <c r="M568" s="190"/>
      <c r="N568" s="191"/>
      <c r="O568" s="65"/>
      <c r="P568" s="65"/>
      <c r="Q568" s="65"/>
      <c r="R568" s="65"/>
      <c r="S568" s="65"/>
      <c r="T568" s="66"/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T568" s="18" t="s">
        <v>126</v>
      </c>
      <c r="AU568" s="18" t="s">
        <v>79</v>
      </c>
    </row>
    <row r="569" spans="1:65" s="12" customFormat="1" ht="22.9" customHeight="1">
      <c r="B569" s="158"/>
      <c r="C569" s="159"/>
      <c r="D569" s="160" t="s">
        <v>70</v>
      </c>
      <c r="E569" s="172" t="s">
        <v>1072</v>
      </c>
      <c r="F569" s="172" t="s">
        <v>1073</v>
      </c>
      <c r="G569" s="159"/>
      <c r="H569" s="159"/>
      <c r="I569" s="162"/>
      <c r="J569" s="173">
        <f>BK569</f>
        <v>0</v>
      </c>
      <c r="K569" s="159"/>
      <c r="L569" s="164"/>
      <c r="M569" s="165"/>
      <c r="N569" s="166"/>
      <c r="O569" s="166"/>
      <c r="P569" s="167">
        <f>SUM(P570:P699)</f>
        <v>0</v>
      </c>
      <c r="Q569" s="166"/>
      <c r="R569" s="167">
        <f>SUM(R570:R699)</f>
        <v>2.6501099999999997</v>
      </c>
      <c r="S569" s="166"/>
      <c r="T569" s="168">
        <f>SUM(T570:T699)</f>
        <v>1.6967800000000002</v>
      </c>
      <c r="AR569" s="169" t="s">
        <v>79</v>
      </c>
      <c r="AT569" s="170" t="s">
        <v>70</v>
      </c>
      <c r="AU569" s="170" t="s">
        <v>14</v>
      </c>
      <c r="AY569" s="169" t="s">
        <v>114</v>
      </c>
      <c r="BK569" s="171">
        <f>SUM(BK570:BK699)</f>
        <v>0</v>
      </c>
    </row>
    <row r="570" spans="1:65" s="2" customFormat="1" ht="16.5" customHeight="1">
      <c r="A570" s="35"/>
      <c r="B570" s="36"/>
      <c r="C570" s="174" t="s">
        <v>1074</v>
      </c>
      <c r="D570" s="174" t="s">
        <v>117</v>
      </c>
      <c r="E570" s="175" t="s">
        <v>1075</v>
      </c>
      <c r="F570" s="176" t="s">
        <v>1076</v>
      </c>
      <c r="G570" s="177" t="s">
        <v>120</v>
      </c>
      <c r="H570" s="178">
        <v>209</v>
      </c>
      <c r="I570" s="179"/>
      <c r="J570" s="180">
        <f>ROUND(I570*H570,2)</f>
        <v>0</v>
      </c>
      <c r="K570" s="176" t="s">
        <v>121</v>
      </c>
      <c r="L570" s="40"/>
      <c r="M570" s="181" t="s">
        <v>19</v>
      </c>
      <c r="N570" s="182" t="s">
        <v>43</v>
      </c>
      <c r="O570" s="65"/>
      <c r="P570" s="183">
        <f>O570*H570</f>
        <v>0</v>
      </c>
      <c r="Q570" s="183">
        <v>0</v>
      </c>
      <c r="R570" s="183">
        <f>Q570*H570</f>
        <v>0</v>
      </c>
      <c r="S570" s="183">
        <v>5.94E-3</v>
      </c>
      <c r="T570" s="184">
        <f>S570*H570</f>
        <v>1.24146</v>
      </c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R570" s="185" t="s">
        <v>282</v>
      </c>
      <c r="AT570" s="185" t="s">
        <v>117</v>
      </c>
      <c r="AU570" s="185" t="s">
        <v>79</v>
      </c>
      <c r="AY570" s="18" t="s">
        <v>114</v>
      </c>
      <c r="BE570" s="186">
        <f>IF(N570="základní",J570,0)</f>
        <v>0</v>
      </c>
      <c r="BF570" s="186">
        <f>IF(N570="snížená",J570,0)</f>
        <v>0</v>
      </c>
      <c r="BG570" s="186">
        <f>IF(N570="zákl. přenesená",J570,0)</f>
        <v>0</v>
      </c>
      <c r="BH570" s="186">
        <f>IF(N570="sníž. přenesená",J570,0)</f>
        <v>0</v>
      </c>
      <c r="BI570" s="186">
        <f>IF(N570="nulová",J570,0)</f>
        <v>0</v>
      </c>
      <c r="BJ570" s="18" t="s">
        <v>79</v>
      </c>
      <c r="BK570" s="186">
        <f>ROUND(I570*H570,2)</f>
        <v>0</v>
      </c>
      <c r="BL570" s="18" t="s">
        <v>282</v>
      </c>
      <c r="BM570" s="185" t="s">
        <v>1077</v>
      </c>
    </row>
    <row r="571" spans="1:65" s="2" customFormat="1" ht="19.5">
      <c r="A571" s="35"/>
      <c r="B571" s="36"/>
      <c r="C571" s="37"/>
      <c r="D571" s="187" t="s">
        <v>124</v>
      </c>
      <c r="E571" s="37"/>
      <c r="F571" s="188" t="s">
        <v>1078</v>
      </c>
      <c r="G571" s="37"/>
      <c r="H571" s="37"/>
      <c r="I571" s="189"/>
      <c r="J571" s="37"/>
      <c r="K571" s="37"/>
      <c r="L571" s="40"/>
      <c r="M571" s="190"/>
      <c r="N571" s="191"/>
      <c r="O571" s="65"/>
      <c r="P571" s="65"/>
      <c r="Q571" s="65"/>
      <c r="R571" s="65"/>
      <c r="S571" s="65"/>
      <c r="T571" s="66"/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T571" s="18" t="s">
        <v>124</v>
      </c>
      <c r="AU571" s="18" t="s">
        <v>79</v>
      </c>
    </row>
    <row r="572" spans="1:65" s="2" customFormat="1" ht="11.25">
      <c r="A572" s="35"/>
      <c r="B572" s="36"/>
      <c r="C572" s="37"/>
      <c r="D572" s="192" t="s">
        <v>126</v>
      </c>
      <c r="E572" s="37"/>
      <c r="F572" s="193" t="s">
        <v>1079</v>
      </c>
      <c r="G572" s="37"/>
      <c r="H572" s="37"/>
      <c r="I572" s="189"/>
      <c r="J572" s="37"/>
      <c r="K572" s="37"/>
      <c r="L572" s="40"/>
      <c r="M572" s="190"/>
      <c r="N572" s="191"/>
      <c r="O572" s="65"/>
      <c r="P572" s="65"/>
      <c r="Q572" s="65"/>
      <c r="R572" s="65"/>
      <c r="S572" s="65"/>
      <c r="T572" s="66"/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T572" s="18" t="s">
        <v>126</v>
      </c>
      <c r="AU572" s="18" t="s">
        <v>79</v>
      </c>
    </row>
    <row r="573" spans="1:65" s="2" customFormat="1" ht="16.5" customHeight="1">
      <c r="A573" s="35"/>
      <c r="B573" s="36"/>
      <c r="C573" s="174" t="s">
        <v>1080</v>
      </c>
      <c r="D573" s="174" t="s">
        <v>117</v>
      </c>
      <c r="E573" s="175" t="s">
        <v>1081</v>
      </c>
      <c r="F573" s="176" t="s">
        <v>1082</v>
      </c>
      <c r="G573" s="177" t="s">
        <v>217</v>
      </c>
      <c r="H573" s="178">
        <v>29</v>
      </c>
      <c r="I573" s="179"/>
      <c r="J573" s="180">
        <f>ROUND(I573*H573,2)</f>
        <v>0</v>
      </c>
      <c r="K573" s="176" t="s">
        <v>121</v>
      </c>
      <c r="L573" s="40"/>
      <c r="M573" s="181" t="s">
        <v>19</v>
      </c>
      <c r="N573" s="182" t="s">
        <v>43</v>
      </c>
      <c r="O573" s="65"/>
      <c r="P573" s="183">
        <f>O573*H573</f>
        <v>0</v>
      </c>
      <c r="Q573" s="183">
        <v>0</v>
      </c>
      <c r="R573" s="183">
        <f>Q573*H573</f>
        <v>0</v>
      </c>
      <c r="S573" s="183">
        <v>1.8699999999999999E-3</v>
      </c>
      <c r="T573" s="184">
        <f>S573*H573</f>
        <v>5.423E-2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185" t="s">
        <v>282</v>
      </c>
      <c r="AT573" s="185" t="s">
        <v>117</v>
      </c>
      <c r="AU573" s="185" t="s">
        <v>79</v>
      </c>
      <c r="AY573" s="18" t="s">
        <v>114</v>
      </c>
      <c r="BE573" s="186">
        <f>IF(N573="základní",J573,0)</f>
        <v>0</v>
      </c>
      <c r="BF573" s="186">
        <f>IF(N573="snížená",J573,0)</f>
        <v>0</v>
      </c>
      <c r="BG573" s="186">
        <f>IF(N573="zákl. přenesená",J573,0)</f>
        <v>0</v>
      </c>
      <c r="BH573" s="186">
        <f>IF(N573="sníž. přenesená",J573,0)</f>
        <v>0</v>
      </c>
      <c r="BI573" s="186">
        <f>IF(N573="nulová",J573,0)</f>
        <v>0</v>
      </c>
      <c r="BJ573" s="18" t="s">
        <v>79</v>
      </c>
      <c r="BK573" s="186">
        <f>ROUND(I573*H573,2)</f>
        <v>0</v>
      </c>
      <c r="BL573" s="18" t="s">
        <v>282</v>
      </c>
      <c r="BM573" s="185" t="s">
        <v>1083</v>
      </c>
    </row>
    <row r="574" spans="1:65" s="2" customFormat="1" ht="19.5">
      <c r="A574" s="35"/>
      <c r="B574" s="36"/>
      <c r="C574" s="37"/>
      <c r="D574" s="187" t="s">
        <v>124</v>
      </c>
      <c r="E574" s="37"/>
      <c r="F574" s="188" t="s">
        <v>1084</v>
      </c>
      <c r="G574" s="37"/>
      <c r="H574" s="37"/>
      <c r="I574" s="189"/>
      <c r="J574" s="37"/>
      <c r="K574" s="37"/>
      <c r="L574" s="40"/>
      <c r="M574" s="190"/>
      <c r="N574" s="191"/>
      <c r="O574" s="65"/>
      <c r="P574" s="65"/>
      <c r="Q574" s="65"/>
      <c r="R574" s="65"/>
      <c r="S574" s="65"/>
      <c r="T574" s="66"/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T574" s="18" t="s">
        <v>124</v>
      </c>
      <c r="AU574" s="18" t="s">
        <v>79</v>
      </c>
    </row>
    <row r="575" spans="1:65" s="2" customFormat="1" ht="11.25">
      <c r="A575" s="35"/>
      <c r="B575" s="36"/>
      <c r="C575" s="37"/>
      <c r="D575" s="192" t="s">
        <v>126</v>
      </c>
      <c r="E575" s="37"/>
      <c r="F575" s="193" t="s">
        <v>1085</v>
      </c>
      <c r="G575" s="37"/>
      <c r="H575" s="37"/>
      <c r="I575" s="189"/>
      <c r="J575" s="37"/>
      <c r="K575" s="37"/>
      <c r="L575" s="40"/>
      <c r="M575" s="190"/>
      <c r="N575" s="191"/>
      <c r="O575" s="65"/>
      <c r="P575" s="65"/>
      <c r="Q575" s="65"/>
      <c r="R575" s="65"/>
      <c r="S575" s="65"/>
      <c r="T575" s="66"/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T575" s="18" t="s">
        <v>126</v>
      </c>
      <c r="AU575" s="18" t="s">
        <v>79</v>
      </c>
    </row>
    <row r="576" spans="1:65" s="2" customFormat="1" ht="21.75" customHeight="1">
      <c r="A576" s="35"/>
      <c r="B576" s="36"/>
      <c r="C576" s="174" t="s">
        <v>1086</v>
      </c>
      <c r="D576" s="174" t="s">
        <v>117</v>
      </c>
      <c r="E576" s="175" t="s">
        <v>1087</v>
      </c>
      <c r="F576" s="176" t="s">
        <v>1088</v>
      </c>
      <c r="G576" s="177" t="s">
        <v>217</v>
      </c>
      <c r="H576" s="178">
        <v>34</v>
      </c>
      <c r="I576" s="179"/>
      <c r="J576" s="180">
        <f>ROUND(I576*H576,2)</f>
        <v>0</v>
      </c>
      <c r="K576" s="176" t="s">
        <v>121</v>
      </c>
      <c r="L576" s="40"/>
      <c r="M576" s="181" t="s">
        <v>19</v>
      </c>
      <c r="N576" s="182" t="s">
        <v>43</v>
      </c>
      <c r="O576" s="65"/>
      <c r="P576" s="183">
        <f>O576*H576</f>
        <v>0</v>
      </c>
      <c r="Q576" s="183">
        <v>0</v>
      </c>
      <c r="R576" s="183">
        <f>Q576*H576</f>
        <v>0</v>
      </c>
      <c r="S576" s="183">
        <v>1.7700000000000001E-3</v>
      </c>
      <c r="T576" s="184">
        <f>S576*H576</f>
        <v>6.0180000000000004E-2</v>
      </c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R576" s="185" t="s">
        <v>282</v>
      </c>
      <c r="AT576" s="185" t="s">
        <v>117</v>
      </c>
      <c r="AU576" s="185" t="s">
        <v>79</v>
      </c>
      <c r="AY576" s="18" t="s">
        <v>114</v>
      </c>
      <c r="BE576" s="186">
        <f>IF(N576="základní",J576,0)</f>
        <v>0</v>
      </c>
      <c r="BF576" s="186">
        <f>IF(N576="snížená",J576,0)</f>
        <v>0</v>
      </c>
      <c r="BG576" s="186">
        <f>IF(N576="zákl. přenesená",J576,0)</f>
        <v>0</v>
      </c>
      <c r="BH576" s="186">
        <f>IF(N576="sníž. přenesená",J576,0)</f>
        <v>0</v>
      </c>
      <c r="BI576" s="186">
        <f>IF(N576="nulová",J576,0)</f>
        <v>0</v>
      </c>
      <c r="BJ576" s="18" t="s">
        <v>79</v>
      </c>
      <c r="BK576" s="186">
        <f>ROUND(I576*H576,2)</f>
        <v>0</v>
      </c>
      <c r="BL576" s="18" t="s">
        <v>282</v>
      </c>
      <c r="BM576" s="185" t="s">
        <v>1089</v>
      </c>
    </row>
    <row r="577" spans="1:65" s="2" customFormat="1" ht="19.5">
      <c r="A577" s="35"/>
      <c r="B577" s="36"/>
      <c r="C577" s="37"/>
      <c r="D577" s="187" t="s">
        <v>124</v>
      </c>
      <c r="E577" s="37"/>
      <c r="F577" s="188" t="s">
        <v>1090</v>
      </c>
      <c r="G577" s="37"/>
      <c r="H577" s="37"/>
      <c r="I577" s="189"/>
      <c r="J577" s="37"/>
      <c r="K577" s="37"/>
      <c r="L577" s="40"/>
      <c r="M577" s="190"/>
      <c r="N577" s="191"/>
      <c r="O577" s="65"/>
      <c r="P577" s="65"/>
      <c r="Q577" s="65"/>
      <c r="R577" s="65"/>
      <c r="S577" s="65"/>
      <c r="T577" s="66"/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T577" s="18" t="s">
        <v>124</v>
      </c>
      <c r="AU577" s="18" t="s">
        <v>79</v>
      </c>
    </row>
    <row r="578" spans="1:65" s="2" customFormat="1" ht="11.25">
      <c r="A578" s="35"/>
      <c r="B578" s="36"/>
      <c r="C578" s="37"/>
      <c r="D578" s="192" t="s">
        <v>126</v>
      </c>
      <c r="E578" s="37"/>
      <c r="F578" s="193" t="s">
        <v>1091</v>
      </c>
      <c r="G578" s="37"/>
      <c r="H578" s="37"/>
      <c r="I578" s="189"/>
      <c r="J578" s="37"/>
      <c r="K578" s="37"/>
      <c r="L578" s="40"/>
      <c r="M578" s="190"/>
      <c r="N578" s="191"/>
      <c r="O578" s="65"/>
      <c r="P578" s="65"/>
      <c r="Q578" s="65"/>
      <c r="R578" s="65"/>
      <c r="S578" s="65"/>
      <c r="T578" s="66"/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T578" s="18" t="s">
        <v>126</v>
      </c>
      <c r="AU578" s="18" t="s">
        <v>79</v>
      </c>
    </row>
    <row r="579" spans="1:65" s="2" customFormat="1" ht="16.5" customHeight="1">
      <c r="A579" s="35"/>
      <c r="B579" s="36"/>
      <c r="C579" s="174" t="s">
        <v>1092</v>
      </c>
      <c r="D579" s="174" t="s">
        <v>117</v>
      </c>
      <c r="E579" s="175" t="s">
        <v>1093</v>
      </c>
      <c r="F579" s="176" t="s">
        <v>1094</v>
      </c>
      <c r="G579" s="177" t="s">
        <v>650</v>
      </c>
      <c r="H579" s="178">
        <v>1</v>
      </c>
      <c r="I579" s="179"/>
      <c r="J579" s="180">
        <f>ROUND(I579*H579,2)</f>
        <v>0</v>
      </c>
      <c r="K579" s="176" t="s">
        <v>121</v>
      </c>
      <c r="L579" s="40"/>
      <c r="M579" s="181" t="s">
        <v>19</v>
      </c>
      <c r="N579" s="182" t="s">
        <v>43</v>
      </c>
      <c r="O579" s="65"/>
      <c r="P579" s="183">
        <f>O579*H579</f>
        <v>0</v>
      </c>
      <c r="Q579" s="183">
        <v>0</v>
      </c>
      <c r="R579" s="183">
        <f>Q579*H579</f>
        <v>0</v>
      </c>
      <c r="S579" s="183">
        <v>9.0600000000000003E-3</v>
      </c>
      <c r="T579" s="184">
        <f>S579*H579</f>
        <v>9.0600000000000003E-3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185" t="s">
        <v>282</v>
      </c>
      <c r="AT579" s="185" t="s">
        <v>117</v>
      </c>
      <c r="AU579" s="185" t="s">
        <v>79</v>
      </c>
      <c r="AY579" s="18" t="s">
        <v>114</v>
      </c>
      <c r="BE579" s="186">
        <f>IF(N579="základní",J579,0)</f>
        <v>0</v>
      </c>
      <c r="BF579" s="186">
        <f>IF(N579="snížená",J579,0)</f>
        <v>0</v>
      </c>
      <c r="BG579" s="186">
        <f>IF(N579="zákl. přenesená",J579,0)</f>
        <v>0</v>
      </c>
      <c r="BH579" s="186">
        <f>IF(N579="sníž. přenesená",J579,0)</f>
        <v>0</v>
      </c>
      <c r="BI579" s="186">
        <f>IF(N579="nulová",J579,0)</f>
        <v>0</v>
      </c>
      <c r="BJ579" s="18" t="s">
        <v>79</v>
      </c>
      <c r="BK579" s="186">
        <f>ROUND(I579*H579,2)</f>
        <v>0</v>
      </c>
      <c r="BL579" s="18" t="s">
        <v>282</v>
      </c>
      <c r="BM579" s="185" t="s">
        <v>1095</v>
      </c>
    </row>
    <row r="580" spans="1:65" s="2" customFormat="1" ht="11.25">
      <c r="A580" s="35"/>
      <c r="B580" s="36"/>
      <c r="C580" s="37"/>
      <c r="D580" s="187" t="s">
        <v>124</v>
      </c>
      <c r="E580" s="37"/>
      <c r="F580" s="188" t="s">
        <v>1096</v>
      </c>
      <c r="G580" s="37"/>
      <c r="H580" s="37"/>
      <c r="I580" s="189"/>
      <c r="J580" s="37"/>
      <c r="K580" s="37"/>
      <c r="L580" s="40"/>
      <c r="M580" s="190"/>
      <c r="N580" s="191"/>
      <c r="O580" s="65"/>
      <c r="P580" s="65"/>
      <c r="Q580" s="65"/>
      <c r="R580" s="65"/>
      <c r="S580" s="65"/>
      <c r="T580" s="66"/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T580" s="18" t="s">
        <v>124</v>
      </c>
      <c r="AU580" s="18" t="s">
        <v>79</v>
      </c>
    </row>
    <row r="581" spans="1:65" s="2" customFormat="1" ht="11.25">
      <c r="A581" s="35"/>
      <c r="B581" s="36"/>
      <c r="C581" s="37"/>
      <c r="D581" s="192" t="s">
        <v>126</v>
      </c>
      <c r="E581" s="37"/>
      <c r="F581" s="193" t="s">
        <v>1097</v>
      </c>
      <c r="G581" s="37"/>
      <c r="H581" s="37"/>
      <c r="I581" s="189"/>
      <c r="J581" s="37"/>
      <c r="K581" s="37"/>
      <c r="L581" s="40"/>
      <c r="M581" s="190"/>
      <c r="N581" s="191"/>
      <c r="O581" s="65"/>
      <c r="P581" s="65"/>
      <c r="Q581" s="65"/>
      <c r="R581" s="65"/>
      <c r="S581" s="65"/>
      <c r="T581" s="66"/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T581" s="18" t="s">
        <v>126</v>
      </c>
      <c r="AU581" s="18" t="s">
        <v>79</v>
      </c>
    </row>
    <row r="582" spans="1:65" s="2" customFormat="1" ht="16.5" customHeight="1">
      <c r="A582" s="35"/>
      <c r="B582" s="36"/>
      <c r="C582" s="174" t="s">
        <v>1098</v>
      </c>
      <c r="D582" s="174" t="s">
        <v>117</v>
      </c>
      <c r="E582" s="175" t="s">
        <v>1099</v>
      </c>
      <c r="F582" s="176" t="s">
        <v>1100</v>
      </c>
      <c r="G582" s="177" t="s">
        <v>217</v>
      </c>
      <c r="H582" s="178">
        <v>75</v>
      </c>
      <c r="I582" s="179"/>
      <c r="J582" s="180">
        <f>ROUND(I582*H582,2)</f>
        <v>0</v>
      </c>
      <c r="K582" s="176" t="s">
        <v>121</v>
      </c>
      <c r="L582" s="40"/>
      <c r="M582" s="181" t="s">
        <v>19</v>
      </c>
      <c r="N582" s="182" t="s">
        <v>43</v>
      </c>
      <c r="O582" s="65"/>
      <c r="P582" s="183">
        <f>O582*H582</f>
        <v>0</v>
      </c>
      <c r="Q582" s="183">
        <v>0</v>
      </c>
      <c r="R582" s="183">
        <f>Q582*H582</f>
        <v>0</v>
      </c>
      <c r="S582" s="183">
        <v>1.67E-3</v>
      </c>
      <c r="T582" s="184">
        <f>S582*H582</f>
        <v>0.12525</v>
      </c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R582" s="185" t="s">
        <v>282</v>
      </c>
      <c r="AT582" s="185" t="s">
        <v>117</v>
      </c>
      <c r="AU582" s="185" t="s">
        <v>79</v>
      </c>
      <c r="AY582" s="18" t="s">
        <v>114</v>
      </c>
      <c r="BE582" s="186">
        <f>IF(N582="základní",J582,0)</f>
        <v>0</v>
      </c>
      <c r="BF582" s="186">
        <f>IF(N582="snížená",J582,0)</f>
        <v>0</v>
      </c>
      <c r="BG582" s="186">
        <f>IF(N582="zákl. přenesená",J582,0)</f>
        <v>0</v>
      </c>
      <c r="BH582" s="186">
        <f>IF(N582="sníž. přenesená",J582,0)</f>
        <v>0</v>
      </c>
      <c r="BI582" s="186">
        <f>IF(N582="nulová",J582,0)</f>
        <v>0</v>
      </c>
      <c r="BJ582" s="18" t="s">
        <v>79</v>
      </c>
      <c r="BK582" s="186">
        <f>ROUND(I582*H582,2)</f>
        <v>0</v>
      </c>
      <c r="BL582" s="18" t="s">
        <v>282</v>
      </c>
      <c r="BM582" s="185" t="s">
        <v>1101</v>
      </c>
    </row>
    <row r="583" spans="1:65" s="2" customFormat="1" ht="11.25">
      <c r="A583" s="35"/>
      <c r="B583" s="36"/>
      <c r="C583" s="37"/>
      <c r="D583" s="187" t="s">
        <v>124</v>
      </c>
      <c r="E583" s="37"/>
      <c r="F583" s="188" t="s">
        <v>1102</v>
      </c>
      <c r="G583" s="37"/>
      <c r="H583" s="37"/>
      <c r="I583" s="189"/>
      <c r="J583" s="37"/>
      <c r="K583" s="37"/>
      <c r="L583" s="40"/>
      <c r="M583" s="190"/>
      <c r="N583" s="191"/>
      <c r="O583" s="65"/>
      <c r="P583" s="65"/>
      <c r="Q583" s="65"/>
      <c r="R583" s="65"/>
      <c r="S583" s="65"/>
      <c r="T583" s="66"/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T583" s="18" t="s">
        <v>124</v>
      </c>
      <c r="AU583" s="18" t="s">
        <v>79</v>
      </c>
    </row>
    <row r="584" spans="1:65" s="2" customFormat="1" ht="11.25">
      <c r="A584" s="35"/>
      <c r="B584" s="36"/>
      <c r="C584" s="37"/>
      <c r="D584" s="192" t="s">
        <v>126</v>
      </c>
      <c r="E584" s="37"/>
      <c r="F584" s="193" t="s">
        <v>1103</v>
      </c>
      <c r="G584" s="37"/>
      <c r="H584" s="37"/>
      <c r="I584" s="189"/>
      <c r="J584" s="37"/>
      <c r="K584" s="37"/>
      <c r="L584" s="40"/>
      <c r="M584" s="190"/>
      <c r="N584" s="191"/>
      <c r="O584" s="65"/>
      <c r="P584" s="65"/>
      <c r="Q584" s="65"/>
      <c r="R584" s="65"/>
      <c r="S584" s="65"/>
      <c r="T584" s="66"/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T584" s="18" t="s">
        <v>126</v>
      </c>
      <c r="AU584" s="18" t="s">
        <v>79</v>
      </c>
    </row>
    <row r="585" spans="1:65" s="2" customFormat="1" ht="16.5" customHeight="1">
      <c r="A585" s="35"/>
      <c r="B585" s="36"/>
      <c r="C585" s="174" t="s">
        <v>473</v>
      </c>
      <c r="D585" s="174" t="s">
        <v>117</v>
      </c>
      <c r="E585" s="175" t="s">
        <v>1104</v>
      </c>
      <c r="F585" s="176" t="s">
        <v>1105</v>
      </c>
      <c r="G585" s="177" t="s">
        <v>217</v>
      </c>
      <c r="H585" s="178">
        <v>34</v>
      </c>
      <c r="I585" s="179"/>
      <c r="J585" s="180">
        <f>ROUND(I585*H585,2)</f>
        <v>0</v>
      </c>
      <c r="K585" s="176" t="s">
        <v>121</v>
      </c>
      <c r="L585" s="40"/>
      <c r="M585" s="181" t="s">
        <v>19</v>
      </c>
      <c r="N585" s="182" t="s">
        <v>43</v>
      </c>
      <c r="O585" s="65"/>
      <c r="P585" s="183">
        <f>O585*H585</f>
        <v>0</v>
      </c>
      <c r="Q585" s="183">
        <v>0</v>
      </c>
      <c r="R585" s="183">
        <f>Q585*H585</f>
        <v>0</v>
      </c>
      <c r="S585" s="183">
        <v>2.5999999999999999E-3</v>
      </c>
      <c r="T585" s="184">
        <f>S585*H585</f>
        <v>8.8399999999999992E-2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185" t="s">
        <v>282</v>
      </c>
      <c r="AT585" s="185" t="s">
        <v>117</v>
      </c>
      <c r="AU585" s="185" t="s">
        <v>79</v>
      </c>
      <c r="AY585" s="18" t="s">
        <v>114</v>
      </c>
      <c r="BE585" s="186">
        <f>IF(N585="základní",J585,0)</f>
        <v>0</v>
      </c>
      <c r="BF585" s="186">
        <f>IF(N585="snížená",J585,0)</f>
        <v>0</v>
      </c>
      <c r="BG585" s="186">
        <f>IF(N585="zákl. přenesená",J585,0)</f>
        <v>0</v>
      </c>
      <c r="BH585" s="186">
        <f>IF(N585="sníž. přenesená",J585,0)</f>
        <v>0</v>
      </c>
      <c r="BI585" s="186">
        <f>IF(N585="nulová",J585,0)</f>
        <v>0</v>
      </c>
      <c r="BJ585" s="18" t="s">
        <v>79</v>
      </c>
      <c r="BK585" s="186">
        <f>ROUND(I585*H585,2)</f>
        <v>0</v>
      </c>
      <c r="BL585" s="18" t="s">
        <v>282</v>
      </c>
      <c r="BM585" s="185" t="s">
        <v>1106</v>
      </c>
    </row>
    <row r="586" spans="1:65" s="2" customFormat="1" ht="11.25">
      <c r="A586" s="35"/>
      <c r="B586" s="36"/>
      <c r="C586" s="37"/>
      <c r="D586" s="187" t="s">
        <v>124</v>
      </c>
      <c r="E586" s="37"/>
      <c r="F586" s="188" t="s">
        <v>1107</v>
      </c>
      <c r="G586" s="37"/>
      <c r="H586" s="37"/>
      <c r="I586" s="189"/>
      <c r="J586" s="37"/>
      <c r="K586" s="37"/>
      <c r="L586" s="40"/>
      <c r="M586" s="190"/>
      <c r="N586" s="191"/>
      <c r="O586" s="65"/>
      <c r="P586" s="65"/>
      <c r="Q586" s="65"/>
      <c r="R586" s="65"/>
      <c r="S586" s="65"/>
      <c r="T586" s="66"/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T586" s="18" t="s">
        <v>124</v>
      </c>
      <c r="AU586" s="18" t="s">
        <v>79</v>
      </c>
    </row>
    <row r="587" spans="1:65" s="2" customFormat="1" ht="11.25">
      <c r="A587" s="35"/>
      <c r="B587" s="36"/>
      <c r="C587" s="37"/>
      <c r="D587" s="192" t="s">
        <v>126</v>
      </c>
      <c r="E587" s="37"/>
      <c r="F587" s="193" t="s">
        <v>1108</v>
      </c>
      <c r="G587" s="37"/>
      <c r="H587" s="37"/>
      <c r="I587" s="189"/>
      <c r="J587" s="37"/>
      <c r="K587" s="37"/>
      <c r="L587" s="40"/>
      <c r="M587" s="190"/>
      <c r="N587" s="191"/>
      <c r="O587" s="65"/>
      <c r="P587" s="65"/>
      <c r="Q587" s="65"/>
      <c r="R587" s="65"/>
      <c r="S587" s="65"/>
      <c r="T587" s="66"/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T587" s="18" t="s">
        <v>126</v>
      </c>
      <c r="AU587" s="18" t="s">
        <v>79</v>
      </c>
    </row>
    <row r="588" spans="1:65" s="2" customFormat="1" ht="16.5" customHeight="1">
      <c r="A588" s="35"/>
      <c r="B588" s="36"/>
      <c r="C588" s="174" t="s">
        <v>1109</v>
      </c>
      <c r="D588" s="174" t="s">
        <v>117</v>
      </c>
      <c r="E588" s="175" t="s">
        <v>1110</v>
      </c>
      <c r="F588" s="176" t="s">
        <v>1111</v>
      </c>
      <c r="G588" s="177" t="s">
        <v>217</v>
      </c>
      <c r="H588" s="178">
        <v>30</v>
      </c>
      <c r="I588" s="179"/>
      <c r="J588" s="180">
        <f>ROUND(I588*H588,2)</f>
        <v>0</v>
      </c>
      <c r="K588" s="176" t="s">
        <v>121</v>
      </c>
      <c r="L588" s="40"/>
      <c r="M588" s="181" t="s">
        <v>19</v>
      </c>
      <c r="N588" s="182" t="s">
        <v>43</v>
      </c>
      <c r="O588" s="65"/>
      <c r="P588" s="183">
        <f>O588*H588</f>
        <v>0</v>
      </c>
      <c r="Q588" s="183">
        <v>0</v>
      </c>
      <c r="R588" s="183">
        <f>Q588*H588</f>
        <v>0</v>
      </c>
      <c r="S588" s="183">
        <v>3.9399999999999999E-3</v>
      </c>
      <c r="T588" s="184">
        <f>S588*H588</f>
        <v>0.1182</v>
      </c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R588" s="185" t="s">
        <v>282</v>
      </c>
      <c r="AT588" s="185" t="s">
        <v>117</v>
      </c>
      <c r="AU588" s="185" t="s">
        <v>79</v>
      </c>
      <c r="AY588" s="18" t="s">
        <v>114</v>
      </c>
      <c r="BE588" s="186">
        <f>IF(N588="základní",J588,0)</f>
        <v>0</v>
      </c>
      <c r="BF588" s="186">
        <f>IF(N588="snížená",J588,0)</f>
        <v>0</v>
      </c>
      <c r="BG588" s="186">
        <f>IF(N588="zákl. přenesená",J588,0)</f>
        <v>0</v>
      </c>
      <c r="BH588" s="186">
        <f>IF(N588="sníž. přenesená",J588,0)</f>
        <v>0</v>
      </c>
      <c r="BI588" s="186">
        <f>IF(N588="nulová",J588,0)</f>
        <v>0</v>
      </c>
      <c r="BJ588" s="18" t="s">
        <v>79</v>
      </c>
      <c r="BK588" s="186">
        <f>ROUND(I588*H588,2)</f>
        <v>0</v>
      </c>
      <c r="BL588" s="18" t="s">
        <v>282</v>
      </c>
      <c r="BM588" s="185" t="s">
        <v>1112</v>
      </c>
    </row>
    <row r="589" spans="1:65" s="2" customFormat="1" ht="11.25">
      <c r="A589" s="35"/>
      <c r="B589" s="36"/>
      <c r="C589" s="37"/>
      <c r="D589" s="187" t="s">
        <v>124</v>
      </c>
      <c r="E589" s="37"/>
      <c r="F589" s="188" t="s">
        <v>1113</v>
      </c>
      <c r="G589" s="37"/>
      <c r="H589" s="37"/>
      <c r="I589" s="189"/>
      <c r="J589" s="37"/>
      <c r="K589" s="37"/>
      <c r="L589" s="40"/>
      <c r="M589" s="190"/>
      <c r="N589" s="191"/>
      <c r="O589" s="65"/>
      <c r="P589" s="65"/>
      <c r="Q589" s="65"/>
      <c r="R589" s="65"/>
      <c r="S589" s="65"/>
      <c r="T589" s="66"/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T589" s="18" t="s">
        <v>124</v>
      </c>
      <c r="AU589" s="18" t="s">
        <v>79</v>
      </c>
    </row>
    <row r="590" spans="1:65" s="2" customFormat="1" ht="11.25">
      <c r="A590" s="35"/>
      <c r="B590" s="36"/>
      <c r="C590" s="37"/>
      <c r="D590" s="192" t="s">
        <v>126</v>
      </c>
      <c r="E590" s="37"/>
      <c r="F590" s="193" t="s">
        <v>1114</v>
      </c>
      <c r="G590" s="37"/>
      <c r="H590" s="37"/>
      <c r="I590" s="189"/>
      <c r="J590" s="37"/>
      <c r="K590" s="37"/>
      <c r="L590" s="40"/>
      <c r="M590" s="190"/>
      <c r="N590" s="191"/>
      <c r="O590" s="65"/>
      <c r="P590" s="65"/>
      <c r="Q590" s="65"/>
      <c r="R590" s="65"/>
      <c r="S590" s="65"/>
      <c r="T590" s="66"/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T590" s="18" t="s">
        <v>126</v>
      </c>
      <c r="AU590" s="18" t="s">
        <v>79</v>
      </c>
    </row>
    <row r="591" spans="1:65" s="2" customFormat="1" ht="24.2" customHeight="1">
      <c r="A591" s="35"/>
      <c r="B591" s="36"/>
      <c r="C591" s="174" t="s">
        <v>1115</v>
      </c>
      <c r="D591" s="174" t="s">
        <v>117</v>
      </c>
      <c r="E591" s="175" t="s">
        <v>1116</v>
      </c>
      <c r="F591" s="176" t="s">
        <v>1117</v>
      </c>
      <c r="G591" s="177" t="s">
        <v>217</v>
      </c>
      <c r="H591" s="178">
        <v>9</v>
      </c>
      <c r="I591" s="179"/>
      <c r="J591" s="180">
        <f>ROUND(I591*H591,2)</f>
        <v>0</v>
      </c>
      <c r="K591" s="176" t="s">
        <v>121</v>
      </c>
      <c r="L591" s="40"/>
      <c r="M591" s="181" t="s">
        <v>19</v>
      </c>
      <c r="N591" s="182" t="s">
        <v>43</v>
      </c>
      <c r="O591" s="65"/>
      <c r="P591" s="183">
        <f>O591*H591</f>
        <v>0</v>
      </c>
      <c r="Q591" s="183">
        <v>1.72E-3</v>
      </c>
      <c r="R591" s="183">
        <f>Q591*H591</f>
        <v>1.5479999999999999E-2</v>
      </c>
      <c r="S591" s="183">
        <v>0</v>
      </c>
      <c r="T591" s="184">
        <f>S591*H591</f>
        <v>0</v>
      </c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R591" s="185" t="s">
        <v>282</v>
      </c>
      <c r="AT591" s="185" t="s">
        <v>117</v>
      </c>
      <c r="AU591" s="185" t="s">
        <v>79</v>
      </c>
      <c r="AY591" s="18" t="s">
        <v>114</v>
      </c>
      <c r="BE591" s="186">
        <f>IF(N591="základní",J591,0)</f>
        <v>0</v>
      </c>
      <c r="BF591" s="186">
        <f>IF(N591="snížená",J591,0)</f>
        <v>0</v>
      </c>
      <c r="BG591" s="186">
        <f>IF(N591="zákl. přenesená",J591,0)</f>
        <v>0</v>
      </c>
      <c r="BH591" s="186">
        <f>IF(N591="sníž. přenesená",J591,0)</f>
        <v>0</v>
      </c>
      <c r="BI591" s="186">
        <f>IF(N591="nulová",J591,0)</f>
        <v>0</v>
      </c>
      <c r="BJ591" s="18" t="s">
        <v>79</v>
      </c>
      <c r="BK591" s="186">
        <f>ROUND(I591*H591,2)</f>
        <v>0</v>
      </c>
      <c r="BL591" s="18" t="s">
        <v>282</v>
      </c>
      <c r="BM591" s="185" t="s">
        <v>1118</v>
      </c>
    </row>
    <row r="592" spans="1:65" s="2" customFormat="1" ht="19.5">
      <c r="A592" s="35"/>
      <c r="B592" s="36"/>
      <c r="C592" s="37"/>
      <c r="D592" s="187" t="s">
        <v>124</v>
      </c>
      <c r="E592" s="37"/>
      <c r="F592" s="188" t="s">
        <v>1119</v>
      </c>
      <c r="G592" s="37"/>
      <c r="H592" s="37"/>
      <c r="I592" s="189"/>
      <c r="J592" s="37"/>
      <c r="K592" s="37"/>
      <c r="L592" s="40"/>
      <c r="M592" s="190"/>
      <c r="N592" s="191"/>
      <c r="O592" s="65"/>
      <c r="P592" s="65"/>
      <c r="Q592" s="65"/>
      <c r="R592" s="65"/>
      <c r="S592" s="65"/>
      <c r="T592" s="66"/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T592" s="18" t="s">
        <v>124</v>
      </c>
      <c r="AU592" s="18" t="s">
        <v>79</v>
      </c>
    </row>
    <row r="593" spans="1:65" s="2" customFormat="1" ht="11.25">
      <c r="A593" s="35"/>
      <c r="B593" s="36"/>
      <c r="C593" s="37"/>
      <c r="D593" s="192" t="s">
        <v>126</v>
      </c>
      <c r="E593" s="37"/>
      <c r="F593" s="193" t="s">
        <v>1120</v>
      </c>
      <c r="G593" s="37"/>
      <c r="H593" s="37"/>
      <c r="I593" s="189"/>
      <c r="J593" s="37"/>
      <c r="K593" s="37"/>
      <c r="L593" s="40"/>
      <c r="M593" s="190"/>
      <c r="N593" s="191"/>
      <c r="O593" s="65"/>
      <c r="P593" s="65"/>
      <c r="Q593" s="65"/>
      <c r="R593" s="65"/>
      <c r="S593" s="65"/>
      <c r="T593" s="66"/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T593" s="18" t="s">
        <v>126</v>
      </c>
      <c r="AU593" s="18" t="s">
        <v>79</v>
      </c>
    </row>
    <row r="594" spans="1:65" s="13" customFormat="1" ht="11.25">
      <c r="B594" s="194"/>
      <c r="C594" s="195"/>
      <c r="D594" s="187" t="s">
        <v>128</v>
      </c>
      <c r="E594" s="196" t="s">
        <v>19</v>
      </c>
      <c r="F594" s="197" t="s">
        <v>1121</v>
      </c>
      <c r="G594" s="195"/>
      <c r="H594" s="196" t="s">
        <v>19</v>
      </c>
      <c r="I594" s="198"/>
      <c r="J594" s="195"/>
      <c r="K594" s="195"/>
      <c r="L594" s="199"/>
      <c r="M594" s="200"/>
      <c r="N594" s="201"/>
      <c r="O594" s="201"/>
      <c r="P594" s="201"/>
      <c r="Q594" s="201"/>
      <c r="R594" s="201"/>
      <c r="S594" s="201"/>
      <c r="T594" s="202"/>
      <c r="AT594" s="203" t="s">
        <v>128</v>
      </c>
      <c r="AU594" s="203" t="s">
        <v>79</v>
      </c>
      <c r="AV594" s="13" t="s">
        <v>14</v>
      </c>
      <c r="AW594" s="13" t="s">
        <v>33</v>
      </c>
      <c r="AX594" s="13" t="s">
        <v>71</v>
      </c>
      <c r="AY594" s="203" t="s">
        <v>114</v>
      </c>
    </row>
    <row r="595" spans="1:65" s="14" customFormat="1" ht="11.25">
      <c r="B595" s="204"/>
      <c r="C595" s="205"/>
      <c r="D595" s="187" t="s">
        <v>128</v>
      </c>
      <c r="E595" s="206" t="s">
        <v>19</v>
      </c>
      <c r="F595" s="207" t="s">
        <v>214</v>
      </c>
      <c r="G595" s="205"/>
      <c r="H595" s="208">
        <v>9</v>
      </c>
      <c r="I595" s="209"/>
      <c r="J595" s="205"/>
      <c r="K595" s="205"/>
      <c r="L595" s="210"/>
      <c r="M595" s="211"/>
      <c r="N595" s="212"/>
      <c r="O595" s="212"/>
      <c r="P595" s="212"/>
      <c r="Q595" s="212"/>
      <c r="R595" s="212"/>
      <c r="S595" s="212"/>
      <c r="T595" s="213"/>
      <c r="AT595" s="214" t="s">
        <v>128</v>
      </c>
      <c r="AU595" s="214" t="s">
        <v>79</v>
      </c>
      <c r="AV595" s="14" t="s">
        <v>79</v>
      </c>
      <c r="AW595" s="14" t="s">
        <v>33</v>
      </c>
      <c r="AX595" s="14" t="s">
        <v>14</v>
      </c>
      <c r="AY595" s="214" t="s">
        <v>114</v>
      </c>
    </row>
    <row r="596" spans="1:65" s="2" customFormat="1" ht="33" customHeight="1">
      <c r="A596" s="35"/>
      <c r="B596" s="36"/>
      <c r="C596" s="174" t="s">
        <v>1122</v>
      </c>
      <c r="D596" s="174" t="s">
        <v>117</v>
      </c>
      <c r="E596" s="175" t="s">
        <v>1123</v>
      </c>
      <c r="F596" s="176" t="s">
        <v>1124</v>
      </c>
      <c r="G596" s="177" t="s">
        <v>120</v>
      </c>
      <c r="H596" s="178">
        <v>209</v>
      </c>
      <c r="I596" s="179"/>
      <c r="J596" s="180">
        <f>ROUND(I596*H596,2)</f>
        <v>0</v>
      </c>
      <c r="K596" s="176" t="s">
        <v>121</v>
      </c>
      <c r="L596" s="40"/>
      <c r="M596" s="181" t="s">
        <v>19</v>
      </c>
      <c r="N596" s="182" t="s">
        <v>43</v>
      </c>
      <c r="O596" s="65"/>
      <c r="P596" s="183">
        <f>O596*H596</f>
        <v>0</v>
      </c>
      <c r="Q596" s="183">
        <v>6.6E-3</v>
      </c>
      <c r="R596" s="183">
        <f>Q596*H596</f>
        <v>1.3794</v>
      </c>
      <c r="S596" s="183">
        <v>0</v>
      </c>
      <c r="T596" s="184">
        <f>S596*H596</f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185" t="s">
        <v>282</v>
      </c>
      <c r="AT596" s="185" t="s">
        <v>117</v>
      </c>
      <c r="AU596" s="185" t="s">
        <v>79</v>
      </c>
      <c r="AY596" s="18" t="s">
        <v>114</v>
      </c>
      <c r="BE596" s="186">
        <f>IF(N596="základní",J596,0)</f>
        <v>0</v>
      </c>
      <c r="BF596" s="186">
        <f>IF(N596="snížená",J596,0)</f>
        <v>0</v>
      </c>
      <c r="BG596" s="186">
        <f>IF(N596="zákl. přenesená",J596,0)</f>
        <v>0</v>
      </c>
      <c r="BH596" s="186">
        <f>IF(N596="sníž. přenesená",J596,0)</f>
        <v>0</v>
      </c>
      <c r="BI596" s="186">
        <f>IF(N596="nulová",J596,0)</f>
        <v>0</v>
      </c>
      <c r="BJ596" s="18" t="s">
        <v>79</v>
      </c>
      <c r="BK596" s="186">
        <f>ROUND(I596*H596,2)</f>
        <v>0</v>
      </c>
      <c r="BL596" s="18" t="s">
        <v>282</v>
      </c>
      <c r="BM596" s="185" t="s">
        <v>1125</v>
      </c>
    </row>
    <row r="597" spans="1:65" s="2" customFormat="1" ht="39">
      <c r="A597" s="35"/>
      <c r="B597" s="36"/>
      <c r="C597" s="37"/>
      <c r="D597" s="187" t="s">
        <v>124</v>
      </c>
      <c r="E597" s="37"/>
      <c r="F597" s="188" t="s">
        <v>1126</v>
      </c>
      <c r="G597" s="37"/>
      <c r="H597" s="37"/>
      <c r="I597" s="189"/>
      <c r="J597" s="37"/>
      <c r="K597" s="37"/>
      <c r="L597" s="40"/>
      <c r="M597" s="190"/>
      <c r="N597" s="191"/>
      <c r="O597" s="65"/>
      <c r="P597" s="65"/>
      <c r="Q597" s="65"/>
      <c r="R597" s="65"/>
      <c r="S597" s="65"/>
      <c r="T597" s="66"/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T597" s="18" t="s">
        <v>124</v>
      </c>
      <c r="AU597" s="18" t="s">
        <v>79</v>
      </c>
    </row>
    <row r="598" spans="1:65" s="2" customFormat="1" ht="11.25">
      <c r="A598" s="35"/>
      <c r="B598" s="36"/>
      <c r="C598" s="37"/>
      <c r="D598" s="192" t="s">
        <v>126</v>
      </c>
      <c r="E598" s="37"/>
      <c r="F598" s="193" t="s">
        <v>1127</v>
      </c>
      <c r="G598" s="37"/>
      <c r="H598" s="37"/>
      <c r="I598" s="189"/>
      <c r="J598" s="37"/>
      <c r="K598" s="37"/>
      <c r="L598" s="40"/>
      <c r="M598" s="190"/>
      <c r="N598" s="191"/>
      <c r="O598" s="65"/>
      <c r="P598" s="65"/>
      <c r="Q598" s="65"/>
      <c r="R598" s="65"/>
      <c r="S598" s="65"/>
      <c r="T598" s="66"/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T598" s="18" t="s">
        <v>126</v>
      </c>
      <c r="AU598" s="18" t="s">
        <v>79</v>
      </c>
    </row>
    <row r="599" spans="1:65" s="13" customFormat="1" ht="11.25">
      <c r="B599" s="194"/>
      <c r="C599" s="195"/>
      <c r="D599" s="187" t="s">
        <v>128</v>
      </c>
      <c r="E599" s="196" t="s">
        <v>19</v>
      </c>
      <c r="F599" s="197" t="s">
        <v>1021</v>
      </c>
      <c r="G599" s="195"/>
      <c r="H599" s="196" t="s">
        <v>19</v>
      </c>
      <c r="I599" s="198"/>
      <c r="J599" s="195"/>
      <c r="K599" s="195"/>
      <c r="L599" s="199"/>
      <c r="M599" s="200"/>
      <c r="N599" s="201"/>
      <c r="O599" s="201"/>
      <c r="P599" s="201"/>
      <c r="Q599" s="201"/>
      <c r="R599" s="201"/>
      <c r="S599" s="201"/>
      <c r="T599" s="202"/>
      <c r="AT599" s="203" t="s">
        <v>128</v>
      </c>
      <c r="AU599" s="203" t="s">
        <v>79</v>
      </c>
      <c r="AV599" s="13" t="s">
        <v>14</v>
      </c>
      <c r="AW599" s="13" t="s">
        <v>33</v>
      </c>
      <c r="AX599" s="13" t="s">
        <v>71</v>
      </c>
      <c r="AY599" s="203" t="s">
        <v>114</v>
      </c>
    </row>
    <row r="600" spans="1:65" s="14" customFormat="1" ht="11.25">
      <c r="B600" s="204"/>
      <c r="C600" s="205"/>
      <c r="D600" s="187" t="s">
        <v>128</v>
      </c>
      <c r="E600" s="206" t="s">
        <v>19</v>
      </c>
      <c r="F600" s="207" t="s">
        <v>1022</v>
      </c>
      <c r="G600" s="205"/>
      <c r="H600" s="208">
        <v>209</v>
      </c>
      <c r="I600" s="209"/>
      <c r="J600" s="205"/>
      <c r="K600" s="205"/>
      <c r="L600" s="210"/>
      <c r="M600" s="211"/>
      <c r="N600" s="212"/>
      <c r="O600" s="212"/>
      <c r="P600" s="212"/>
      <c r="Q600" s="212"/>
      <c r="R600" s="212"/>
      <c r="S600" s="212"/>
      <c r="T600" s="213"/>
      <c r="AT600" s="214" t="s">
        <v>128</v>
      </c>
      <c r="AU600" s="214" t="s">
        <v>79</v>
      </c>
      <c r="AV600" s="14" t="s">
        <v>79</v>
      </c>
      <c r="AW600" s="14" t="s">
        <v>33</v>
      </c>
      <c r="AX600" s="14" t="s">
        <v>14</v>
      </c>
      <c r="AY600" s="214" t="s">
        <v>114</v>
      </c>
    </row>
    <row r="601" spans="1:65" s="2" customFormat="1" ht="24.2" customHeight="1">
      <c r="A601" s="35"/>
      <c r="B601" s="36"/>
      <c r="C601" s="174" t="s">
        <v>458</v>
      </c>
      <c r="D601" s="174" t="s">
        <v>117</v>
      </c>
      <c r="E601" s="175" t="s">
        <v>1128</v>
      </c>
      <c r="F601" s="176" t="s">
        <v>1129</v>
      </c>
      <c r="G601" s="177" t="s">
        <v>217</v>
      </c>
      <c r="H601" s="178">
        <v>29</v>
      </c>
      <c r="I601" s="179"/>
      <c r="J601" s="180">
        <f>ROUND(I601*H601,2)</f>
        <v>0</v>
      </c>
      <c r="K601" s="176" t="s">
        <v>121</v>
      </c>
      <c r="L601" s="40"/>
      <c r="M601" s="181" t="s">
        <v>19</v>
      </c>
      <c r="N601" s="182" t="s">
        <v>43</v>
      </c>
      <c r="O601" s="65"/>
      <c r="P601" s="183">
        <f>O601*H601</f>
        <v>0</v>
      </c>
      <c r="Q601" s="183">
        <v>0</v>
      </c>
      <c r="R601" s="183">
        <f>Q601*H601</f>
        <v>0</v>
      </c>
      <c r="S601" s="183">
        <v>0</v>
      </c>
      <c r="T601" s="184">
        <f>S601*H601</f>
        <v>0</v>
      </c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R601" s="185" t="s">
        <v>282</v>
      </c>
      <c r="AT601" s="185" t="s">
        <v>117</v>
      </c>
      <c r="AU601" s="185" t="s">
        <v>79</v>
      </c>
      <c r="AY601" s="18" t="s">
        <v>114</v>
      </c>
      <c r="BE601" s="186">
        <f>IF(N601="základní",J601,0)</f>
        <v>0</v>
      </c>
      <c r="BF601" s="186">
        <f>IF(N601="snížená",J601,0)</f>
        <v>0</v>
      </c>
      <c r="BG601" s="186">
        <f>IF(N601="zákl. přenesená",J601,0)</f>
        <v>0</v>
      </c>
      <c r="BH601" s="186">
        <f>IF(N601="sníž. přenesená",J601,0)</f>
        <v>0</v>
      </c>
      <c r="BI601" s="186">
        <f>IF(N601="nulová",J601,0)</f>
        <v>0</v>
      </c>
      <c r="BJ601" s="18" t="s">
        <v>79</v>
      </c>
      <c r="BK601" s="186">
        <f>ROUND(I601*H601,2)</f>
        <v>0</v>
      </c>
      <c r="BL601" s="18" t="s">
        <v>282</v>
      </c>
      <c r="BM601" s="185" t="s">
        <v>1130</v>
      </c>
    </row>
    <row r="602" spans="1:65" s="2" customFormat="1" ht="19.5">
      <c r="A602" s="35"/>
      <c r="B602" s="36"/>
      <c r="C602" s="37"/>
      <c r="D602" s="187" t="s">
        <v>124</v>
      </c>
      <c r="E602" s="37"/>
      <c r="F602" s="188" t="s">
        <v>1131</v>
      </c>
      <c r="G602" s="37"/>
      <c r="H602" s="37"/>
      <c r="I602" s="189"/>
      <c r="J602" s="37"/>
      <c r="K602" s="37"/>
      <c r="L602" s="40"/>
      <c r="M602" s="190"/>
      <c r="N602" s="191"/>
      <c r="O602" s="65"/>
      <c r="P602" s="65"/>
      <c r="Q602" s="65"/>
      <c r="R602" s="65"/>
      <c r="S602" s="65"/>
      <c r="T602" s="66"/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T602" s="18" t="s">
        <v>124</v>
      </c>
      <c r="AU602" s="18" t="s">
        <v>79</v>
      </c>
    </row>
    <row r="603" spans="1:65" s="2" customFormat="1" ht="11.25">
      <c r="A603" s="35"/>
      <c r="B603" s="36"/>
      <c r="C603" s="37"/>
      <c r="D603" s="192" t="s">
        <v>126</v>
      </c>
      <c r="E603" s="37"/>
      <c r="F603" s="193" t="s">
        <v>1132</v>
      </c>
      <c r="G603" s="37"/>
      <c r="H603" s="37"/>
      <c r="I603" s="189"/>
      <c r="J603" s="37"/>
      <c r="K603" s="37"/>
      <c r="L603" s="40"/>
      <c r="M603" s="190"/>
      <c r="N603" s="191"/>
      <c r="O603" s="65"/>
      <c r="P603" s="65"/>
      <c r="Q603" s="65"/>
      <c r="R603" s="65"/>
      <c r="S603" s="65"/>
      <c r="T603" s="66"/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T603" s="18" t="s">
        <v>126</v>
      </c>
      <c r="AU603" s="18" t="s">
        <v>79</v>
      </c>
    </row>
    <row r="604" spans="1:65" s="13" customFormat="1" ht="11.25">
      <c r="B604" s="194"/>
      <c r="C604" s="195"/>
      <c r="D604" s="187" t="s">
        <v>128</v>
      </c>
      <c r="E604" s="196" t="s">
        <v>19</v>
      </c>
      <c r="F604" s="197" t="s">
        <v>1133</v>
      </c>
      <c r="G604" s="195"/>
      <c r="H604" s="196" t="s">
        <v>19</v>
      </c>
      <c r="I604" s="198"/>
      <c r="J604" s="195"/>
      <c r="K604" s="195"/>
      <c r="L604" s="199"/>
      <c r="M604" s="200"/>
      <c r="N604" s="201"/>
      <c r="O604" s="201"/>
      <c r="P604" s="201"/>
      <c r="Q604" s="201"/>
      <c r="R604" s="201"/>
      <c r="S604" s="201"/>
      <c r="T604" s="202"/>
      <c r="AT604" s="203" t="s">
        <v>128</v>
      </c>
      <c r="AU604" s="203" t="s">
        <v>79</v>
      </c>
      <c r="AV604" s="13" t="s">
        <v>14</v>
      </c>
      <c r="AW604" s="13" t="s">
        <v>33</v>
      </c>
      <c r="AX604" s="13" t="s">
        <v>71</v>
      </c>
      <c r="AY604" s="203" t="s">
        <v>114</v>
      </c>
    </row>
    <row r="605" spans="1:65" s="14" customFormat="1" ht="11.25">
      <c r="B605" s="204"/>
      <c r="C605" s="205"/>
      <c r="D605" s="187" t="s">
        <v>128</v>
      </c>
      <c r="E605" s="206" t="s">
        <v>19</v>
      </c>
      <c r="F605" s="207" t="s">
        <v>354</v>
      </c>
      <c r="G605" s="205"/>
      <c r="H605" s="208">
        <v>29</v>
      </c>
      <c r="I605" s="209"/>
      <c r="J605" s="205"/>
      <c r="K605" s="205"/>
      <c r="L605" s="210"/>
      <c r="M605" s="211"/>
      <c r="N605" s="212"/>
      <c r="O605" s="212"/>
      <c r="P605" s="212"/>
      <c r="Q605" s="212"/>
      <c r="R605" s="212"/>
      <c r="S605" s="212"/>
      <c r="T605" s="213"/>
      <c r="AT605" s="214" t="s">
        <v>128</v>
      </c>
      <c r="AU605" s="214" t="s">
        <v>79</v>
      </c>
      <c r="AV605" s="14" t="s">
        <v>79</v>
      </c>
      <c r="AW605" s="14" t="s">
        <v>33</v>
      </c>
      <c r="AX605" s="14" t="s">
        <v>14</v>
      </c>
      <c r="AY605" s="214" t="s">
        <v>114</v>
      </c>
    </row>
    <row r="606" spans="1:65" s="2" customFormat="1" ht="16.5" customHeight="1">
      <c r="A606" s="35"/>
      <c r="B606" s="36"/>
      <c r="C606" s="226" t="s">
        <v>1134</v>
      </c>
      <c r="D606" s="226" t="s">
        <v>146</v>
      </c>
      <c r="E606" s="227" t="s">
        <v>1135</v>
      </c>
      <c r="F606" s="228" t="s">
        <v>1136</v>
      </c>
      <c r="G606" s="229" t="s">
        <v>217</v>
      </c>
      <c r="H606" s="230">
        <v>58</v>
      </c>
      <c r="I606" s="231"/>
      <c r="J606" s="232">
        <f>ROUND(I606*H606,2)</f>
        <v>0</v>
      </c>
      <c r="K606" s="228" t="s">
        <v>121</v>
      </c>
      <c r="L606" s="233"/>
      <c r="M606" s="234" t="s">
        <v>19</v>
      </c>
      <c r="N606" s="235" t="s">
        <v>43</v>
      </c>
      <c r="O606" s="65"/>
      <c r="P606" s="183">
        <f>O606*H606</f>
        <v>0</v>
      </c>
      <c r="Q606" s="183">
        <v>5.1000000000000004E-4</v>
      </c>
      <c r="R606" s="183">
        <f>Q606*H606</f>
        <v>2.9580000000000002E-2</v>
      </c>
      <c r="S606" s="183">
        <v>0</v>
      </c>
      <c r="T606" s="184">
        <f>S606*H606</f>
        <v>0</v>
      </c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R606" s="185" t="s">
        <v>388</v>
      </c>
      <c r="AT606" s="185" t="s">
        <v>146</v>
      </c>
      <c r="AU606" s="185" t="s">
        <v>79</v>
      </c>
      <c r="AY606" s="18" t="s">
        <v>114</v>
      </c>
      <c r="BE606" s="186">
        <f>IF(N606="základní",J606,0)</f>
        <v>0</v>
      </c>
      <c r="BF606" s="186">
        <f>IF(N606="snížená",J606,0)</f>
        <v>0</v>
      </c>
      <c r="BG606" s="186">
        <f>IF(N606="zákl. přenesená",J606,0)</f>
        <v>0</v>
      </c>
      <c r="BH606" s="186">
        <f>IF(N606="sníž. přenesená",J606,0)</f>
        <v>0</v>
      </c>
      <c r="BI606" s="186">
        <f>IF(N606="nulová",J606,0)</f>
        <v>0</v>
      </c>
      <c r="BJ606" s="18" t="s">
        <v>79</v>
      </c>
      <c r="BK606" s="186">
        <f>ROUND(I606*H606,2)</f>
        <v>0</v>
      </c>
      <c r="BL606" s="18" t="s">
        <v>282</v>
      </c>
      <c r="BM606" s="185" t="s">
        <v>1137</v>
      </c>
    </row>
    <row r="607" spans="1:65" s="2" customFormat="1" ht="11.25">
      <c r="A607" s="35"/>
      <c r="B607" s="36"/>
      <c r="C607" s="37"/>
      <c r="D607" s="187" t="s">
        <v>124</v>
      </c>
      <c r="E607" s="37"/>
      <c r="F607" s="188" t="s">
        <v>1136</v>
      </c>
      <c r="G607" s="37"/>
      <c r="H607" s="37"/>
      <c r="I607" s="189"/>
      <c r="J607" s="37"/>
      <c r="K607" s="37"/>
      <c r="L607" s="40"/>
      <c r="M607" s="190"/>
      <c r="N607" s="191"/>
      <c r="O607" s="65"/>
      <c r="P607" s="65"/>
      <c r="Q607" s="65"/>
      <c r="R607" s="65"/>
      <c r="S607" s="65"/>
      <c r="T607" s="66"/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T607" s="18" t="s">
        <v>124</v>
      </c>
      <c r="AU607" s="18" t="s">
        <v>79</v>
      </c>
    </row>
    <row r="608" spans="1:65" s="2" customFormat="1" ht="11.25">
      <c r="A608" s="35"/>
      <c r="B608" s="36"/>
      <c r="C608" s="37"/>
      <c r="D608" s="192" t="s">
        <v>126</v>
      </c>
      <c r="E608" s="37"/>
      <c r="F608" s="193" t="s">
        <v>1138</v>
      </c>
      <c r="G608" s="37"/>
      <c r="H608" s="37"/>
      <c r="I608" s="189"/>
      <c r="J608" s="37"/>
      <c r="K608" s="37"/>
      <c r="L608" s="40"/>
      <c r="M608" s="190"/>
      <c r="N608" s="191"/>
      <c r="O608" s="65"/>
      <c r="P608" s="65"/>
      <c r="Q608" s="65"/>
      <c r="R608" s="65"/>
      <c r="S608" s="65"/>
      <c r="T608" s="66"/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T608" s="18" t="s">
        <v>126</v>
      </c>
      <c r="AU608" s="18" t="s">
        <v>79</v>
      </c>
    </row>
    <row r="609" spans="1:65" s="14" customFormat="1" ht="11.25">
      <c r="B609" s="204"/>
      <c r="C609" s="205"/>
      <c r="D609" s="187" t="s">
        <v>128</v>
      </c>
      <c r="E609" s="206" t="s">
        <v>19</v>
      </c>
      <c r="F609" s="207" t="s">
        <v>1139</v>
      </c>
      <c r="G609" s="205"/>
      <c r="H609" s="208">
        <v>58</v>
      </c>
      <c r="I609" s="209"/>
      <c r="J609" s="205"/>
      <c r="K609" s="205"/>
      <c r="L609" s="210"/>
      <c r="M609" s="211"/>
      <c r="N609" s="212"/>
      <c r="O609" s="212"/>
      <c r="P609" s="212"/>
      <c r="Q609" s="212"/>
      <c r="R609" s="212"/>
      <c r="S609" s="212"/>
      <c r="T609" s="213"/>
      <c r="AT609" s="214" t="s">
        <v>128</v>
      </c>
      <c r="AU609" s="214" t="s">
        <v>79</v>
      </c>
      <c r="AV609" s="14" t="s">
        <v>79</v>
      </c>
      <c r="AW609" s="14" t="s">
        <v>33</v>
      </c>
      <c r="AX609" s="14" t="s">
        <v>14</v>
      </c>
      <c r="AY609" s="214" t="s">
        <v>114</v>
      </c>
    </row>
    <row r="610" spans="1:65" s="2" customFormat="1" ht="24.2" customHeight="1">
      <c r="A610" s="35"/>
      <c r="B610" s="36"/>
      <c r="C610" s="226" t="s">
        <v>1140</v>
      </c>
      <c r="D610" s="226" t="s">
        <v>146</v>
      </c>
      <c r="E610" s="227" t="s">
        <v>1141</v>
      </c>
      <c r="F610" s="228" t="s">
        <v>1142</v>
      </c>
      <c r="G610" s="229" t="s">
        <v>650</v>
      </c>
      <c r="H610" s="230">
        <v>28</v>
      </c>
      <c r="I610" s="231"/>
      <c r="J610" s="232">
        <f>ROUND(I610*H610,2)</f>
        <v>0</v>
      </c>
      <c r="K610" s="228" t="s">
        <v>121</v>
      </c>
      <c r="L610" s="233"/>
      <c r="M610" s="234" t="s">
        <v>19</v>
      </c>
      <c r="N610" s="235" t="s">
        <v>43</v>
      </c>
      <c r="O610" s="65"/>
      <c r="P610" s="183">
        <f>O610*H610</f>
        <v>0</v>
      </c>
      <c r="Q610" s="183">
        <v>5.0000000000000001E-4</v>
      </c>
      <c r="R610" s="183">
        <f>Q610*H610</f>
        <v>1.4E-2</v>
      </c>
      <c r="S610" s="183">
        <v>0</v>
      </c>
      <c r="T610" s="184">
        <f>S610*H610</f>
        <v>0</v>
      </c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R610" s="185" t="s">
        <v>388</v>
      </c>
      <c r="AT610" s="185" t="s">
        <v>146</v>
      </c>
      <c r="AU610" s="185" t="s">
        <v>79</v>
      </c>
      <c r="AY610" s="18" t="s">
        <v>114</v>
      </c>
      <c r="BE610" s="186">
        <f>IF(N610="základní",J610,0)</f>
        <v>0</v>
      </c>
      <c r="BF610" s="186">
        <f>IF(N610="snížená",J610,0)</f>
        <v>0</v>
      </c>
      <c r="BG610" s="186">
        <f>IF(N610="zákl. přenesená",J610,0)</f>
        <v>0</v>
      </c>
      <c r="BH610" s="186">
        <f>IF(N610="sníž. přenesená",J610,0)</f>
        <v>0</v>
      </c>
      <c r="BI610" s="186">
        <f>IF(N610="nulová",J610,0)</f>
        <v>0</v>
      </c>
      <c r="BJ610" s="18" t="s">
        <v>79</v>
      </c>
      <c r="BK610" s="186">
        <f>ROUND(I610*H610,2)</f>
        <v>0</v>
      </c>
      <c r="BL610" s="18" t="s">
        <v>282</v>
      </c>
      <c r="BM610" s="185" t="s">
        <v>1143</v>
      </c>
    </row>
    <row r="611" spans="1:65" s="2" customFormat="1" ht="11.25">
      <c r="A611" s="35"/>
      <c r="B611" s="36"/>
      <c r="C611" s="37"/>
      <c r="D611" s="187" t="s">
        <v>124</v>
      </c>
      <c r="E611" s="37"/>
      <c r="F611" s="188" t="s">
        <v>1142</v>
      </c>
      <c r="G611" s="37"/>
      <c r="H611" s="37"/>
      <c r="I611" s="189"/>
      <c r="J611" s="37"/>
      <c r="K611" s="37"/>
      <c r="L611" s="40"/>
      <c r="M611" s="190"/>
      <c r="N611" s="191"/>
      <c r="O611" s="65"/>
      <c r="P611" s="65"/>
      <c r="Q611" s="65"/>
      <c r="R611" s="65"/>
      <c r="S611" s="65"/>
      <c r="T611" s="66"/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T611" s="18" t="s">
        <v>124</v>
      </c>
      <c r="AU611" s="18" t="s">
        <v>79</v>
      </c>
    </row>
    <row r="612" spans="1:65" s="2" customFormat="1" ht="11.25">
      <c r="A612" s="35"/>
      <c r="B612" s="36"/>
      <c r="C612" s="37"/>
      <c r="D612" s="192" t="s">
        <v>126</v>
      </c>
      <c r="E612" s="37"/>
      <c r="F612" s="193" t="s">
        <v>1144</v>
      </c>
      <c r="G612" s="37"/>
      <c r="H612" s="37"/>
      <c r="I612" s="189"/>
      <c r="J612" s="37"/>
      <c r="K612" s="37"/>
      <c r="L612" s="40"/>
      <c r="M612" s="190"/>
      <c r="N612" s="191"/>
      <c r="O612" s="65"/>
      <c r="P612" s="65"/>
      <c r="Q612" s="65"/>
      <c r="R612" s="65"/>
      <c r="S612" s="65"/>
      <c r="T612" s="66"/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T612" s="18" t="s">
        <v>126</v>
      </c>
      <c r="AU612" s="18" t="s">
        <v>79</v>
      </c>
    </row>
    <row r="613" spans="1:65" s="2" customFormat="1" ht="33" customHeight="1">
      <c r="A613" s="35"/>
      <c r="B613" s="36"/>
      <c r="C613" s="174" t="s">
        <v>1145</v>
      </c>
      <c r="D613" s="174" t="s">
        <v>117</v>
      </c>
      <c r="E613" s="175" t="s">
        <v>1146</v>
      </c>
      <c r="F613" s="176" t="s">
        <v>1147</v>
      </c>
      <c r="G613" s="177" t="s">
        <v>217</v>
      </c>
      <c r="H613" s="178">
        <v>29</v>
      </c>
      <c r="I613" s="179"/>
      <c r="J613" s="180">
        <f>ROUND(I613*H613,2)</f>
        <v>0</v>
      </c>
      <c r="K613" s="176" t="s">
        <v>121</v>
      </c>
      <c r="L613" s="40"/>
      <c r="M613" s="181" t="s">
        <v>19</v>
      </c>
      <c r="N613" s="182" t="s">
        <v>43</v>
      </c>
      <c r="O613" s="65"/>
      <c r="P613" s="183">
        <f>O613*H613</f>
        <v>0</v>
      </c>
      <c r="Q613" s="183">
        <v>4.45E-3</v>
      </c>
      <c r="R613" s="183">
        <f>Q613*H613</f>
        <v>0.12905</v>
      </c>
      <c r="S613" s="183">
        <v>0</v>
      </c>
      <c r="T613" s="184">
        <f>S613*H613</f>
        <v>0</v>
      </c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R613" s="185" t="s">
        <v>282</v>
      </c>
      <c r="AT613" s="185" t="s">
        <v>117</v>
      </c>
      <c r="AU613" s="185" t="s">
        <v>79</v>
      </c>
      <c r="AY613" s="18" t="s">
        <v>114</v>
      </c>
      <c r="BE613" s="186">
        <f>IF(N613="základní",J613,0)</f>
        <v>0</v>
      </c>
      <c r="BF613" s="186">
        <f>IF(N613="snížená",J613,0)</f>
        <v>0</v>
      </c>
      <c r="BG613" s="186">
        <f>IF(N613="zákl. přenesená",J613,0)</f>
        <v>0</v>
      </c>
      <c r="BH613" s="186">
        <f>IF(N613="sníž. přenesená",J613,0)</f>
        <v>0</v>
      </c>
      <c r="BI613" s="186">
        <f>IF(N613="nulová",J613,0)</f>
        <v>0</v>
      </c>
      <c r="BJ613" s="18" t="s">
        <v>79</v>
      </c>
      <c r="BK613" s="186">
        <f>ROUND(I613*H613,2)</f>
        <v>0</v>
      </c>
      <c r="BL613" s="18" t="s">
        <v>282</v>
      </c>
      <c r="BM613" s="185" t="s">
        <v>1148</v>
      </c>
    </row>
    <row r="614" spans="1:65" s="2" customFormat="1" ht="29.25">
      <c r="A614" s="35"/>
      <c r="B614" s="36"/>
      <c r="C614" s="37"/>
      <c r="D614" s="187" t="s">
        <v>124</v>
      </c>
      <c r="E614" s="37"/>
      <c r="F614" s="188" t="s">
        <v>1149</v>
      </c>
      <c r="G614" s="37"/>
      <c r="H614" s="37"/>
      <c r="I614" s="189"/>
      <c r="J614" s="37"/>
      <c r="K614" s="37"/>
      <c r="L614" s="40"/>
      <c r="M614" s="190"/>
      <c r="N614" s="191"/>
      <c r="O614" s="65"/>
      <c r="P614" s="65"/>
      <c r="Q614" s="65"/>
      <c r="R614" s="65"/>
      <c r="S614" s="65"/>
      <c r="T614" s="66"/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T614" s="18" t="s">
        <v>124</v>
      </c>
      <c r="AU614" s="18" t="s">
        <v>79</v>
      </c>
    </row>
    <row r="615" spans="1:65" s="2" customFormat="1" ht="11.25">
      <c r="A615" s="35"/>
      <c r="B615" s="36"/>
      <c r="C615" s="37"/>
      <c r="D615" s="192" t="s">
        <v>126</v>
      </c>
      <c r="E615" s="37"/>
      <c r="F615" s="193" t="s">
        <v>1150</v>
      </c>
      <c r="G615" s="37"/>
      <c r="H615" s="37"/>
      <c r="I615" s="189"/>
      <c r="J615" s="37"/>
      <c r="K615" s="37"/>
      <c r="L615" s="40"/>
      <c r="M615" s="190"/>
      <c r="N615" s="191"/>
      <c r="O615" s="65"/>
      <c r="P615" s="65"/>
      <c r="Q615" s="65"/>
      <c r="R615" s="65"/>
      <c r="S615" s="65"/>
      <c r="T615" s="66"/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T615" s="18" t="s">
        <v>126</v>
      </c>
      <c r="AU615" s="18" t="s">
        <v>79</v>
      </c>
    </row>
    <row r="616" spans="1:65" s="13" customFormat="1" ht="11.25">
      <c r="B616" s="194"/>
      <c r="C616" s="195"/>
      <c r="D616" s="187" t="s">
        <v>128</v>
      </c>
      <c r="E616" s="196" t="s">
        <v>19</v>
      </c>
      <c r="F616" s="197" t="s">
        <v>1151</v>
      </c>
      <c r="G616" s="195"/>
      <c r="H616" s="196" t="s">
        <v>19</v>
      </c>
      <c r="I616" s="198"/>
      <c r="J616" s="195"/>
      <c r="K616" s="195"/>
      <c r="L616" s="199"/>
      <c r="M616" s="200"/>
      <c r="N616" s="201"/>
      <c r="O616" s="201"/>
      <c r="P616" s="201"/>
      <c r="Q616" s="201"/>
      <c r="R616" s="201"/>
      <c r="S616" s="201"/>
      <c r="T616" s="202"/>
      <c r="AT616" s="203" t="s">
        <v>128</v>
      </c>
      <c r="AU616" s="203" t="s">
        <v>79</v>
      </c>
      <c r="AV616" s="13" t="s">
        <v>14</v>
      </c>
      <c r="AW616" s="13" t="s">
        <v>33</v>
      </c>
      <c r="AX616" s="13" t="s">
        <v>71</v>
      </c>
      <c r="AY616" s="203" t="s">
        <v>114</v>
      </c>
    </row>
    <row r="617" spans="1:65" s="14" customFormat="1" ht="11.25">
      <c r="B617" s="204"/>
      <c r="C617" s="205"/>
      <c r="D617" s="187" t="s">
        <v>128</v>
      </c>
      <c r="E617" s="206" t="s">
        <v>19</v>
      </c>
      <c r="F617" s="207" t="s">
        <v>354</v>
      </c>
      <c r="G617" s="205"/>
      <c r="H617" s="208">
        <v>29</v>
      </c>
      <c r="I617" s="209"/>
      <c r="J617" s="205"/>
      <c r="K617" s="205"/>
      <c r="L617" s="210"/>
      <c r="M617" s="211"/>
      <c r="N617" s="212"/>
      <c r="O617" s="212"/>
      <c r="P617" s="212"/>
      <c r="Q617" s="212"/>
      <c r="R617" s="212"/>
      <c r="S617" s="212"/>
      <c r="T617" s="213"/>
      <c r="AT617" s="214" t="s">
        <v>128</v>
      </c>
      <c r="AU617" s="214" t="s">
        <v>79</v>
      </c>
      <c r="AV617" s="14" t="s">
        <v>79</v>
      </c>
      <c r="AW617" s="14" t="s">
        <v>33</v>
      </c>
      <c r="AX617" s="14" t="s">
        <v>14</v>
      </c>
      <c r="AY617" s="214" t="s">
        <v>114</v>
      </c>
    </row>
    <row r="618" spans="1:65" s="2" customFormat="1" ht="24.2" customHeight="1">
      <c r="A618" s="35"/>
      <c r="B618" s="36"/>
      <c r="C618" s="174" t="s">
        <v>1152</v>
      </c>
      <c r="D618" s="174" t="s">
        <v>117</v>
      </c>
      <c r="E618" s="175" t="s">
        <v>1153</v>
      </c>
      <c r="F618" s="176" t="s">
        <v>1154</v>
      </c>
      <c r="G618" s="177" t="s">
        <v>217</v>
      </c>
      <c r="H618" s="178">
        <v>34</v>
      </c>
      <c r="I618" s="179"/>
      <c r="J618" s="180">
        <f>ROUND(I618*H618,2)</f>
        <v>0</v>
      </c>
      <c r="K618" s="176" t="s">
        <v>121</v>
      </c>
      <c r="L618" s="40"/>
      <c r="M618" s="181" t="s">
        <v>19</v>
      </c>
      <c r="N618" s="182" t="s">
        <v>43</v>
      </c>
      <c r="O618" s="65"/>
      <c r="P618" s="183">
        <f>O618*H618</f>
        <v>0</v>
      </c>
      <c r="Q618" s="183">
        <v>1.8500000000000001E-3</v>
      </c>
      <c r="R618" s="183">
        <f>Q618*H618</f>
        <v>6.2899999999999998E-2</v>
      </c>
      <c r="S618" s="183">
        <v>0</v>
      </c>
      <c r="T618" s="184">
        <f>S618*H618</f>
        <v>0</v>
      </c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R618" s="185" t="s">
        <v>282</v>
      </c>
      <c r="AT618" s="185" t="s">
        <v>117</v>
      </c>
      <c r="AU618" s="185" t="s">
        <v>79</v>
      </c>
      <c r="AY618" s="18" t="s">
        <v>114</v>
      </c>
      <c r="BE618" s="186">
        <f>IF(N618="základní",J618,0)</f>
        <v>0</v>
      </c>
      <c r="BF618" s="186">
        <f>IF(N618="snížená",J618,0)</f>
        <v>0</v>
      </c>
      <c r="BG618" s="186">
        <f>IF(N618="zákl. přenesená",J618,0)</f>
        <v>0</v>
      </c>
      <c r="BH618" s="186">
        <f>IF(N618="sníž. přenesená",J618,0)</f>
        <v>0</v>
      </c>
      <c r="BI618" s="186">
        <f>IF(N618="nulová",J618,0)</f>
        <v>0</v>
      </c>
      <c r="BJ618" s="18" t="s">
        <v>79</v>
      </c>
      <c r="BK618" s="186">
        <f>ROUND(I618*H618,2)</f>
        <v>0</v>
      </c>
      <c r="BL618" s="18" t="s">
        <v>282</v>
      </c>
      <c r="BM618" s="185" t="s">
        <v>1155</v>
      </c>
    </row>
    <row r="619" spans="1:65" s="2" customFormat="1" ht="19.5">
      <c r="A619" s="35"/>
      <c r="B619" s="36"/>
      <c r="C619" s="37"/>
      <c r="D619" s="187" t="s">
        <v>124</v>
      </c>
      <c r="E619" s="37"/>
      <c r="F619" s="188" t="s">
        <v>1156</v>
      </c>
      <c r="G619" s="37"/>
      <c r="H619" s="37"/>
      <c r="I619" s="189"/>
      <c r="J619" s="37"/>
      <c r="K619" s="37"/>
      <c r="L619" s="40"/>
      <c r="M619" s="190"/>
      <c r="N619" s="191"/>
      <c r="O619" s="65"/>
      <c r="P619" s="65"/>
      <c r="Q619" s="65"/>
      <c r="R619" s="65"/>
      <c r="S619" s="65"/>
      <c r="T619" s="66"/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  <c r="AT619" s="18" t="s">
        <v>124</v>
      </c>
      <c r="AU619" s="18" t="s">
        <v>79</v>
      </c>
    </row>
    <row r="620" spans="1:65" s="2" customFormat="1" ht="11.25">
      <c r="A620" s="35"/>
      <c r="B620" s="36"/>
      <c r="C620" s="37"/>
      <c r="D620" s="192" t="s">
        <v>126</v>
      </c>
      <c r="E620" s="37"/>
      <c r="F620" s="193" t="s">
        <v>1157</v>
      </c>
      <c r="G620" s="37"/>
      <c r="H620" s="37"/>
      <c r="I620" s="189"/>
      <c r="J620" s="37"/>
      <c r="K620" s="37"/>
      <c r="L620" s="40"/>
      <c r="M620" s="190"/>
      <c r="N620" s="191"/>
      <c r="O620" s="65"/>
      <c r="P620" s="65"/>
      <c r="Q620" s="65"/>
      <c r="R620" s="65"/>
      <c r="S620" s="65"/>
      <c r="T620" s="66"/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T620" s="18" t="s">
        <v>126</v>
      </c>
      <c r="AU620" s="18" t="s">
        <v>79</v>
      </c>
    </row>
    <row r="621" spans="1:65" s="2" customFormat="1" ht="24.2" customHeight="1">
      <c r="A621" s="35"/>
      <c r="B621" s="36"/>
      <c r="C621" s="174" t="s">
        <v>1158</v>
      </c>
      <c r="D621" s="174" t="s">
        <v>117</v>
      </c>
      <c r="E621" s="175" t="s">
        <v>1159</v>
      </c>
      <c r="F621" s="176" t="s">
        <v>1160</v>
      </c>
      <c r="G621" s="177" t="s">
        <v>650</v>
      </c>
      <c r="H621" s="178">
        <v>1</v>
      </c>
      <c r="I621" s="179"/>
      <c r="J621" s="180">
        <f>ROUND(I621*H621,2)</f>
        <v>0</v>
      </c>
      <c r="K621" s="176" t="s">
        <v>121</v>
      </c>
      <c r="L621" s="40"/>
      <c r="M621" s="181" t="s">
        <v>19</v>
      </c>
      <c r="N621" s="182" t="s">
        <v>43</v>
      </c>
      <c r="O621" s="65"/>
      <c r="P621" s="183">
        <f>O621*H621</f>
        <v>0</v>
      </c>
      <c r="Q621" s="183">
        <v>9.0200000000000002E-3</v>
      </c>
      <c r="R621" s="183">
        <f>Q621*H621</f>
        <v>9.0200000000000002E-3</v>
      </c>
      <c r="S621" s="183">
        <v>0</v>
      </c>
      <c r="T621" s="184">
        <f>S621*H621</f>
        <v>0</v>
      </c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R621" s="185" t="s">
        <v>282</v>
      </c>
      <c r="AT621" s="185" t="s">
        <v>117</v>
      </c>
      <c r="AU621" s="185" t="s">
        <v>79</v>
      </c>
      <c r="AY621" s="18" t="s">
        <v>114</v>
      </c>
      <c r="BE621" s="186">
        <f>IF(N621="základní",J621,0)</f>
        <v>0</v>
      </c>
      <c r="BF621" s="186">
        <f>IF(N621="snížená",J621,0)</f>
        <v>0</v>
      </c>
      <c r="BG621" s="186">
        <f>IF(N621="zákl. přenesená",J621,0)</f>
        <v>0</v>
      </c>
      <c r="BH621" s="186">
        <f>IF(N621="sníž. přenesená",J621,0)</f>
        <v>0</v>
      </c>
      <c r="BI621" s="186">
        <f>IF(N621="nulová",J621,0)</f>
        <v>0</v>
      </c>
      <c r="BJ621" s="18" t="s">
        <v>79</v>
      </c>
      <c r="BK621" s="186">
        <f>ROUND(I621*H621,2)</f>
        <v>0</v>
      </c>
      <c r="BL621" s="18" t="s">
        <v>282</v>
      </c>
      <c r="BM621" s="185" t="s">
        <v>1161</v>
      </c>
    </row>
    <row r="622" spans="1:65" s="2" customFormat="1" ht="29.25">
      <c r="A622" s="35"/>
      <c r="B622" s="36"/>
      <c r="C622" s="37"/>
      <c r="D622" s="187" t="s">
        <v>124</v>
      </c>
      <c r="E622" s="37"/>
      <c r="F622" s="188" t="s">
        <v>1162</v>
      </c>
      <c r="G622" s="37"/>
      <c r="H622" s="37"/>
      <c r="I622" s="189"/>
      <c r="J622" s="37"/>
      <c r="K622" s="37"/>
      <c r="L622" s="40"/>
      <c r="M622" s="190"/>
      <c r="N622" s="191"/>
      <c r="O622" s="65"/>
      <c r="P622" s="65"/>
      <c r="Q622" s="65"/>
      <c r="R622" s="65"/>
      <c r="S622" s="65"/>
      <c r="T622" s="66"/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T622" s="18" t="s">
        <v>124</v>
      </c>
      <c r="AU622" s="18" t="s">
        <v>79</v>
      </c>
    </row>
    <row r="623" spans="1:65" s="2" customFormat="1" ht="11.25">
      <c r="A623" s="35"/>
      <c r="B623" s="36"/>
      <c r="C623" s="37"/>
      <c r="D623" s="192" t="s">
        <v>126</v>
      </c>
      <c r="E623" s="37"/>
      <c r="F623" s="193" t="s">
        <v>1163</v>
      </c>
      <c r="G623" s="37"/>
      <c r="H623" s="37"/>
      <c r="I623" s="189"/>
      <c r="J623" s="37"/>
      <c r="K623" s="37"/>
      <c r="L623" s="40"/>
      <c r="M623" s="190"/>
      <c r="N623" s="191"/>
      <c r="O623" s="65"/>
      <c r="P623" s="65"/>
      <c r="Q623" s="65"/>
      <c r="R623" s="65"/>
      <c r="S623" s="65"/>
      <c r="T623" s="66"/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T623" s="18" t="s">
        <v>126</v>
      </c>
      <c r="AU623" s="18" t="s">
        <v>79</v>
      </c>
    </row>
    <row r="624" spans="1:65" s="13" customFormat="1" ht="11.25">
      <c r="B624" s="194"/>
      <c r="C624" s="195"/>
      <c r="D624" s="187" t="s">
        <v>128</v>
      </c>
      <c r="E624" s="196" t="s">
        <v>19</v>
      </c>
      <c r="F624" s="197" t="s">
        <v>1164</v>
      </c>
      <c r="G624" s="195"/>
      <c r="H624" s="196" t="s">
        <v>19</v>
      </c>
      <c r="I624" s="198"/>
      <c r="J624" s="195"/>
      <c r="K624" s="195"/>
      <c r="L624" s="199"/>
      <c r="M624" s="200"/>
      <c r="N624" s="201"/>
      <c r="O624" s="201"/>
      <c r="P624" s="201"/>
      <c r="Q624" s="201"/>
      <c r="R624" s="201"/>
      <c r="S624" s="201"/>
      <c r="T624" s="202"/>
      <c r="AT624" s="203" t="s">
        <v>128</v>
      </c>
      <c r="AU624" s="203" t="s">
        <v>79</v>
      </c>
      <c r="AV624" s="13" t="s">
        <v>14</v>
      </c>
      <c r="AW624" s="13" t="s">
        <v>33</v>
      </c>
      <c r="AX624" s="13" t="s">
        <v>71</v>
      </c>
      <c r="AY624" s="203" t="s">
        <v>114</v>
      </c>
    </row>
    <row r="625" spans="1:65" s="14" customFormat="1" ht="11.25">
      <c r="B625" s="204"/>
      <c r="C625" s="205"/>
      <c r="D625" s="187" t="s">
        <v>128</v>
      </c>
      <c r="E625" s="206" t="s">
        <v>19</v>
      </c>
      <c r="F625" s="207" t="s">
        <v>14</v>
      </c>
      <c r="G625" s="205"/>
      <c r="H625" s="208">
        <v>1</v>
      </c>
      <c r="I625" s="209"/>
      <c r="J625" s="205"/>
      <c r="K625" s="205"/>
      <c r="L625" s="210"/>
      <c r="M625" s="211"/>
      <c r="N625" s="212"/>
      <c r="O625" s="212"/>
      <c r="P625" s="212"/>
      <c r="Q625" s="212"/>
      <c r="R625" s="212"/>
      <c r="S625" s="212"/>
      <c r="T625" s="213"/>
      <c r="AT625" s="214" t="s">
        <v>128</v>
      </c>
      <c r="AU625" s="214" t="s">
        <v>79</v>
      </c>
      <c r="AV625" s="14" t="s">
        <v>79</v>
      </c>
      <c r="AW625" s="14" t="s">
        <v>33</v>
      </c>
      <c r="AX625" s="14" t="s">
        <v>14</v>
      </c>
      <c r="AY625" s="214" t="s">
        <v>114</v>
      </c>
    </row>
    <row r="626" spans="1:65" s="2" customFormat="1" ht="33" customHeight="1">
      <c r="A626" s="35"/>
      <c r="B626" s="36"/>
      <c r="C626" s="174" t="s">
        <v>1165</v>
      </c>
      <c r="D626" s="174" t="s">
        <v>117</v>
      </c>
      <c r="E626" s="175" t="s">
        <v>1166</v>
      </c>
      <c r="F626" s="176" t="s">
        <v>1167</v>
      </c>
      <c r="G626" s="177" t="s">
        <v>217</v>
      </c>
      <c r="H626" s="178">
        <v>3</v>
      </c>
      <c r="I626" s="179"/>
      <c r="J626" s="180">
        <f>ROUND(I626*H626,2)</f>
        <v>0</v>
      </c>
      <c r="K626" s="176" t="s">
        <v>121</v>
      </c>
      <c r="L626" s="40"/>
      <c r="M626" s="181" t="s">
        <v>19</v>
      </c>
      <c r="N626" s="182" t="s">
        <v>43</v>
      </c>
      <c r="O626" s="65"/>
      <c r="P626" s="183">
        <f>O626*H626</f>
        <v>0</v>
      </c>
      <c r="Q626" s="183">
        <v>2.9099999999999998E-3</v>
      </c>
      <c r="R626" s="183">
        <f>Q626*H626</f>
        <v>8.7299999999999999E-3</v>
      </c>
      <c r="S626" s="183">
        <v>0</v>
      </c>
      <c r="T626" s="184">
        <f>S626*H626</f>
        <v>0</v>
      </c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R626" s="185" t="s">
        <v>282</v>
      </c>
      <c r="AT626" s="185" t="s">
        <v>117</v>
      </c>
      <c r="AU626" s="185" t="s">
        <v>79</v>
      </c>
      <c r="AY626" s="18" t="s">
        <v>114</v>
      </c>
      <c r="BE626" s="186">
        <f>IF(N626="základní",J626,0)</f>
        <v>0</v>
      </c>
      <c r="BF626" s="186">
        <f>IF(N626="snížená",J626,0)</f>
        <v>0</v>
      </c>
      <c r="BG626" s="186">
        <f>IF(N626="zákl. přenesená",J626,0)</f>
        <v>0</v>
      </c>
      <c r="BH626" s="186">
        <f>IF(N626="sníž. přenesená",J626,0)</f>
        <v>0</v>
      </c>
      <c r="BI626" s="186">
        <f>IF(N626="nulová",J626,0)</f>
        <v>0</v>
      </c>
      <c r="BJ626" s="18" t="s">
        <v>79</v>
      </c>
      <c r="BK626" s="186">
        <f>ROUND(I626*H626,2)</f>
        <v>0</v>
      </c>
      <c r="BL626" s="18" t="s">
        <v>282</v>
      </c>
      <c r="BM626" s="185" t="s">
        <v>1168</v>
      </c>
    </row>
    <row r="627" spans="1:65" s="2" customFormat="1" ht="19.5">
      <c r="A627" s="35"/>
      <c r="B627" s="36"/>
      <c r="C627" s="37"/>
      <c r="D627" s="187" t="s">
        <v>124</v>
      </c>
      <c r="E627" s="37"/>
      <c r="F627" s="188" t="s">
        <v>1169</v>
      </c>
      <c r="G627" s="37"/>
      <c r="H627" s="37"/>
      <c r="I627" s="189"/>
      <c r="J627" s="37"/>
      <c r="K627" s="37"/>
      <c r="L627" s="40"/>
      <c r="M627" s="190"/>
      <c r="N627" s="191"/>
      <c r="O627" s="65"/>
      <c r="P627" s="65"/>
      <c r="Q627" s="65"/>
      <c r="R627" s="65"/>
      <c r="S627" s="65"/>
      <c r="T627" s="66"/>
      <c r="U627" s="35"/>
      <c r="V627" s="35"/>
      <c r="W627" s="35"/>
      <c r="X627" s="35"/>
      <c r="Y627" s="35"/>
      <c r="Z627" s="35"/>
      <c r="AA627" s="35"/>
      <c r="AB627" s="35"/>
      <c r="AC627" s="35"/>
      <c r="AD627" s="35"/>
      <c r="AE627" s="35"/>
      <c r="AT627" s="18" t="s">
        <v>124</v>
      </c>
      <c r="AU627" s="18" t="s">
        <v>79</v>
      </c>
    </row>
    <row r="628" spans="1:65" s="2" customFormat="1" ht="11.25">
      <c r="A628" s="35"/>
      <c r="B628" s="36"/>
      <c r="C628" s="37"/>
      <c r="D628" s="192" t="s">
        <v>126</v>
      </c>
      <c r="E628" s="37"/>
      <c r="F628" s="193" t="s">
        <v>1170</v>
      </c>
      <c r="G628" s="37"/>
      <c r="H628" s="37"/>
      <c r="I628" s="189"/>
      <c r="J628" s="37"/>
      <c r="K628" s="37"/>
      <c r="L628" s="40"/>
      <c r="M628" s="190"/>
      <c r="N628" s="191"/>
      <c r="O628" s="65"/>
      <c r="P628" s="65"/>
      <c r="Q628" s="65"/>
      <c r="R628" s="65"/>
      <c r="S628" s="65"/>
      <c r="T628" s="66"/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T628" s="18" t="s">
        <v>126</v>
      </c>
      <c r="AU628" s="18" t="s">
        <v>79</v>
      </c>
    </row>
    <row r="629" spans="1:65" s="13" customFormat="1" ht="11.25">
      <c r="B629" s="194"/>
      <c r="C629" s="195"/>
      <c r="D629" s="187" t="s">
        <v>128</v>
      </c>
      <c r="E629" s="196" t="s">
        <v>19</v>
      </c>
      <c r="F629" s="197" t="s">
        <v>1171</v>
      </c>
      <c r="G629" s="195"/>
      <c r="H629" s="196" t="s">
        <v>19</v>
      </c>
      <c r="I629" s="198"/>
      <c r="J629" s="195"/>
      <c r="K629" s="195"/>
      <c r="L629" s="199"/>
      <c r="M629" s="200"/>
      <c r="N629" s="201"/>
      <c r="O629" s="201"/>
      <c r="P629" s="201"/>
      <c r="Q629" s="201"/>
      <c r="R629" s="201"/>
      <c r="S629" s="201"/>
      <c r="T629" s="202"/>
      <c r="AT629" s="203" t="s">
        <v>128</v>
      </c>
      <c r="AU629" s="203" t="s">
        <v>79</v>
      </c>
      <c r="AV629" s="13" t="s">
        <v>14</v>
      </c>
      <c r="AW629" s="13" t="s">
        <v>33</v>
      </c>
      <c r="AX629" s="13" t="s">
        <v>71</v>
      </c>
      <c r="AY629" s="203" t="s">
        <v>114</v>
      </c>
    </row>
    <row r="630" spans="1:65" s="14" customFormat="1" ht="11.25">
      <c r="B630" s="204"/>
      <c r="C630" s="205"/>
      <c r="D630" s="187" t="s">
        <v>128</v>
      </c>
      <c r="E630" s="206" t="s">
        <v>19</v>
      </c>
      <c r="F630" s="207" t="s">
        <v>82</v>
      </c>
      <c r="G630" s="205"/>
      <c r="H630" s="208">
        <v>3</v>
      </c>
      <c r="I630" s="209"/>
      <c r="J630" s="205"/>
      <c r="K630" s="205"/>
      <c r="L630" s="210"/>
      <c r="M630" s="211"/>
      <c r="N630" s="212"/>
      <c r="O630" s="212"/>
      <c r="P630" s="212"/>
      <c r="Q630" s="212"/>
      <c r="R630" s="212"/>
      <c r="S630" s="212"/>
      <c r="T630" s="213"/>
      <c r="AT630" s="214" t="s">
        <v>128</v>
      </c>
      <c r="AU630" s="214" t="s">
        <v>79</v>
      </c>
      <c r="AV630" s="14" t="s">
        <v>79</v>
      </c>
      <c r="AW630" s="14" t="s">
        <v>33</v>
      </c>
      <c r="AX630" s="14" t="s">
        <v>14</v>
      </c>
      <c r="AY630" s="214" t="s">
        <v>114</v>
      </c>
    </row>
    <row r="631" spans="1:65" s="2" customFormat="1" ht="33" customHeight="1">
      <c r="A631" s="35"/>
      <c r="B631" s="36"/>
      <c r="C631" s="174" t="s">
        <v>1172</v>
      </c>
      <c r="D631" s="174" t="s">
        <v>117</v>
      </c>
      <c r="E631" s="175" t="s">
        <v>1173</v>
      </c>
      <c r="F631" s="176" t="s">
        <v>1174</v>
      </c>
      <c r="G631" s="177" t="s">
        <v>217</v>
      </c>
      <c r="H631" s="178">
        <v>16</v>
      </c>
      <c r="I631" s="179"/>
      <c r="J631" s="180">
        <f>ROUND(I631*H631,2)</f>
        <v>0</v>
      </c>
      <c r="K631" s="176" t="s">
        <v>121</v>
      </c>
      <c r="L631" s="40"/>
      <c r="M631" s="181" t="s">
        <v>19</v>
      </c>
      <c r="N631" s="182" t="s">
        <v>43</v>
      </c>
      <c r="O631" s="65"/>
      <c r="P631" s="183">
        <f>O631*H631</f>
        <v>0</v>
      </c>
      <c r="Q631" s="183">
        <v>4.3800000000000002E-3</v>
      </c>
      <c r="R631" s="183">
        <f>Q631*H631</f>
        <v>7.0080000000000003E-2</v>
      </c>
      <c r="S631" s="183">
        <v>0</v>
      </c>
      <c r="T631" s="184">
        <f>S631*H631</f>
        <v>0</v>
      </c>
      <c r="U631" s="35"/>
      <c r="V631" s="35"/>
      <c r="W631" s="35"/>
      <c r="X631" s="35"/>
      <c r="Y631" s="35"/>
      <c r="Z631" s="35"/>
      <c r="AA631" s="35"/>
      <c r="AB631" s="35"/>
      <c r="AC631" s="35"/>
      <c r="AD631" s="35"/>
      <c r="AE631" s="35"/>
      <c r="AR631" s="185" t="s">
        <v>282</v>
      </c>
      <c r="AT631" s="185" t="s">
        <v>117</v>
      </c>
      <c r="AU631" s="185" t="s">
        <v>79</v>
      </c>
      <c r="AY631" s="18" t="s">
        <v>114</v>
      </c>
      <c r="BE631" s="186">
        <f>IF(N631="základní",J631,0)</f>
        <v>0</v>
      </c>
      <c r="BF631" s="186">
        <f>IF(N631="snížená",J631,0)</f>
        <v>0</v>
      </c>
      <c r="BG631" s="186">
        <f>IF(N631="zákl. přenesená",J631,0)</f>
        <v>0</v>
      </c>
      <c r="BH631" s="186">
        <f>IF(N631="sníž. přenesená",J631,0)</f>
        <v>0</v>
      </c>
      <c r="BI631" s="186">
        <f>IF(N631="nulová",J631,0)</f>
        <v>0</v>
      </c>
      <c r="BJ631" s="18" t="s">
        <v>79</v>
      </c>
      <c r="BK631" s="186">
        <f>ROUND(I631*H631,2)</f>
        <v>0</v>
      </c>
      <c r="BL631" s="18" t="s">
        <v>282</v>
      </c>
      <c r="BM631" s="185" t="s">
        <v>1175</v>
      </c>
    </row>
    <row r="632" spans="1:65" s="2" customFormat="1" ht="19.5">
      <c r="A632" s="35"/>
      <c r="B632" s="36"/>
      <c r="C632" s="37"/>
      <c r="D632" s="187" t="s">
        <v>124</v>
      </c>
      <c r="E632" s="37"/>
      <c r="F632" s="188" t="s">
        <v>1176</v>
      </c>
      <c r="G632" s="37"/>
      <c r="H632" s="37"/>
      <c r="I632" s="189"/>
      <c r="J632" s="37"/>
      <c r="K632" s="37"/>
      <c r="L632" s="40"/>
      <c r="M632" s="190"/>
      <c r="N632" s="191"/>
      <c r="O632" s="65"/>
      <c r="P632" s="65"/>
      <c r="Q632" s="65"/>
      <c r="R632" s="65"/>
      <c r="S632" s="65"/>
      <c r="T632" s="66"/>
      <c r="U632" s="35"/>
      <c r="V632" s="35"/>
      <c r="W632" s="35"/>
      <c r="X632" s="35"/>
      <c r="Y632" s="35"/>
      <c r="Z632" s="35"/>
      <c r="AA632" s="35"/>
      <c r="AB632" s="35"/>
      <c r="AC632" s="35"/>
      <c r="AD632" s="35"/>
      <c r="AE632" s="35"/>
      <c r="AT632" s="18" t="s">
        <v>124</v>
      </c>
      <c r="AU632" s="18" t="s">
        <v>79</v>
      </c>
    </row>
    <row r="633" spans="1:65" s="2" customFormat="1" ht="11.25">
      <c r="A633" s="35"/>
      <c r="B633" s="36"/>
      <c r="C633" s="37"/>
      <c r="D633" s="192" t="s">
        <v>126</v>
      </c>
      <c r="E633" s="37"/>
      <c r="F633" s="193" t="s">
        <v>1177</v>
      </c>
      <c r="G633" s="37"/>
      <c r="H633" s="37"/>
      <c r="I633" s="189"/>
      <c r="J633" s="37"/>
      <c r="K633" s="37"/>
      <c r="L633" s="40"/>
      <c r="M633" s="190"/>
      <c r="N633" s="191"/>
      <c r="O633" s="65"/>
      <c r="P633" s="65"/>
      <c r="Q633" s="65"/>
      <c r="R633" s="65"/>
      <c r="S633" s="65"/>
      <c r="T633" s="66"/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  <c r="AT633" s="18" t="s">
        <v>126</v>
      </c>
      <c r="AU633" s="18" t="s">
        <v>79</v>
      </c>
    </row>
    <row r="634" spans="1:65" s="13" customFormat="1" ht="11.25">
      <c r="B634" s="194"/>
      <c r="C634" s="195"/>
      <c r="D634" s="187" t="s">
        <v>128</v>
      </c>
      <c r="E634" s="196" t="s">
        <v>19</v>
      </c>
      <c r="F634" s="197" t="s">
        <v>1178</v>
      </c>
      <c r="G634" s="195"/>
      <c r="H634" s="196" t="s">
        <v>19</v>
      </c>
      <c r="I634" s="198"/>
      <c r="J634" s="195"/>
      <c r="K634" s="195"/>
      <c r="L634" s="199"/>
      <c r="M634" s="200"/>
      <c r="N634" s="201"/>
      <c r="O634" s="201"/>
      <c r="P634" s="201"/>
      <c r="Q634" s="201"/>
      <c r="R634" s="201"/>
      <c r="S634" s="201"/>
      <c r="T634" s="202"/>
      <c r="AT634" s="203" t="s">
        <v>128</v>
      </c>
      <c r="AU634" s="203" t="s">
        <v>79</v>
      </c>
      <c r="AV634" s="13" t="s">
        <v>14</v>
      </c>
      <c r="AW634" s="13" t="s">
        <v>33</v>
      </c>
      <c r="AX634" s="13" t="s">
        <v>71</v>
      </c>
      <c r="AY634" s="203" t="s">
        <v>114</v>
      </c>
    </row>
    <row r="635" spans="1:65" s="14" customFormat="1" ht="11.25">
      <c r="B635" s="204"/>
      <c r="C635" s="205"/>
      <c r="D635" s="187" t="s">
        <v>128</v>
      </c>
      <c r="E635" s="206" t="s">
        <v>19</v>
      </c>
      <c r="F635" s="207" t="s">
        <v>282</v>
      </c>
      <c r="G635" s="205"/>
      <c r="H635" s="208">
        <v>16</v>
      </c>
      <c r="I635" s="209"/>
      <c r="J635" s="205"/>
      <c r="K635" s="205"/>
      <c r="L635" s="210"/>
      <c r="M635" s="211"/>
      <c r="N635" s="212"/>
      <c r="O635" s="212"/>
      <c r="P635" s="212"/>
      <c r="Q635" s="212"/>
      <c r="R635" s="212"/>
      <c r="S635" s="212"/>
      <c r="T635" s="213"/>
      <c r="AT635" s="214" t="s">
        <v>128</v>
      </c>
      <c r="AU635" s="214" t="s">
        <v>79</v>
      </c>
      <c r="AV635" s="14" t="s">
        <v>79</v>
      </c>
      <c r="AW635" s="14" t="s">
        <v>33</v>
      </c>
      <c r="AX635" s="14" t="s">
        <v>14</v>
      </c>
      <c r="AY635" s="214" t="s">
        <v>114</v>
      </c>
    </row>
    <row r="636" spans="1:65" s="2" customFormat="1" ht="33" customHeight="1">
      <c r="A636" s="35"/>
      <c r="B636" s="36"/>
      <c r="C636" s="174" t="s">
        <v>1179</v>
      </c>
      <c r="D636" s="174" t="s">
        <v>117</v>
      </c>
      <c r="E636" s="175" t="s">
        <v>1173</v>
      </c>
      <c r="F636" s="176" t="s">
        <v>1174</v>
      </c>
      <c r="G636" s="177" t="s">
        <v>217</v>
      </c>
      <c r="H636" s="178">
        <v>45</v>
      </c>
      <c r="I636" s="179"/>
      <c r="J636" s="180">
        <f>ROUND(I636*H636,2)</f>
        <v>0</v>
      </c>
      <c r="K636" s="176" t="s">
        <v>121</v>
      </c>
      <c r="L636" s="40"/>
      <c r="M636" s="181" t="s">
        <v>19</v>
      </c>
      <c r="N636" s="182" t="s">
        <v>43</v>
      </c>
      <c r="O636" s="65"/>
      <c r="P636" s="183">
        <f>O636*H636</f>
        <v>0</v>
      </c>
      <c r="Q636" s="183">
        <v>4.3800000000000002E-3</v>
      </c>
      <c r="R636" s="183">
        <f>Q636*H636</f>
        <v>0.1971</v>
      </c>
      <c r="S636" s="183">
        <v>0</v>
      </c>
      <c r="T636" s="184">
        <f>S636*H636</f>
        <v>0</v>
      </c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  <c r="AR636" s="185" t="s">
        <v>282</v>
      </c>
      <c r="AT636" s="185" t="s">
        <v>117</v>
      </c>
      <c r="AU636" s="185" t="s">
        <v>79</v>
      </c>
      <c r="AY636" s="18" t="s">
        <v>114</v>
      </c>
      <c r="BE636" s="186">
        <f>IF(N636="základní",J636,0)</f>
        <v>0</v>
      </c>
      <c r="BF636" s="186">
        <f>IF(N636="snížená",J636,0)</f>
        <v>0</v>
      </c>
      <c r="BG636" s="186">
        <f>IF(N636="zákl. přenesená",J636,0)</f>
        <v>0</v>
      </c>
      <c r="BH636" s="186">
        <f>IF(N636="sníž. přenesená",J636,0)</f>
        <v>0</v>
      </c>
      <c r="BI636" s="186">
        <f>IF(N636="nulová",J636,0)</f>
        <v>0</v>
      </c>
      <c r="BJ636" s="18" t="s">
        <v>79</v>
      </c>
      <c r="BK636" s="186">
        <f>ROUND(I636*H636,2)</f>
        <v>0</v>
      </c>
      <c r="BL636" s="18" t="s">
        <v>282</v>
      </c>
      <c r="BM636" s="185" t="s">
        <v>1180</v>
      </c>
    </row>
    <row r="637" spans="1:65" s="2" customFormat="1" ht="19.5">
      <c r="A637" s="35"/>
      <c r="B637" s="36"/>
      <c r="C637" s="37"/>
      <c r="D637" s="187" t="s">
        <v>124</v>
      </c>
      <c r="E637" s="37"/>
      <c r="F637" s="188" t="s">
        <v>1176</v>
      </c>
      <c r="G637" s="37"/>
      <c r="H637" s="37"/>
      <c r="I637" s="189"/>
      <c r="J637" s="37"/>
      <c r="K637" s="37"/>
      <c r="L637" s="40"/>
      <c r="M637" s="190"/>
      <c r="N637" s="191"/>
      <c r="O637" s="65"/>
      <c r="P637" s="65"/>
      <c r="Q637" s="65"/>
      <c r="R637" s="65"/>
      <c r="S637" s="65"/>
      <c r="T637" s="66"/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  <c r="AT637" s="18" t="s">
        <v>124</v>
      </c>
      <c r="AU637" s="18" t="s">
        <v>79</v>
      </c>
    </row>
    <row r="638" spans="1:65" s="2" customFormat="1" ht="11.25">
      <c r="A638" s="35"/>
      <c r="B638" s="36"/>
      <c r="C638" s="37"/>
      <c r="D638" s="192" t="s">
        <v>126</v>
      </c>
      <c r="E638" s="37"/>
      <c r="F638" s="193" t="s">
        <v>1177</v>
      </c>
      <c r="G638" s="37"/>
      <c r="H638" s="37"/>
      <c r="I638" s="189"/>
      <c r="J638" s="37"/>
      <c r="K638" s="37"/>
      <c r="L638" s="40"/>
      <c r="M638" s="190"/>
      <c r="N638" s="191"/>
      <c r="O638" s="65"/>
      <c r="P638" s="65"/>
      <c r="Q638" s="65"/>
      <c r="R638" s="65"/>
      <c r="S638" s="65"/>
      <c r="T638" s="66"/>
      <c r="U638" s="35"/>
      <c r="V638" s="35"/>
      <c r="W638" s="35"/>
      <c r="X638" s="35"/>
      <c r="Y638" s="35"/>
      <c r="Z638" s="35"/>
      <c r="AA638" s="35"/>
      <c r="AB638" s="35"/>
      <c r="AC638" s="35"/>
      <c r="AD638" s="35"/>
      <c r="AE638" s="35"/>
      <c r="AT638" s="18" t="s">
        <v>126</v>
      </c>
      <c r="AU638" s="18" t="s">
        <v>79</v>
      </c>
    </row>
    <row r="639" spans="1:65" s="13" customFormat="1" ht="11.25">
      <c r="B639" s="194"/>
      <c r="C639" s="195"/>
      <c r="D639" s="187" t="s">
        <v>128</v>
      </c>
      <c r="E639" s="196" t="s">
        <v>19</v>
      </c>
      <c r="F639" s="197" t="s">
        <v>1181</v>
      </c>
      <c r="G639" s="195"/>
      <c r="H639" s="196" t="s">
        <v>19</v>
      </c>
      <c r="I639" s="198"/>
      <c r="J639" s="195"/>
      <c r="K639" s="195"/>
      <c r="L639" s="199"/>
      <c r="M639" s="200"/>
      <c r="N639" s="201"/>
      <c r="O639" s="201"/>
      <c r="P639" s="201"/>
      <c r="Q639" s="201"/>
      <c r="R639" s="201"/>
      <c r="S639" s="201"/>
      <c r="T639" s="202"/>
      <c r="AT639" s="203" t="s">
        <v>128</v>
      </c>
      <c r="AU639" s="203" t="s">
        <v>79</v>
      </c>
      <c r="AV639" s="13" t="s">
        <v>14</v>
      </c>
      <c r="AW639" s="13" t="s">
        <v>33</v>
      </c>
      <c r="AX639" s="13" t="s">
        <v>71</v>
      </c>
      <c r="AY639" s="203" t="s">
        <v>114</v>
      </c>
    </row>
    <row r="640" spans="1:65" s="14" customFormat="1" ht="11.25">
      <c r="B640" s="204"/>
      <c r="C640" s="205"/>
      <c r="D640" s="187" t="s">
        <v>128</v>
      </c>
      <c r="E640" s="206" t="s">
        <v>19</v>
      </c>
      <c r="F640" s="207" t="s">
        <v>1182</v>
      </c>
      <c r="G640" s="205"/>
      <c r="H640" s="208">
        <v>32</v>
      </c>
      <c r="I640" s="209"/>
      <c r="J640" s="205"/>
      <c r="K640" s="205"/>
      <c r="L640" s="210"/>
      <c r="M640" s="211"/>
      <c r="N640" s="212"/>
      <c r="O640" s="212"/>
      <c r="P640" s="212"/>
      <c r="Q640" s="212"/>
      <c r="R640" s="212"/>
      <c r="S640" s="212"/>
      <c r="T640" s="213"/>
      <c r="AT640" s="214" t="s">
        <v>128</v>
      </c>
      <c r="AU640" s="214" t="s">
        <v>79</v>
      </c>
      <c r="AV640" s="14" t="s">
        <v>79</v>
      </c>
      <c r="AW640" s="14" t="s">
        <v>33</v>
      </c>
      <c r="AX640" s="14" t="s">
        <v>71</v>
      </c>
      <c r="AY640" s="214" t="s">
        <v>114</v>
      </c>
    </row>
    <row r="641" spans="1:65" s="13" customFormat="1" ht="11.25">
      <c r="B641" s="194"/>
      <c r="C641" s="195"/>
      <c r="D641" s="187" t="s">
        <v>128</v>
      </c>
      <c r="E641" s="196" t="s">
        <v>19</v>
      </c>
      <c r="F641" s="197" t="s">
        <v>1183</v>
      </c>
      <c r="G641" s="195"/>
      <c r="H641" s="196" t="s">
        <v>19</v>
      </c>
      <c r="I641" s="198"/>
      <c r="J641" s="195"/>
      <c r="K641" s="195"/>
      <c r="L641" s="199"/>
      <c r="M641" s="200"/>
      <c r="N641" s="201"/>
      <c r="O641" s="201"/>
      <c r="P641" s="201"/>
      <c r="Q641" s="201"/>
      <c r="R641" s="201"/>
      <c r="S641" s="201"/>
      <c r="T641" s="202"/>
      <c r="AT641" s="203" t="s">
        <v>128</v>
      </c>
      <c r="AU641" s="203" t="s">
        <v>79</v>
      </c>
      <c r="AV641" s="13" t="s">
        <v>14</v>
      </c>
      <c r="AW641" s="13" t="s">
        <v>33</v>
      </c>
      <c r="AX641" s="13" t="s">
        <v>71</v>
      </c>
      <c r="AY641" s="203" t="s">
        <v>114</v>
      </c>
    </row>
    <row r="642" spans="1:65" s="14" customFormat="1" ht="11.25">
      <c r="B642" s="204"/>
      <c r="C642" s="205"/>
      <c r="D642" s="187" t="s">
        <v>128</v>
      </c>
      <c r="E642" s="206" t="s">
        <v>19</v>
      </c>
      <c r="F642" s="207" t="s">
        <v>265</v>
      </c>
      <c r="G642" s="205"/>
      <c r="H642" s="208">
        <v>13</v>
      </c>
      <c r="I642" s="209"/>
      <c r="J642" s="205"/>
      <c r="K642" s="205"/>
      <c r="L642" s="210"/>
      <c r="M642" s="211"/>
      <c r="N642" s="212"/>
      <c r="O642" s="212"/>
      <c r="P642" s="212"/>
      <c r="Q642" s="212"/>
      <c r="R642" s="212"/>
      <c r="S642" s="212"/>
      <c r="T642" s="213"/>
      <c r="AT642" s="214" t="s">
        <v>128</v>
      </c>
      <c r="AU642" s="214" t="s">
        <v>79</v>
      </c>
      <c r="AV642" s="14" t="s">
        <v>79</v>
      </c>
      <c r="AW642" s="14" t="s">
        <v>33</v>
      </c>
      <c r="AX642" s="14" t="s">
        <v>71</v>
      </c>
      <c r="AY642" s="214" t="s">
        <v>114</v>
      </c>
    </row>
    <row r="643" spans="1:65" s="15" customFormat="1" ht="11.25">
      <c r="B643" s="215"/>
      <c r="C643" s="216"/>
      <c r="D643" s="187" t="s">
        <v>128</v>
      </c>
      <c r="E643" s="217" t="s">
        <v>19</v>
      </c>
      <c r="F643" s="218" t="s">
        <v>135</v>
      </c>
      <c r="G643" s="216"/>
      <c r="H643" s="219">
        <v>45</v>
      </c>
      <c r="I643" s="220"/>
      <c r="J643" s="216"/>
      <c r="K643" s="216"/>
      <c r="L643" s="221"/>
      <c r="M643" s="222"/>
      <c r="N643" s="223"/>
      <c r="O643" s="223"/>
      <c r="P643" s="223"/>
      <c r="Q643" s="223"/>
      <c r="R643" s="223"/>
      <c r="S643" s="223"/>
      <c r="T643" s="224"/>
      <c r="AT643" s="225" t="s">
        <v>128</v>
      </c>
      <c r="AU643" s="225" t="s">
        <v>79</v>
      </c>
      <c r="AV643" s="15" t="s">
        <v>122</v>
      </c>
      <c r="AW643" s="15" t="s">
        <v>33</v>
      </c>
      <c r="AX643" s="15" t="s">
        <v>14</v>
      </c>
      <c r="AY643" s="225" t="s">
        <v>114</v>
      </c>
    </row>
    <row r="644" spans="1:65" s="2" customFormat="1" ht="33" customHeight="1">
      <c r="A644" s="35"/>
      <c r="B644" s="36"/>
      <c r="C644" s="174" t="s">
        <v>1184</v>
      </c>
      <c r="D644" s="174" t="s">
        <v>117</v>
      </c>
      <c r="E644" s="175" t="s">
        <v>1185</v>
      </c>
      <c r="F644" s="176" t="s">
        <v>1186</v>
      </c>
      <c r="G644" s="177" t="s">
        <v>217</v>
      </c>
      <c r="H644" s="178">
        <v>16</v>
      </c>
      <c r="I644" s="179"/>
      <c r="J644" s="180">
        <f>ROUND(I644*H644,2)</f>
        <v>0</v>
      </c>
      <c r="K644" s="176" t="s">
        <v>121</v>
      </c>
      <c r="L644" s="40"/>
      <c r="M644" s="181" t="s">
        <v>19</v>
      </c>
      <c r="N644" s="182" t="s">
        <v>43</v>
      </c>
      <c r="O644" s="65"/>
      <c r="P644" s="183">
        <f>O644*H644</f>
        <v>0</v>
      </c>
      <c r="Q644" s="183">
        <v>5.8399999999999997E-3</v>
      </c>
      <c r="R644" s="183">
        <f>Q644*H644</f>
        <v>9.3439999999999995E-2</v>
      </c>
      <c r="S644" s="183">
        <v>0</v>
      </c>
      <c r="T644" s="184">
        <f>S644*H644</f>
        <v>0</v>
      </c>
      <c r="U644" s="35"/>
      <c r="V644" s="35"/>
      <c r="W644" s="35"/>
      <c r="X644" s="35"/>
      <c r="Y644" s="35"/>
      <c r="Z644" s="35"/>
      <c r="AA644" s="35"/>
      <c r="AB644" s="35"/>
      <c r="AC644" s="35"/>
      <c r="AD644" s="35"/>
      <c r="AE644" s="35"/>
      <c r="AR644" s="185" t="s">
        <v>282</v>
      </c>
      <c r="AT644" s="185" t="s">
        <v>117</v>
      </c>
      <c r="AU644" s="185" t="s">
        <v>79</v>
      </c>
      <c r="AY644" s="18" t="s">
        <v>114</v>
      </c>
      <c r="BE644" s="186">
        <f>IF(N644="základní",J644,0)</f>
        <v>0</v>
      </c>
      <c r="BF644" s="186">
        <f>IF(N644="snížená",J644,0)</f>
        <v>0</v>
      </c>
      <c r="BG644" s="186">
        <f>IF(N644="zákl. přenesená",J644,0)</f>
        <v>0</v>
      </c>
      <c r="BH644" s="186">
        <f>IF(N644="sníž. přenesená",J644,0)</f>
        <v>0</v>
      </c>
      <c r="BI644" s="186">
        <f>IF(N644="nulová",J644,0)</f>
        <v>0</v>
      </c>
      <c r="BJ644" s="18" t="s">
        <v>79</v>
      </c>
      <c r="BK644" s="186">
        <f>ROUND(I644*H644,2)</f>
        <v>0</v>
      </c>
      <c r="BL644" s="18" t="s">
        <v>282</v>
      </c>
      <c r="BM644" s="185" t="s">
        <v>1187</v>
      </c>
    </row>
    <row r="645" spans="1:65" s="2" customFormat="1" ht="19.5">
      <c r="A645" s="35"/>
      <c r="B645" s="36"/>
      <c r="C645" s="37"/>
      <c r="D645" s="187" t="s">
        <v>124</v>
      </c>
      <c r="E645" s="37"/>
      <c r="F645" s="188" t="s">
        <v>1188</v>
      </c>
      <c r="G645" s="37"/>
      <c r="H645" s="37"/>
      <c r="I645" s="189"/>
      <c r="J645" s="37"/>
      <c r="K645" s="37"/>
      <c r="L645" s="40"/>
      <c r="M645" s="190"/>
      <c r="N645" s="191"/>
      <c r="O645" s="65"/>
      <c r="P645" s="65"/>
      <c r="Q645" s="65"/>
      <c r="R645" s="65"/>
      <c r="S645" s="65"/>
      <c r="T645" s="66"/>
      <c r="U645" s="35"/>
      <c r="V645" s="35"/>
      <c r="W645" s="35"/>
      <c r="X645" s="35"/>
      <c r="Y645" s="35"/>
      <c r="Z645" s="35"/>
      <c r="AA645" s="35"/>
      <c r="AB645" s="35"/>
      <c r="AC645" s="35"/>
      <c r="AD645" s="35"/>
      <c r="AE645" s="35"/>
      <c r="AT645" s="18" t="s">
        <v>124</v>
      </c>
      <c r="AU645" s="18" t="s">
        <v>79</v>
      </c>
    </row>
    <row r="646" spans="1:65" s="2" customFormat="1" ht="11.25">
      <c r="A646" s="35"/>
      <c r="B646" s="36"/>
      <c r="C646" s="37"/>
      <c r="D646" s="192" t="s">
        <v>126</v>
      </c>
      <c r="E646" s="37"/>
      <c r="F646" s="193" t="s">
        <v>1189</v>
      </c>
      <c r="G646" s="37"/>
      <c r="H646" s="37"/>
      <c r="I646" s="189"/>
      <c r="J646" s="37"/>
      <c r="K646" s="37"/>
      <c r="L646" s="40"/>
      <c r="M646" s="190"/>
      <c r="N646" s="191"/>
      <c r="O646" s="65"/>
      <c r="P646" s="65"/>
      <c r="Q646" s="65"/>
      <c r="R646" s="65"/>
      <c r="S646" s="65"/>
      <c r="T646" s="66"/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T646" s="18" t="s">
        <v>126</v>
      </c>
      <c r="AU646" s="18" t="s">
        <v>79</v>
      </c>
    </row>
    <row r="647" spans="1:65" s="13" customFormat="1" ht="11.25">
      <c r="B647" s="194"/>
      <c r="C647" s="195"/>
      <c r="D647" s="187" t="s">
        <v>128</v>
      </c>
      <c r="E647" s="196" t="s">
        <v>19</v>
      </c>
      <c r="F647" s="197" t="s">
        <v>1178</v>
      </c>
      <c r="G647" s="195"/>
      <c r="H647" s="196" t="s">
        <v>19</v>
      </c>
      <c r="I647" s="198"/>
      <c r="J647" s="195"/>
      <c r="K647" s="195"/>
      <c r="L647" s="199"/>
      <c r="M647" s="200"/>
      <c r="N647" s="201"/>
      <c r="O647" s="201"/>
      <c r="P647" s="201"/>
      <c r="Q647" s="201"/>
      <c r="R647" s="201"/>
      <c r="S647" s="201"/>
      <c r="T647" s="202"/>
      <c r="AT647" s="203" t="s">
        <v>128</v>
      </c>
      <c r="AU647" s="203" t="s">
        <v>79</v>
      </c>
      <c r="AV647" s="13" t="s">
        <v>14</v>
      </c>
      <c r="AW647" s="13" t="s">
        <v>33</v>
      </c>
      <c r="AX647" s="13" t="s">
        <v>71</v>
      </c>
      <c r="AY647" s="203" t="s">
        <v>114</v>
      </c>
    </row>
    <row r="648" spans="1:65" s="14" customFormat="1" ht="11.25">
      <c r="B648" s="204"/>
      <c r="C648" s="205"/>
      <c r="D648" s="187" t="s">
        <v>128</v>
      </c>
      <c r="E648" s="206" t="s">
        <v>19</v>
      </c>
      <c r="F648" s="207" t="s">
        <v>282</v>
      </c>
      <c r="G648" s="205"/>
      <c r="H648" s="208">
        <v>16</v>
      </c>
      <c r="I648" s="209"/>
      <c r="J648" s="205"/>
      <c r="K648" s="205"/>
      <c r="L648" s="210"/>
      <c r="M648" s="211"/>
      <c r="N648" s="212"/>
      <c r="O648" s="212"/>
      <c r="P648" s="212"/>
      <c r="Q648" s="212"/>
      <c r="R648" s="212"/>
      <c r="S648" s="212"/>
      <c r="T648" s="213"/>
      <c r="AT648" s="214" t="s">
        <v>128</v>
      </c>
      <c r="AU648" s="214" t="s">
        <v>79</v>
      </c>
      <c r="AV648" s="14" t="s">
        <v>79</v>
      </c>
      <c r="AW648" s="14" t="s">
        <v>33</v>
      </c>
      <c r="AX648" s="14" t="s">
        <v>14</v>
      </c>
      <c r="AY648" s="214" t="s">
        <v>114</v>
      </c>
    </row>
    <row r="649" spans="1:65" s="2" customFormat="1" ht="24.2" customHeight="1">
      <c r="A649" s="35"/>
      <c r="B649" s="36"/>
      <c r="C649" s="174" t="s">
        <v>1190</v>
      </c>
      <c r="D649" s="174" t="s">
        <v>117</v>
      </c>
      <c r="E649" s="175" t="s">
        <v>1191</v>
      </c>
      <c r="F649" s="176" t="s">
        <v>1192</v>
      </c>
      <c r="G649" s="177" t="s">
        <v>217</v>
      </c>
      <c r="H649" s="178">
        <v>5</v>
      </c>
      <c r="I649" s="179"/>
      <c r="J649" s="180">
        <f>ROUND(I649*H649,2)</f>
        <v>0</v>
      </c>
      <c r="K649" s="176" t="s">
        <v>121</v>
      </c>
      <c r="L649" s="40"/>
      <c r="M649" s="181" t="s">
        <v>19</v>
      </c>
      <c r="N649" s="182" t="s">
        <v>43</v>
      </c>
      <c r="O649" s="65"/>
      <c r="P649" s="183">
        <f>O649*H649</f>
        <v>0</v>
      </c>
      <c r="Q649" s="183">
        <v>2.9099999999999998E-3</v>
      </c>
      <c r="R649" s="183">
        <f>Q649*H649</f>
        <v>1.4549999999999999E-2</v>
      </c>
      <c r="S649" s="183">
        <v>0</v>
      </c>
      <c r="T649" s="184">
        <f>S649*H649</f>
        <v>0</v>
      </c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R649" s="185" t="s">
        <v>282</v>
      </c>
      <c r="AT649" s="185" t="s">
        <v>117</v>
      </c>
      <c r="AU649" s="185" t="s">
        <v>79</v>
      </c>
      <c r="AY649" s="18" t="s">
        <v>114</v>
      </c>
      <c r="BE649" s="186">
        <f>IF(N649="základní",J649,0)</f>
        <v>0</v>
      </c>
      <c r="BF649" s="186">
        <f>IF(N649="snížená",J649,0)</f>
        <v>0</v>
      </c>
      <c r="BG649" s="186">
        <f>IF(N649="zákl. přenesená",J649,0)</f>
        <v>0</v>
      </c>
      <c r="BH649" s="186">
        <f>IF(N649="sníž. přenesená",J649,0)</f>
        <v>0</v>
      </c>
      <c r="BI649" s="186">
        <f>IF(N649="nulová",J649,0)</f>
        <v>0</v>
      </c>
      <c r="BJ649" s="18" t="s">
        <v>79</v>
      </c>
      <c r="BK649" s="186">
        <f>ROUND(I649*H649,2)</f>
        <v>0</v>
      </c>
      <c r="BL649" s="18" t="s">
        <v>282</v>
      </c>
      <c r="BM649" s="185" t="s">
        <v>1193</v>
      </c>
    </row>
    <row r="650" spans="1:65" s="2" customFormat="1" ht="19.5">
      <c r="A650" s="35"/>
      <c r="B650" s="36"/>
      <c r="C650" s="37"/>
      <c r="D650" s="187" t="s">
        <v>124</v>
      </c>
      <c r="E650" s="37"/>
      <c r="F650" s="188" t="s">
        <v>1194</v>
      </c>
      <c r="G650" s="37"/>
      <c r="H650" s="37"/>
      <c r="I650" s="189"/>
      <c r="J650" s="37"/>
      <c r="K650" s="37"/>
      <c r="L650" s="40"/>
      <c r="M650" s="190"/>
      <c r="N650" s="191"/>
      <c r="O650" s="65"/>
      <c r="P650" s="65"/>
      <c r="Q650" s="65"/>
      <c r="R650" s="65"/>
      <c r="S650" s="65"/>
      <c r="T650" s="66"/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T650" s="18" t="s">
        <v>124</v>
      </c>
      <c r="AU650" s="18" t="s">
        <v>79</v>
      </c>
    </row>
    <row r="651" spans="1:65" s="2" customFormat="1" ht="11.25">
      <c r="A651" s="35"/>
      <c r="B651" s="36"/>
      <c r="C651" s="37"/>
      <c r="D651" s="192" t="s">
        <v>126</v>
      </c>
      <c r="E651" s="37"/>
      <c r="F651" s="193" t="s">
        <v>1195</v>
      </c>
      <c r="G651" s="37"/>
      <c r="H651" s="37"/>
      <c r="I651" s="189"/>
      <c r="J651" s="37"/>
      <c r="K651" s="37"/>
      <c r="L651" s="40"/>
      <c r="M651" s="190"/>
      <c r="N651" s="191"/>
      <c r="O651" s="65"/>
      <c r="P651" s="65"/>
      <c r="Q651" s="65"/>
      <c r="R651" s="65"/>
      <c r="S651" s="65"/>
      <c r="T651" s="66"/>
      <c r="U651" s="35"/>
      <c r="V651" s="35"/>
      <c r="W651" s="35"/>
      <c r="X651" s="35"/>
      <c r="Y651" s="35"/>
      <c r="Z651" s="35"/>
      <c r="AA651" s="35"/>
      <c r="AB651" s="35"/>
      <c r="AC651" s="35"/>
      <c r="AD651" s="35"/>
      <c r="AE651" s="35"/>
      <c r="AT651" s="18" t="s">
        <v>126</v>
      </c>
      <c r="AU651" s="18" t="s">
        <v>79</v>
      </c>
    </row>
    <row r="652" spans="1:65" s="13" customFormat="1" ht="11.25">
      <c r="B652" s="194"/>
      <c r="C652" s="195"/>
      <c r="D652" s="187" t="s">
        <v>128</v>
      </c>
      <c r="E652" s="196" t="s">
        <v>19</v>
      </c>
      <c r="F652" s="197" t="s">
        <v>1196</v>
      </c>
      <c r="G652" s="195"/>
      <c r="H652" s="196" t="s">
        <v>19</v>
      </c>
      <c r="I652" s="198"/>
      <c r="J652" s="195"/>
      <c r="K652" s="195"/>
      <c r="L652" s="199"/>
      <c r="M652" s="200"/>
      <c r="N652" s="201"/>
      <c r="O652" s="201"/>
      <c r="P652" s="201"/>
      <c r="Q652" s="201"/>
      <c r="R652" s="201"/>
      <c r="S652" s="201"/>
      <c r="T652" s="202"/>
      <c r="AT652" s="203" t="s">
        <v>128</v>
      </c>
      <c r="AU652" s="203" t="s">
        <v>79</v>
      </c>
      <c r="AV652" s="13" t="s">
        <v>14</v>
      </c>
      <c r="AW652" s="13" t="s">
        <v>33</v>
      </c>
      <c r="AX652" s="13" t="s">
        <v>71</v>
      </c>
      <c r="AY652" s="203" t="s">
        <v>114</v>
      </c>
    </row>
    <row r="653" spans="1:65" s="14" customFormat="1" ht="11.25">
      <c r="B653" s="204"/>
      <c r="C653" s="205"/>
      <c r="D653" s="187" t="s">
        <v>128</v>
      </c>
      <c r="E653" s="206" t="s">
        <v>19</v>
      </c>
      <c r="F653" s="207" t="s">
        <v>153</v>
      </c>
      <c r="G653" s="205"/>
      <c r="H653" s="208">
        <v>5</v>
      </c>
      <c r="I653" s="209"/>
      <c r="J653" s="205"/>
      <c r="K653" s="205"/>
      <c r="L653" s="210"/>
      <c r="M653" s="211"/>
      <c r="N653" s="212"/>
      <c r="O653" s="212"/>
      <c r="P653" s="212"/>
      <c r="Q653" s="212"/>
      <c r="R653" s="212"/>
      <c r="S653" s="212"/>
      <c r="T653" s="213"/>
      <c r="AT653" s="214" t="s">
        <v>128</v>
      </c>
      <c r="AU653" s="214" t="s">
        <v>79</v>
      </c>
      <c r="AV653" s="14" t="s">
        <v>79</v>
      </c>
      <c r="AW653" s="14" t="s">
        <v>33</v>
      </c>
      <c r="AX653" s="14" t="s">
        <v>14</v>
      </c>
      <c r="AY653" s="214" t="s">
        <v>114</v>
      </c>
    </row>
    <row r="654" spans="1:65" s="2" customFormat="1" ht="24.2" customHeight="1">
      <c r="A654" s="35"/>
      <c r="B654" s="36"/>
      <c r="C654" s="174" t="s">
        <v>1197</v>
      </c>
      <c r="D654" s="174" t="s">
        <v>117</v>
      </c>
      <c r="E654" s="175" t="s">
        <v>1198</v>
      </c>
      <c r="F654" s="176" t="s">
        <v>1199</v>
      </c>
      <c r="G654" s="177" t="s">
        <v>217</v>
      </c>
      <c r="H654" s="178">
        <v>70</v>
      </c>
      <c r="I654" s="179"/>
      <c r="J654" s="180">
        <f>ROUND(I654*H654,2)</f>
        <v>0</v>
      </c>
      <c r="K654" s="176" t="s">
        <v>121</v>
      </c>
      <c r="L654" s="40"/>
      <c r="M654" s="181" t="s">
        <v>19</v>
      </c>
      <c r="N654" s="182" t="s">
        <v>43</v>
      </c>
      <c r="O654" s="65"/>
      <c r="P654" s="183">
        <f>O654*H654</f>
        <v>0</v>
      </c>
      <c r="Q654" s="183">
        <v>4.3800000000000002E-3</v>
      </c>
      <c r="R654" s="183">
        <f>Q654*H654</f>
        <v>0.30660000000000004</v>
      </c>
      <c r="S654" s="183">
        <v>0</v>
      </c>
      <c r="T654" s="184">
        <f>S654*H654</f>
        <v>0</v>
      </c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  <c r="AR654" s="185" t="s">
        <v>282</v>
      </c>
      <c r="AT654" s="185" t="s">
        <v>117</v>
      </c>
      <c r="AU654" s="185" t="s">
        <v>79</v>
      </c>
      <c r="AY654" s="18" t="s">
        <v>114</v>
      </c>
      <c r="BE654" s="186">
        <f>IF(N654="základní",J654,0)</f>
        <v>0</v>
      </c>
      <c r="BF654" s="186">
        <f>IF(N654="snížená",J654,0)</f>
        <v>0</v>
      </c>
      <c r="BG654" s="186">
        <f>IF(N654="zákl. přenesená",J654,0)</f>
        <v>0</v>
      </c>
      <c r="BH654" s="186">
        <f>IF(N654="sníž. přenesená",J654,0)</f>
        <v>0</v>
      </c>
      <c r="BI654" s="186">
        <f>IF(N654="nulová",J654,0)</f>
        <v>0</v>
      </c>
      <c r="BJ654" s="18" t="s">
        <v>79</v>
      </c>
      <c r="BK654" s="186">
        <f>ROUND(I654*H654,2)</f>
        <v>0</v>
      </c>
      <c r="BL654" s="18" t="s">
        <v>282</v>
      </c>
      <c r="BM654" s="185" t="s">
        <v>1200</v>
      </c>
    </row>
    <row r="655" spans="1:65" s="2" customFormat="1" ht="19.5">
      <c r="A655" s="35"/>
      <c r="B655" s="36"/>
      <c r="C655" s="37"/>
      <c r="D655" s="187" t="s">
        <v>124</v>
      </c>
      <c r="E655" s="37"/>
      <c r="F655" s="188" t="s">
        <v>1201</v>
      </c>
      <c r="G655" s="37"/>
      <c r="H655" s="37"/>
      <c r="I655" s="189"/>
      <c r="J655" s="37"/>
      <c r="K655" s="37"/>
      <c r="L655" s="40"/>
      <c r="M655" s="190"/>
      <c r="N655" s="191"/>
      <c r="O655" s="65"/>
      <c r="P655" s="65"/>
      <c r="Q655" s="65"/>
      <c r="R655" s="65"/>
      <c r="S655" s="65"/>
      <c r="T655" s="66"/>
      <c r="U655" s="35"/>
      <c r="V655" s="35"/>
      <c r="W655" s="35"/>
      <c r="X655" s="35"/>
      <c r="Y655" s="35"/>
      <c r="Z655" s="35"/>
      <c r="AA655" s="35"/>
      <c r="AB655" s="35"/>
      <c r="AC655" s="35"/>
      <c r="AD655" s="35"/>
      <c r="AE655" s="35"/>
      <c r="AT655" s="18" t="s">
        <v>124</v>
      </c>
      <c r="AU655" s="18" t="s">
        <v>79</v>
      </c>
    </row>
    <row r="656" spans="1:65" s="2" customFormat="1" ht="11.25">
      <c r="A656" s="35"/>
      <c r="B656" s="36"/>
      <c r="C656" s="37"/>
      <c r="D656" s="192" t="s">
        <v>126</v>
      </c>
      <c r="E656" s="37"/>
      <c r="F656" s="193" t="s">
        <v>1202</v>
      </c>
      <c r="G656" s="37"/>
      <c r="H656" s="37"/>
      <c r="I656" s="189"/>
      <c r="J656" s="37"/>
      <c r="K656" s="37"/>
      <c r="L656" s="40"/>
      <c r="M656" s="190"/>
      <c r="N656" s="191"/>
      <c r="O656" s="65"/>
      <c r="P656" s="65"/>
      <c r="Q656" s="65"/>
      <c r="R656" s="65"/>
      <c r="S656" s="65"/>
      <c r="T656" s="66"/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  <c r="AT656" s="18" t="s">
        <v>126</v>
      </c>
      <c r="AU656" s="18" t="s">
        <v>79</v>
      </c>
    </row>
    <row r="657" spans="1:65" s="13" customFormat="1" ht="11.25">
      <c r="B657" s="194"/>
      <c r="C657" s="195"/>
      <c r="D657" s="187" t="s">
        <v>128</v>
      </c>
      <c r="E657" s="196" t="s">
        <v>19</v>
      </c>
      <c r="F657" s="197" t="s">
        <v>1203</v>
      </c>
      <c r="G657" s="195"/>
      <c r="H657" s="196" t="s">
        <v>19</v>
      </c>
      <c r="I657" s="198"/>
      <c r="J657" s="195"/>
      <c r="K657" s="195"/>
      <c r="L657" s="199"/>
      <c r="M657" s="200"/>
      <c r="N657" s="201"/>
      <c r="O657" s="201"/>
      <c r="P657" s="201"/>
      <c r="Q657" s="201"/>
      <c r="R657" s="201"/>
      <c r="S657" s="201"/>
      <c r="T657" s="202"/>
      <c r="AT657" s="203" t="s">
        <v>128</v>
      </c>
      <c r="AU657" s="203" t="s">
        <v>79</v>
      </c>
      <c r="AV657" s="13" t="s">
        <v>14</v>
      </c>
      <c r="AW657" s="13" t="s">
        <v>33</v>
      </c>
      <c r="AX657" s="13" t="s">
        <v>71</v>
      </c>
      <c r="AY657" s="203" t="s">
        <v>114</v>
      </c>
    </row>
    <row r="658" spans="1:65" s="14" customFormat="1" ht="11.25">
      <c r="B658" s="204"/>
      <c r="C658" s="205"/>
      <c r="D658" s="187" t="s">
        <v>128</v>
      </c>
      <c r="E658" s="206" t="s">
        <v>19</v>
      </c>
      <c r="F658" s="207" t="s">
        <v>972</v>
      </c>
      <c r="G658" s="205"/>
      <c r="H658" s="208">
        <v>70</v>
      </c>
      <c r="I658" s="209"/>
      <c r="J658" s="205"/>
      <c r="K658" s="205"/>
      <c r="L658" s="210"/>
      <c r="M658" s="211"/>
      <c r="N658" s="212"/>
      <c r="O658" s="212"/>
      <c r="P658" s="212"/>
      <c r="Q658" s="212"/>
      <c r="R658" s="212"/>
      <c r="S658" s="212"/>
      <c r="T658" s="213"/>
      <c r="AT658" s="214" t="s">
        <v>128</v>
      </c>
      <c r="AU658" s="214" t="s">
        <v>79</v>
      </c>
      <c r="AV658" s="14" t="s">
        <v>79</v>
      </c>
      <c r="AW658" s="14" t="s">
        <v>33</v>
      </c>
      <c r="AX658" s="14" t="s">
        <v>14</v>
      </c>
      <c r="AY658" s="214" t="s">
        <v>114</v>
      </c>
    </row>
    <row r="659" spans="1:65" s="2" customFormat="1" ht="24.2" customHeight="1">
      <c r="A659" s="35"/>
      <c r="B659" s="36"/>
      <c r="C659" s="174" t="s">
        <v>1204</v>
      </c>
      <c r="D659" s="174" t="s">
        <v>117</v>
      </c>
      <c r="E659" s="175" t="s">
        <v>1205</v>
      </c>
      <c r="F659" s="176" t="s">
        <v>1206</v>
      </c>
      <c r="G659" s="177" t="s">
        <v>217</v>
      </c>
      <c r="H659" s="178">
        <v>5</v>
      </c>
      <c r="I659" s="179"/>
      <c r="J659" s="180">
        <f>ROUND(I659*H659,2)</f>
        <v>0</v>
      </c>
      <c r="K659" s="176" t="s">
        <v>121</v>
      </c>
      <c r="L659" s="40"/>
      <c r="M659" s="181" t="s">
        <v>19</v>
      </c>
      <c r="N659" s="182" t="s">
        <v>43</v>
      </c>
      <c r="O659" s="65"/>
      <c r="P659" s="183">
        <f>O659*H659</f>
        <v>0</v>
      </c>
      <c r="Q659" s="183">
        <v>5.28E-3</v>
      </c>
      <c r="R659" s="183">
        <f>Q659*H659</f>
        <v>2.64E-2</v>
      </c>
      <c r="S659" s="183">
        <v>0</v>
      </c>
      <c r="T659" s="184">
        <f>S659*H659</f>
        <v>0</v>
      </c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R659" s="185" t="s">
        <v>282</v>
      </c>
      <c r="AT659" s="185" t="s">
        <v>117</v>
      </c>
      <c r="AU659" s="185" t="s">
        <v>79</v>
      </c>
      <c r="AY659" s="18" t="s">
        <v>114</v>
      </c>
      <c r="BE659" s="186">
        <f>IF(N659="základní",J659,0)</f>
        <v>0</v>
      </c>
      <c r="BF659" s="186">
        <f>IF(N659="snížená",J659,0)</f>
        <v>0</v>
      </c>
      <c r="BG659" s="186">
        <f>IF(N659="zákl. přenesená",J659,0)</f>
        <v>0</v>
      </c>
      <c r="BH659" s="186">
        <f>IF(N659="sníž. přenesená",J659,0)</f>
        <v>0</v>
      </c>
      <c r="BI659" s="186">
        <f>IF(N659="nulová",J659,0)</f>
        <v>0</v>
      </c>
      <c r="BJ659" s="18" t="s">
        <v>79</v>
      </c>
      <c r="BK659" s="186">
        <f>ROUND(I659*H659,2)</f>
        <v>0</v>
      </c>
      <c r="BL659" s="18" t="s">
        <v>282</v>
      </c>
      <c r="BM659" s="185" t="s">
        <v>1207</v>
      </c>
    </row>
    <row r="660" spans="1:65" s="2" customFormat="1" ht="29.25">
      <c r="A660" s="35"/>
      <c r="B660" s="36"/>
      <c r="C660" s="37"/>
      <c r="D660" s="187" t="s">
        <v>124</v>
      </c>
      <c r="E660" s="37"/>
      <c r="F660" s="188" t="s">
        <v>1208</v>
      </c>
      <c r="G660" s="37"/>
      <c r="H660" s="37"/>
      <c r="I660" s="189"/>
      <c r="J660" s="37"/>
      <c r="K660" s="37"/>
      <c r="L660" s="40"/>
      <c r="M660" s="190"/>
      <c r="N660" s="191"/>
      <c r="O660" s="65"/>
      <c r="P660" s="65"/>
      <c r="Q660" s="65"/>
      <c r="R660" s="65"/>
      <c r="S660" s="65"/>
      <c r="T660" s="66"/>
      <c r="U660" s="35"/>
      <c r="V660" s="35"/>
      <c r="W660" s="35"/>
      <c r="X660" s="35"/>
      <c r="Y660" s="35"/>
      <c r="Z660" s="35"/>
      <c r="AA660" s="35"/>
      <c r="AB660" s="35"/>
      <c r="AC660" s="35"/>
      <c r="AD660" s="35"/>
      <c r="AE660" s="35"/>
      <c r="AT660" s="18" t="s">
        <v>124</v>
      </c>
      <c r="AU660" s="18" t="s">
        <v>79</v>
      </c>
    </row>
    <row r="661" spans="1:65" s="2" customFormat="1" ht="11.25">
      <c r="A661" s="35"/>
      <c r="B661" s="36"/>
      <c r="C661" s="37"/>
      <c r="D661" s="192" t="s">
        <v>126</v>
      </c>
      <c r="E661" s="37"/>
      <c r="F661" s="193" t="s">
        <v>1209</v>
      </c>
      <c r="G661" s="37"/>
      <c r="H661" s="37"/>
      <c r="I661" s="189"/>
      <c r="J661" s="37"/>
      <c r="K661" s="37"/>
      <c r="L661" s="40"/>
      <c r="M661" s="190"/>
      <c r="N661" s="191"/>
      <c r="O661" s="65"/>
      <c r="P661" s="65"/>
      <c r="Q661" s="65"/>
      <c r="R661" s="65"/>
      <c r="S661" s="65"/>
      <c r="T661" s="66"/>
      <c r="U661" s="35"/>
      <c r="V661" s="35"/>
      <c r="W661" s="35"/>
      <c r="X661" s="35"/>
      <c r="Y661" s="35"/>
      <c r="Z661" s="35"/>
      <c r="AA661" s="35"/>
      <c r="AB661" s="35"/>
      <c r="AC661" s="35"/>
      <c r="AD661" s="35"/>
      <c r="AE661" s="35"/>
      <c r="AT661" s="18" t="s">
        <v>126</v>
      </c>
      <c r="AU661" s="18" t="s">
        <v>79</v>
      </c>
    </row>
    <row r="662" spans="1:65" s="13" customFormat="1" ht="11.25">
      <c r="B662" s="194"/>
      <c r="C662" s="195"/>
      <c r="D662" s="187" t="s">
        <v>128</v>
      </c>
      <c r="E662" s="196" t="s">
        <v>19</v>
      </c>
      <c r="F662" s="197" t="s">
        <v>1210</v>
      </c>
      <c r="G662" s="195"/>
      <c r="H662" s="196" t="s">
        <v>19</v>
      </c>
      <c r="I662" s="198"/>
      <c r="J662" s="195"/>
      <c r="K662" s="195"/>
      <c r="L662" s="199"/>
      <c r="M662" s="200"/>
      <c r="N662" s="201"/>
      <c r="O662" s="201"/>
      <c r="P662" s="201"/>
      <c r="Q662" s="201"/>
      <c r="R662" s="201"/>
      <c r="S662" s="201"/>
      <c r="T662" s="202"/>
      <c r="AT662" s="203" t="s">
        <v>128</v>
      </c>
      <c r="AU662" s="203" t="s">
        <v>79</v>
      </c>
      <c r="AV662" s="13" t="s">
        <v>14</v>
      </c>
      <c r="AW662" s="13" t="s">
        <v>33</v>
      </c>
      <c r="AX662" s="13" t="s">
        <v>71</v>
      </c>
      <c r="AY662" s="203" t="s">
        <v>114</v>
      </c>
    </row>
    <row r="663" spans="1:65" s="14" customFormat="1" ht="11.25">
      <c r="B663" s="204"/>
      <c r="C663" s="205"/>
      <c r="D663" s="187" t="s">
        <v>128</v>
      </c>
      <c r="E663" s="206" t="s">
        <v>19</v>
      </c>
      <c r="F663" s="207" t="s">
        <v>153</v>
      </c>
      <c r="G663" s="205"/>
      <c r="H663" s="208">
        <v>5</v>
      </c>
      <c r="I663" s="209"/>
      <c r="J663" s="205"/>
      <c r="K663" s="205"/>
      <c r="L663" s="210"/>
      <c r="M663" s="211"/>
      <c r="N663" s="212"/>
      <c r="O663" s="212"/>
      <c r="P663" s="212"/>
      <c r="Q663" s="212"/>
      <c r="R663" s="212"/>
      <c r="S663" s="212"/>
      <c r="T663" s="213"/>
      <c r="AT663" s="214" t="s">
        <v>128</v>
      </c>
      <c r="AU663" s="214" t="s">
        <v>79</v>
      </c>
      <c r="AV663" s="14" t="s">
        <v>79</v>
      </c>
      <c r="AW663" s="14" t="s">
        <v>33</v>
      </c>
      <c r="AX663" s="14" t="s">
        <v>14</v>
      </c>
      <c r="AY663" s="214" t="s">
        <v>114</v>
      </c>
    </row>
    <row r="664" spans="1:65" s="2" customFormat="1" ht="24.2" customHeight="1">
      <c r="A664" s="35"/>
      <c r="B664" s="36"/>
      <c r="C664" s="174" t="s">
        <v>1211</v>
      </c>
      <c r="D664" s="174" t="s">
        <v>117</v>
      </c>
      <c r="E664" s="175" t="s">
        <v>1212</v>
      </c>
      <c r="F664" s="176" t="s">
        <v>1213</v>
      </c>
      <c r="G664" s="177" t="s">
        <v>120</v>
      </c>
      <c r="H664" s="178">
        <v>11</v>
      </c>
      <c r="I664" s="179"/>
      <c r="J664" s="180">
        <f>ROUND(I664*H664,2)</f>
        <v>0</v>
      </c>
      <c r="K664" s="176" t="s">
        <v>121</v>
      </c>
      <c r="L664" s="40"/>
      <c r="M664" s="181" t="s">
        <v>19</v>
      </c>
      <c r="N664" s="182" t="s">
        <v>43</v>
      </c>
      <c r="O664" s="65"/>
      <c r="P664" s="183">
        <f>O664*H664</f>
        <v>0</v>
      </c>
      <c r="Q664" s="183">
        <v>7.6E-3</v>
      </c>
      <c r="R664" s="183">
        <f>Q664*H664</f>
        <v>8.3599999999999994E-2</v>
      </c>
      <c r="S664" s="183">
        <v>0</v>
      </c>
      <c r="T664" s="184">
        <f>S664*H664</f>
        <v>0</v>
      </c>
      <c r="U664" s="35"/>
      <c r="V664" s="35"/>
      <c r="W664" s="35"/>
      <c r="X664" s="35"/>
      <c r="Y664" s="35"/>
      <c r="Z664" s="35"/>
      <c r="AA664" s="35"/>
      <c r="AB664" s="35"/>
      <c r="AC664" s="35"/>
      <c r="AD664" s="35"/>
      <c r="AE664" s="35"/>
      <c r="AR664" s="185" t="s">
        <v>282</v>
      </c>
      <c r="AT664" s="185" t="s">
        <v>117</v>
      </c>
      <c r="AU664" s="185" t="s">
        <v>79</v>
      </c>
      <c r="AY664" s="18" t="s">
        <v>114</v>
      </c>
      <c r="BE664" s="186">
        <f>IF(N664="základní",J664,0)</f>
        <v>0</v>
      </c>
      <c r="BF664" s="186">
        <f>IF(N664="snížená",J664,0)</f>
        <v>0</v>
      </c>
      <c r="BG664" s="186">
        <f>IF(N664="zákl. přenesená",J664,0)</f>
        <v>0</v>
      </c>
      <c r="BH664" s="186">
        <f>IF(N664="sníž. přenesená",J664,0)</f>
        <v>0</v>
      </c>
      <c r="BI664" s="186">
        <f>IF(N664="nulová",J664,0)</f>
        <v>0</v>
      </c>
      <c r="BJ664" s="18" t="s">
        <v>79</v>
      </c>
      <c r="BK664" s="186">
        <f>ROUND(I664*H664,2)</f>
        <v>0</v>
      </c>
      <c r="BL664" s="18" t="s">
        <v>282</v>
      </c>
      <c r="BM664" s="185" t="s">
        <v>1214</v>
      </c>
    </row>
    <row r="665" spans="1:65" s="2" customFormat="1" ht="29.25">
      <c r="A665" s="35"/>
      <c r="B665" s="36"/>
      <c r="C665" s="37"/>
      <c r="D665" s="187" t="s">
        <v>124</v>
      </c>
      <c r="E665" s="37"/>
      <c r="F665" s="188" t="s">
        <v>1215</v>
      </c>
      <c r="G665" s="37"/>
      <c r="H665" s="37"/>
      <c r="I665" s="189"/>
      <c r="J665" s="37"/>
      <c r="K665" s="37"/>
      <c r="L665" s="40"/>
      <c r="M665" s="190"/>
      <c r="N665" s="191"/>
      <c r="O665" s="65"/>
      <c r="P665" s="65"/>
      <c r="Q665" s="65"/>
      <c r="R665" s="65"/>
      <c r="S665" s="65"/>
      <c r="T665" s="66"/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  <c r="AT665" s="18" t="s">
        <v>124</v>
      </c>
      <c r="AU665" s="18" t="s">
        <v>79</v>
      </c>
    </row>
    <row r="666" spans="1:65" s="2" customFormat="1" ht="11.25">
      <c r="A666" s="35"/>
      <c r="B666" s="36"/>
      <c r="C666" s="37"/>
      <c r="D666" s="192" t="s">
        <v>126</v>
      </c>
      <c r="E666" s="37"/>
      <c r="F666" s="193" t="s">
        <v>1216</v>
      </c>
      <c r="G666" s="37"/>
      <c r="H666" s="37"/>
      <c r="I666" s="189"/>
      <c r="J666" s="37"/>
      <c r="K666" s="37"/>
      <c r="L666" s="40"/>
      <c r="M666" s="190"/>
      <c r="N666" s="191"/>
      <c r="O666" s="65"/>
      <c r="P666" s="65"/>
      <c r="Q666" s="65"/>
      <c r="R666" s="65"/>
      <c r="S666" s="65"/>
      <c r="T666" s="66"/>
      <c r="U666" s="35"/>
      <c r="V666" s="35"/>
      <c r="W666" s="35"/>
      <c r="X666" s="35"/>
      <c r="Y666" s="35"/>
      <c r="Z666" s="35"/>
      <c r="AA666" s="35"/>
      <c r="AB666" s="35"/>
      <c r="AC666" s="35"/>
      <c r="AD666" s="35"/>
      <c r="AE666" s="35"/>
      <c r="AT666" s="18" t="s">
        <v>126</v>
      </c>
      <c r="AU666" s="18" t="s">
        <v>79</v>
      </c>
    </row>
    <row r="667" spans="1:65" s="13" customFormat="1" ht="11.25">
      <c r="B667" s="194"/>
      <c r="C667" s="195"/>
      <c r="D667" s="187" t="s">
        <v>128</v>
      </c>
      <c r="E667" s="196" t="s">
        <v>19</v>
      </c>
      <c r="F667" s="197" t="s">
        <v>1217</v>
      </c>
      <c r="G667" s="195"/>
      <c r="H667" s="196" t="s">
        <v>19</v>
      </c>
      <c r="I667" s="198"/>
      <c r="J667" s="195"/>
      <c r="K667" s="195"/>
      <c r="L667" s="199"/>
      <c r="M667" s="200"/>
      <c r="N667" s="201"/>
      <c r="O667" s="201"/>
      <c r="P667" s="201"/>
      <c r="Q667" s="201"/>
      <c r="R667" s="201"/>
      <c r="S667" s="201"/>
      <c r="T667" s="202"/>
      <c r="AT667" s="203" t="s">
        <v>128</v>
      </c>
      <c r="AU667" s="203" t="s">
        <v>79</v>
      </c>
      <c r="AV667" s="13" t="s">
        <v>14</v>
      </c>
      <c r="AW667" s="13" t="s">
        <v>33</v>
      </c>
      <c r="AX667" s="13" t="s">
        <v>71</v>
      </c>
      <c r="AY667" s="203" t="s">
        <v>114</v>
      </c>
    </row>
    <row r="668" spans="1:65" s="14" customFormat="1" ht="11.25">
      <c r="B668" s="204"/>
      <c r="C668" s="205"/>
      <c r="D668" s="187" t="s">
        <v>128</v>
      </c>
      <c r="E668" s="206" t="s">
        <v>19</v>
      </c>
      <c r="F668" s="207" t="s">
        <v>82</v>
      </c>
      <c r="G668" s="205"/>
      <c r="H668" s="208">
        <v>3</v>
      </c>
      <c r="I668" s="209"/>
      <c r="J668" s="205"/>
      <c r="K668" s="205"/>
      <c r="L668" s="210"/>
      <c r="M668" s="211"/>
      <c r="N668" s="212"/>
      <c r="O668" s="212"/>
      <c r="P668" s="212"/>
      <c r="Q668" s="212"/>
      <c r="R668" s="212"/>
      <c r="S668" s="212"/>
      <c r="T668" s="213"/>
      <c r="AT668" s="214" t="s">
        <v>128</v>
      </c>
      <c r="AU668" s="214" t="s">
        <v>79</v>
      </c>
      <c r="AV668" s="14" t="s">
        <v>79</v>
      </c>
      <c r="AW668" s="14" t="s">
        <v>33</v>
      </c>
      <c r="AX668" s="14" t="s">
        <v>71</v>
      </c>
      <c r="AY668" s="214" t="s">
        <v>114</v>
      </c>
    </row>
    <row r="669" spans="1:65" s="13" customFormat="1" ht="11.25">
      <c r="B669" s="194"/>
      <c r="C669" s="195"/>
      <c r="D669" s="187" t="s">
        <v>128</v>
      </c>
      <c r="E669" s="196" t="s">
        <v>19</v>
      </c>
      <c r="F669" s="197" t="s">
        <v>1218</v>
      </c>
      <c r="G669" s="195"/>
      <c r="H669" s="196" t="s">
        <v>19</v>
      </c>
      <c r="I669" s="198"/>
      <c r="J669" s="195"/>
      <c r="K669" s="195"/>
      <c r="L669" s="199"/>
      <c r="M669" s="200"/>
      <c r="N669" s="201"/>
      <c r="O669" s="201"/>
      <c r="P669" s="201"/>
      <c r="Q669" s="201"/>
      <c r="R669" s="201"/>
      <c r="S669" s="201"/>
      <c r="T669" s="202"/>
      <c r="AT669" s="203" t="s">
        <v>128</v>
      </c>
      <c r="AU669" s="203" t="s">
        <v>79</v>
      </c>
      <c r="AV669" s="13" t="s">
        <v>14</v>
      </c>
      <c r="AW669" s="13" t="s">
        <v>33</v>
      </c>
      <c r="AX669" s="13" t="s">
        <v>71</v>
      </c>
      <c r="AY669" s="203" t="s">
        <v>114</v>
      </c>
    </row>
    <row r="670" spans="1:65" s="14" customFormat="1" ht="11.25">
      <c r="B670" s="204"/>
      <c r="C670" s="205"/>
      <c r="D670" s="187" t="s">
        <v>128</v>
      </c>
      <c r="E670" s="206" t="s">
        <v>19</v>
      </c>
      <c r="F670" s="207" t="s">
        <v>149</v>
      </c>
      <c r="G670" s="205"/>
      <c r="H670" s="208">
        <v>8</v>
      </c>
      <c r="I670" s="209"/>
      <c r="J670" s="205"/>
      <c r="K670" s="205"/>
      <c r="L670" s="210"/>
      <c r="M670" s="211"/>
      <c r="N670" s="212"/>
      <c r="O670" s="212"/>
      <c r="P670" s="212"/>
      <c r="Q670" s="212"/>
      <c r="R670" s="212"/>
      <c r="S670" s="212"/>
      <c r="T670" s="213"/>
      <c r="AT670" s="214" t="s">
        <v>128</v>
      </c>
      <c r="AU670" s="214" t="s">
        <v>79</v>
      </c>
      <c r="AV670" s="14" t="s">
        <v>79</v>
      </c>
      <c r="AW670" s="14" t="s">
        <v>33</v>
      </c>
      <c r="AX670" s="14" t="s">
        <v>71</v>
      </c>
      <c r="AY670" s="214" t="s">
        <v>114</v>
      </c>
    </row>
    <row r="671" spans="1:65" s="15" customFormat="1" ht="11.25">
      <c r="B671" s="215"/>
      <c r="C671" s="216"/>
      <c r="D671" s="187" t="s">
        <v>128</v>
      </c>
      <c r="E671" s="217" t="s">
        <v>19</v>
      </c>
      <c r="F671" s="218" t="s">
        <v>135</v>
      </c>
      <c r="G671" s="216"/>
      <c r="H671" s="219">
        <v>11</v>
      </c>
      <c r="I671" s="220"/>
      <c r="J671" s="216"/>
      <c r="K671" s="216"/>
      <c r="L671" s="221"/>
      <c r="M671" s="222"/>
      <c r="N671" s="223"/>
      <c r="O671" s="223"/>
      <c r="P671" s="223"/>
      <c r="Q671" s="223"/>
      <c r="R671" s="223"/>
      <c r="S671" s="223"/>
      <c r="T671" s="224"/>
      <c r="AT671" s="225" t="s">
        <v>128</v>
      </c>
      <c r="AU671" s="225" t="s">
        <v>79</v>
      </c>
      <c r="AV671" s="15" t="s">
        <v>122</v>
      </c>
      <c r="AW671" s="15" t="s">
        <v>33</v>
      </c>
      <c r="AX671" s="15" t="s">
        <v>14</v>
      </c>
      <c r="AY671" s="225" t="s">
        <v>114</v>
      </c>
    </row>
    <row r="672" spans="1:65" s="2" customFormat="1" ht="33" customHeight="1">
      <c r="A672" s="35"/>
      <c r="B672" s="36"/>
      <c r="C672" s="174" t="s">
        <v>1219</v>
      </c>
      <c r="D672" s="174" t="s">
        <v>117</v>
      </c>
      <c r="E672" s="175" t="s">
        <v>1220</v>
      </c>
      <c r="F672" s="176" t="s">
        <v>1221</v>
      </c>
      <c r="G672" s="177" t="s">
        <v>217</v>
      </c>
      <c r="H672" s="178">
        <v>18</v>
      </c>
      <c r="I672" s="179"/>
      <c r="J672" s="180">
        <f>ROUND(I672*H672,2)</f>
        <v>0</v>
      </c>
      <c r="K672" s="176" t="s">
        <v>121</v>
      </c>
      <c r="L672" s="40"/>
      <c r="M672" s="181" t="s">
        <v>19</v>
      </c>
      <c r="N672" s="182" t="s">
        <v>43</v>
      </c>
      <c r="O672" s="65"/>
      <c r="P672" s="183">
        <f>O672*H672</f>
        <v>0</v>
      </c>
      <c r="Q672" s="183">
        <v>2.8900000000000002E-3</v>
      </c>
      <c r="R672" s="183">
        <f>Q672*H672</f>
        <v>5.2020000000000004E-2</v>
      </c>
      <c r="S672" s="183">
        <v>0</v>
      </c>
      <c r="T672" s="184">
        <f>S672*H672</f>
        <v>0</v>
      </c>
      <c r="U672" s="35"/>
      <c r="V672" s="35"/>
      <c r="W672" s="35"/>
      <c r="X672" s="35"/>
      <c r="Y672" s="35"/>
      <c r="Z672" s="35"/>
      <c r="AA672" s="35"/>
      <c r="AB672" s="35"/>
      <c r="AC672" s="35"/>
      <c r="AD672" s="35"/>
      <c r="AE672" s="35"/>
      <c r="AR672" s="185" t="s">
        <v>282</v>
      </c>
      <c r="AT672" s="185" t="s">
        <v>117</v>
      </c>
      <c r="AU672" s="185" t="s">
        <v>79</v>
      </c>
      <c r="AY672" s="18" t="s">
        <v>114</v>
      </c>
      <c r="BE672" s="186">
        <f>IF(N672="základní",J672,0)</f>
        <v>0</v>
      </c>
      <c r="BF672" s="186">
        <f>IF(N672="snížená",J672,0)</f>
        <v>0</v>
      </c>
      <c r="BG672" s="186">
        <f>IF(N672="zákl. přenesená",J672,0)</f>
        <v>0</v>
      </c>
      <c r="BH672" s="186">
        <f>IF(N672="sníž. přenesená",J672,0)</f>
        <v>0</v>
      </c>
      <c r="BI672" s="186">
        <f>IF(N672="nulová",J672,0)</f>
        <v>0</v>
      </c>
      <c r="BJ672" s="18" t="s">
        <v>79</v>
      </c>
      <c r="BK672" s="186">
        <f>ROUND(I672*H672,2)</f>
        <v>0</v>
      </c>
      <c r="BL672" s="18" t="s">
        <v>282</v>
      </c>
      <c r="BM672" s="185" t="s">
        <v>1222</v>
      </c>
    </row>
    <row r="673" spans="1:65" s="2" customFormat="1" ht="29.25">
      <c r="A673" s="35"/>
      <c r="B673" s="36"/>
      <c r="C673" s="37"/>
      <c r="D673" s="187" t="s">
        <v>124</v>
      </c>
      <c r="E673" s="37"/>
      <c r="F673" s="188" t="s">
        <v>1223</v>
      </c>
      <c r="G673" s="37"/>
      <c r="H673" s="37"/>
      <c r="I673" s="189"/>
      <c r="J673" s="37"/>
      <c r="K673" s="37"/>
      <c r="L673" s="40"/>
      <c r="M673" s="190"/>
      <c r="N673" s="191"/>
      <c r="O673" s="65"/>
      <c r="P673" s="65"/>
      <c r="Q673" s="65"/>
      <c r="R673" s="65"/>
      <c r="S673" s="65"/>
      <c r="T673" s="66"/>
      <c r="U673" s="35"/>
      <c r="V673" s="35"/>
      <c r="W673" s="35"/>
      <c r="X673" s="35"/>
      <c r="Y673" s="35"/>
      <c r="Z673" s="35"/>
      <c r="AA673" s="35"/>
      <c r="AB673" s="35"/>
      <c r="AC673" s="35"/>
      <c r="AD673" s="35"/>
      <c r="AE673" s="35"/>
      <c r="AT673" s="18" t="s">
        <v>124</v>
      </c>
      <c r="AU673" s="18" t="s">
        <v>79</v>
      </c>
    </row>
    <row r="674" spans="1:65" s="2" customFormat="1" ht="11.25">
      <c r="A674" s="35"/>
      <c r="B674" s="36"/>
      <c r="C674" s="37"/>
      <c r="D674" s="192" t="s">
        <v>126</v>
      </c>
      <c r="E674" s="37"/>
      <c r="F674" s="193" t="s">
        <v>1224</v>
      </c>
      <c r="G674" s="37"/>
      <c r="H674" s="37"/>
      <c r="I674" s="189"/>
      <c r="J674" s="37"/>
      <c r="K674" s="37"/>
      <c r="L674" s="40"/>
      <c r="M674" s="190"/>
      <c r="N674" s="191"/>
      <c r="O674" s="65"/>
      <c r="P674" s="65"/>
      <c r="Q674" s="65"/>
      <c r="R674" s="65"/>
      <c r="S674" s="65"/>
      <c r="T674" s="66"/>
      <c r="U674" s="35"/>
      <c r="V674" s="35"/>
      <c r="W674" s="35"/>
      <c r="X674" s="35"/>
      <c r="Y674" s="35"/>
      <c r="Z674" s="35"/>
      <c r="AA674" s="35"/>
      <c r="AB674" s="35"/>
      <c r="AC674" s="35"/>
      <c r="AD674" s="35"/>
      <c r="AE674" s="35"/>
      <c r="AT674" s="18" t="s">
        <v>126</v>
      </c>
      <c r="AU674" s="18" t="s">
        <v>79</v>
      </c>
    </row>
    <row r="675" spans="1:65" s="13" customFormat="1" ht="11.25">
      <c r="B675" s="194"/>
      <c r="C675" s="195"/>
      <c r="D675" s="187" t="s">
        <v>128</v>
      </c>
      <c r="E675" s="196" t="s">
        <v>19</v>
      </c>
      <c r="F675" s="197" t="s">
        <v>1225</v>
      </c>
      <c r="G675" s="195"/>
      <c r="H675" s="196" t="s">
        <v>19</v>
      </c>
      <c r="I675" s="198"/>
      <c r="J675" s="195"/>
      <c r="K675" s="195"/>
      <c r="L675" s="199"/>
      <c r="M675" s="200"/>
      <c r="N675" s="201"/>
      <c r="O675" s="201"/>
      <c r="P675" s="201"/>
      <c r="Q675" s="201"/>
      <c r="R675" s="201"/>
      <c r="S675" s="201"/>
      <c r="T675" s="202"/>
      <c r="AT675" s="203" t="s">
        <v>128</v>
      </c>
      <c r="AU675" s="203" t="s">
        <v>79</v>
      </c>
      <c r="AV675" s="13" t="s">
        <v>14</v>
      </c>
      <c r="AW675" s="13" t="s">
        <v>33</v>
      </c>
      <c r="AX675" s="13" t="s">
        <v>71</v>
      </c>
      <c r="AY675" s="203" t="s">
        <v>114</v>
      </c>
    </row>
    <row r="676" spans="1:65" s="14" customFormat="1" ht="11.25">
      <c r="B676" s="204"/>
      <c r="C676" s="205"/>
      <c r="D676" s="187" t="s">
        <v>128</v>
      </c>
      <c r="E676" s="206" t="s">
        <v>19</v>
      </c>
      <c r="F676" s="207" t="s">
        <v>149</v>
      </c>
      <c r="G676" s="205"/>
      <c r="H676" s="208">
        <v>8</v>
      </c>
      <c r="I676" s="209"/>
      <c r="J676" s="205"/>
      <c r="K676" s="205"/>
      <c r="L676" s="210"/>
      <c r="M676" s="211"/>
      <c r="N676" s="212"/>
      <c r="O676" s="212"/>
      <c r="P676" s="212"/>
      <c r="Q676" s="212"/>
      <c r="R676" s="212"/>
      <c r="S676" s="212"/>
      <c r="T676" s="213"/>
      <c r="AT676" s="214" t="s">
        <v>128</v>
      </c>
      <c r="AU676" s="214" t="s">
        <v>79</v>
      </c>
      <c r="AV676" s="14" t="s">
        <v>79</v>
      </c>
      <c r="AW676" s="14" t="s">
        <v>33</v>
      </c>
      <c r="AX676" s="14" t="s">
        <v>71</v>
      </c>
      <c r="AY676" s="214" t="s">
        <v>114</v>
      </c>
    </row>
    <row r="677" spans="1:65" s="14" customFormat="1" ht="11.25">
      <c r="B677" s="204"/>
      <c r="C677" s="205"/>
      <c r="D677" s="187" t="s">
        <v>128</v>
      </c>
      <c r="E677" s="206" t="s">
        <v>19</v>
      </c>
      <c r="F677" s="207" t="s">
        <v>232</v>
      </c>
      <c r="G677" s="205"/>
      <c r="H677" s="208">
        <v>10</v>
      </c>
      <c r="I677" s="209"/>
      <c r="J677" s="205"/>
      <c r="K677" s="205"/>
      <c r="L677" s="210"/>
      <c r="M677" s="211"/>
      <c r="N677" s="212"/>
      <c r="O677" s="212"/>
      <c r="P677" s="212"/>
      <c r="Q677" s="212"/>
      <c r="R677" s="212"/>
      <c r="S677" s="212"/>
      <c r="T677" s="213"/>
      <c r="AT677" s="214" t="s">
        <v>128</v>
      </c>
      <c r="AU677" s="214" t="s">
        <v>79</v>
      </c>
      <c r="AV677" s="14" t="s">
        <v>79</v>
      </c>
      <c r="AW677" s="14" t="s">
        <v>33</v>
      </c>
      <c r="AX677" s="14" t="s">
        <v>71</v>
      </c>
      <c r="AY677" s="214" t="s">
        <v>114</v>
      </c>
    </row>
    <row r="678" spans="1:65" s="15" customFormat="1" ht="11.25">
      <c r="B678" s="215"/>
      <c r="C678" s="216"/>
      <c r="D678" s="187" t="s">
        <v>128</v>
      </c>
      <c r="E678" s="217" t="s">
        <v>19</v>
      </c>
      <c r="F678" s="218" t="s">
        <v>135</v>
      </c>
      <c r="G678" s="216"/>
      <c r="H678" s="219">
        <v>18</v>
      </c>
      <c r="I678" s="220"/>
      <c r="J678" s="216"/>
      <c r="K678" s="216"/>
      <c r="L678" s="221"/>
      <c r="M678" s="222"/>
      <c r="N678" s="223"/>
      <c r="O678" s="223"/>
      <c r="P678" s="223"/>
      <c r="Q678" s="223"/>
      <c r="R678" s="223"/>
      <c r="S678" s="223"/>
      <c r="T678" s="224"/>
      <c r="AT678" s="225" t="s">
        <v>128</v>
      </c>
      <c r="AU678" s="225" t="s">
        <v>79</v>
      </c>
      <c r="AV678" s="15" t="s">
        <v>122</v>
      </c>
      <c r="AW678" s="15" t="s">
        <v>33</v>
      </c>
      <c r="AX678" s="15" t="s">
        <v>14</v>
      </c>
      <c r="AY678" s="225" t="s">
        <v>114</v>
      </c>
    </row>
    <row r="679" spans="1:65" s="2" customFormat="1" ht="33" customHeight="1">
      <c r="A679" s="35"/>
      <c r="B679" s="36"/>
      <c r="C679" s="174" t="s">
        <v>1226</v>
      </c>
      <c r="D679" s="174" t="s">
        <v>117</v>
      </c>
      <c r="E679" s="175" t="s">
        <v>1227</v>
      </c>
      <c r="F679" s="176" t="s">
        <v>1228</v>
      </c>
      <c r="G679" s="177" t="s">
        <v>217</v>
      </c>
      <c r="H679" s="178">
        <v>8</v>
      </c>
      <c r="I679" s="179"/>
      <c r="J679" s="180">
        <f>ROUND(I679*H679,2)</f>
        <v>0</v>
      </c>
      <c r="K679" s="176" t="s">
        <v>121</v>
      </c>
      <c r="L679" s="40"/>
      <c r="M679" s="181" t="s">
        <v>19</v>
      </c>
      <c r="N679" s="182" t="s">
        <v>43</v>
      </c>
      <c r="O679" s="65"/>
      <c r="P679" s="183">
        <f>O679*H679</f>
        <v>0</v>
      </c>
      <c r="Q679" s="183">
        <v>4.3600000000000002E-3</v>
      </c>
      <c r="R679" s="183">
        <f>Q679*H679</f>
        <v>3.4880000000000001E-2</v>
      </c>
      <c r="S679" s="183">
        <v>0</v>
      </c>
      <c r="T679" s="184">
        <f>S679*H679</f>
        <v>0</v>
      </c>
      <c r="U679" s="35"/>
      <c r="V679" s="35"/>
      <c r="W679" s="35"/>
      <c r="X679" s="35"/>
      <c r="Y679" s="35"/>
      <c r="Z679" s="35"/>
      <c r="AA679" s="35"/>
      <c r="AB679" s="35"/>
      <c r="AC679" s="35"/>
      <c r="AD679" s="35"/>
      <c r="AE679" s="35"/>
      <c r="AR679" s="185" t="s">
        <v>282</v>
      </c>
      <c r="AT679" s="185" t="s">
        <v>117</v>
      </c>
      <c r="AU679" s="185" t="s">
        <v>79</v>
      </c>
      <c r="AY679" s="18" t="s">
        <v>114</v>
      </c>
      <c r="BE679" s="186">
        <f>IF(N679="základní",J679,0)</f>
        <v>0</v>
      </c>
      <c r="BF679" s="186">
        <f>IF(N679="snížená",J679,0)</f>
        <v>0</v>
      </c>
      <c r="BG679" s="186">
        <f>IF(N679="zákl. přenesená",J679,0)</f>
        <v>0</v>
      </c>
      <c r="BH679" s="186">
        <f>IF(N679="sníž. přenesená",J679,0)</f>
        <v>0</v>
      </c>
      <c r="BI679" s="186">
        <f>IF(N679="nulová",J679,0)</f>
        <v>0</v>
      </c>
      <c r="BJ679" s="18" t="s">
        <v>79</v>
      </c>
      <c r="BK679" s="186">
        <f>ROUND(I679*H679,2)</f>
        <v>0</v>
      </c>
      <c r="BL679" s="18" t="s">
        <v>282</v>
      </c>
      <c r="BM679" s="185" t="s">
        <v>1229</v>
      </c>
    </row>
    <row r="680" spans="1:65" s="2" customFormat="1" ht="29.25">
      <c r="A680" s="35"/>
      <c r="B680" s="36"/>
      <c r="C680" s="37"/>
      <c r="D680" s="187" t="s">
        <v>124</v>
      </c>
      <c r="E680" s="37"/>
      <c r="F680" s="188" t="s">
        <v>1230</v>
      </c>
      <c r="G680" s="37"/>
      <c r="H680" s="37"/>
      <c r="I680" s="189"/>
      <c r="J680" s="37"/>
      <c r="K680" s="37"/>
      <c r="L680" s="40"/>
      <c r="M680" s="190"/>
      <c r="N680" s="191"/>
      <c r="O680" s="65"/>
      <c r="P680" s="65"/>
      <c r="Q680" s="65"/>
      <c r="R680" s="65"/>
      <c r="S680" s="65"/>
      <c r="T680" s="66"/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  <c r="AT680" s="18" t="s">
        <v>124</v>
      </c>
      <c r="AU680" s="18" t="s">
        <v>79</v>
      </c>
    </row>
    <row r="681" spans="1:65" s="2" customFormat="1" ht="11.25">
      <c r="A681" s="35"/>
      <c r="B681" s="36"/>
      <c r="C681" s="37"/>
      <c r="D681" s="192" t="s">
        <v>126</v>
      </c>
      <c r="E681" s="37"/>
      <c r="F681" s="193" t="s">
        <v>1231</v>
      </c>
      <c r="G681" s="37"/>
      <c r="H681" s="37"/>
      <c r="I681" s="189"/>
      <c r="J681" s="37"/>
      <c r="K681" s="37"/>
      <c r="L681" s="40"/>
      <c r="M681" s="190"/>
      <c r="N681" s="191"/>
      <c r="O681" s="65"/>
      <c r="P681" s="65"/>
      <c r="Q681" s="65"/>
      <c r="R681" s="65"/>
      <c r="S681" s="65"/>
      <c r="T681" s="66"/>
      <c r="U681" s="35"/>
      <c r="V681" s="35"/>
      <c r="W681" s="35"/>
      <c r="X681" s="35"/>
      <c r="Y681" s="35"/>
      <c r="Z681" s="35"/>
      <c r="AA681" s="35"/>
      <c r="AB681" s="35"/>
      <c r="AC681" s="35"/>
      <c r="AD681" s="35"/>
      <c r="AE681" s="35"/>
      <c r="AT681" s="18" t="s">
        <v>126</v>
      </c>
      <c r="AU681" s="18" t="s">
        <v>79</v>
      </c>
    </row>
    <row r="682" spans="1:65" s="13" customFormat="1" ht="11.25">
      <c r="B682" s="194"/>
      <c r="C682" s="195"/>
      <c r="D682" s="187" t="s">
        <v>128</v>
      </c>
      <c r="E682" s="196" t="s">
        <v>19</v>
      </c>
      <c r="F682" s="197" t="s">
        <v>1225</v>
      </c>
      <c r="G682" s="195"/>
      <c r="H682" s="196" t="s">
        <v>19</v>
      </c>
      <c r="I682" s="198"/>
      <c r="J682" s="195"/>
      <c r="K682" s="195"/>
      <c r="L682" s="199"/>
      <c r="M682" s="200"/>
      <c r="N682" s="201"/>
      <c r="O682" s="201"/>
      <c r="P682" s="201"/>
      <c r="Q682" s="201"/>
      <c r="R682" s="201"/>
      <c r="S682" s="201"/>
      <c r="T682" s="202"/>
      <c r="AT682" s="203" t="s">
        <v>128</v>
      </c>
      <c r="AU682" s="203" t="s">
        <v>79</v>
      </c>
      <c r="AV682" s="13" t="s">
        <v>14</v>
      </c>
      <c r="AW682" s="13" t="s">
        <v>33</v>
      </c>
      <c r="AX682" s="13" t="s">
        <v>71</v>
      </c>
      <c r="AY682" s="203" t="s">
        <v>114</v>
      </c>
    </row>
    <row r="683" spans="1:65" s="14" customFormat="1" ht="11.25">
      <c r="B683" s="204"/>
      <c r="C683" s="205"/>
      <c r="D683" s="187" t="s">
        <v>128</v>
      </c>
      <c r="E683" s="206" t="s">
        <v>19</v>
      </c>
      <c r="F683" s="207" t="s">
        <v>149</v>
      </c>
      <c r="G683" s="205"/>
      <c r="H683" s="208">
        <v>8</v>
      </c>
      <c r="I683" s="209"/>
      <c r="J683" s="205"/>
      <c r="K683" s="205"/>
      <c r="L683" s="210"/>
      <c r="M683" s="211"/>
      <c r="N683" s="212"/>
      <c r="O683" s="212"/>
      <c r="P683" s="212"/>
      <c r="Q683" s="212"/>
      <c r="R683" s="212"/>
      <c r="S683" s="212"/>
      <c r="T683" s="213"/>
      <c r="AT683" s="214" t="s">
        <v>128</v>
      </c>
      <c r="AU683" s="214" t="s">
        <v>79</v>
      </c>
      <c r="AV683" s="14" t="s">
        <v>79</v>
      </c>
      <c r="AW683" s="14" t="s">
        <v>33</v>
      </c>
      <c r="AX683" s="14" t="s">
        <v>14</v>
      </c>
      <c r="AY683" s="214" t="s">
        <v>114</v>
      </c>
    </row>
    <row r="684" spans="1:65" s="2" customFormat="1" ht="24.2" customHeight="1">
      <c r="A684" s="35"/>
      <c r="B684" s="36"/>
      <c r="C684" s="174" t="s">
        <v>1232</v>
      </c>
      <c r="D684" s="174" t="s">
        <v>117</v>
      </c>
      <c r="E684" s="175" t="s">
        <v>1233</v>
      </c>
      <c r="F684" s="176" t="s">
        <v>1234</v>
      </c>
      <c r="G684" s="177" t="s">
        <v>217</v>
      </c>
      <c r="H684" s="178">
        <v>34</v>
      </c>
      <c r="I684" s="179"/>
      <c r="J684" s="180">
        <f>ROUND(I684*H684,2)</f>
        <v>0</v>
      </c>
      <c r="K684" s="176" t="s">
        <v>121</v>
      </c>
      <c r="L684" s="40"/>
      <c r="M684" s="181" t="s">
        <v>19</v>
      </c>
      <c r="N684" s="182" t="s">
        <v>43</v>
      </c>
      <c r="O684" s="65"/>
      <c r="P684" s="183">
        <f>O684*H684</f>
        <v>0</v>
      </c>
      <c r="Q684" s="183">
        <v>1.6900000000000001E-3</v>
      </c>
      <c r="R684" s="183">
        <f>Q684*H684</f>
        <v>5.7460000000000004E-2</v>
      </c>
      <c r="S684" s="183">
        <v>0</v>
      </c>
      <c r="T684" s="184">
        <f>S684*H684</f>
        <v>0</v>
      </c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  <c r="AR684" s="185" t="s">
        <v>282</v>
      </c>
      <c r="AT684" s="185" t="s">
        <v>117</v>
      </c>
      <c r="AU684" s="185" t="s">
        <v>79</v>
      </c>
      <c r="AY684" s="18" t="s">
        <v>114</v>
      </c>
      <c r="BE684" s="186">
        <f>IF(N684="základní",J684,0)</f>
        <v>0</v>
      </c>
      <c r="BF684" s="186">
        <f>IF(N684="snížená",J684,0)</f>
        <v>0</v>
      </c>
      <c r="BG684" s="186">
        <f>IF(N684="zákl. přenesená",J684,0)</f>
        <v>0</v>
      </c>
      <c r="BH684" s="186">
        <f>IF(N684="sníž. přenesená",J684,0)</f>
        <v>0</v>
      </c>
      <c r="BI684" s="186">
        <f>IF(N684="nulová",J684,0)</f>
        <v>0</v>
      </c>
      <c r="BJ684" s="18" t="s">
        <v>79</v>
      </c>
      <c r="BK684" s="186">
        <f>ROUND(I684*H684,2)</f>
        <v>0</v>
      </c>
      <c r="BL684" s="18" t="s">
        <v>282</v>
      </c>
      <c r="BM684" s="185" t="s">
        <v>1235</v>
      </c>
    </row>
    <row r="685" spans="1:65" s="2" customFormat="1" ht="19.5">
      <c r="A685" s="35"/>
      <c r="B685" s="36"/>
      <c r="C685" s="37"/>
      <c r="D685" s="187" t="s">
        <v>124</v>
      </c>
      <c r="E685" s="37"/>
      <c r="F685" s="188" t="s">
        <v>1236</v>
      </c>
      <c r="G685" s="37"/>
      <c r="H685" s="37"/>
      <c r="I685" s="189"/>
      <c r="J685" s="37"/>
      <c r="K685" s="37"/>
      <c r="L685" s="40"/>
      <c r="M685" s="190"/>
      <c r="N685" s="191"/>
      <c r="O685" s="65"/>
      <c r="P685" s="65"/>
      <c r="Q685" s="65"/>
      <c r="R685" s="65"/>
      <c r="S685" s="65"/>
      <c r="T685" s="66"/>
      <c r="U685" s="35"/>
      <c r="V685" s="35"/>
      <c r="W685" s="35"/>
      <c r="X685" s="35"/>
      <c r="Y685" s="35"/>
      <c r="Z685" s="35"/>
      <c r="AA685" s="35"/>
      <c r="AB685" s="35"/>
      <c r="AC685" s="35"/>
      <c r="AD685" s="35"/>
      <c r="AE685" s="35"/>
      <c r="AT685" s="18" t="s">
        <v>124</v>
      </c>
      <c r="AU685" s="18" t="s">
        <v>79</v>
      </c>
    </row>
    <row r="686" spans="1:65" s="2" customFormat="1" ht="11.25">
      <c r="A686" s="35"/>
      <c r="B686" s="36"/>
      <c r="C686" s="37"/>
      <c r="D686" s="192" t="s">
        <v>126</v>
      </c>
      <c r="E686" s="37"/>
      <c r="F686" s="193" t="s">
        <v>1237</v>
      </c>
      <c r="G686" s="37"/>
      <c r="H686" s="37"/>
      <c r="I686" s="189"/>
      <c r="J686" s="37"/>
      <c r="K686" s="37"/>
      <c r="L686" s="40"/>
      <c r="M686" s="190"/>
      <c r="N686" s="191"/>
      <c r="O686" s="65"/>
      <c r="P686" s="65"/>
      <c r="Q686" s="65"/>
      <c r="R686" s="65"/>
      <c r="S686" s="65"/>
      <c r="T686" s="66"/>
      <c r="U686" s="35"/>
      <c r="V686" s="35"/>
      <c r="W686" s="35"/>
      <c r="X686" s="35"/>
      <c r="Y686" s="35"/>
      <c r="Z686" s="35"/>
      <c r="AA686" s="35"/>
      <c r="AB686" s="35"/>
      <c r="AC686" s="35"/>
      <c r="AD686" s="35"/>
      <c r="AE686" s="35"/>
      <c r="AT686" s="18" t="s">
        <v>126</v>
      </c>
      <c r="AU686" s="18" t="s">
        <v>79</v>
      </c>
    </row>
    <row r="687" spans="1:65" s="13" customFormat="1" ht="11.25">
      <c r="B687" s="194"/>
      <c r="C687" s="195"/>
      <c r="D687" s="187" t="s">
        <v>128</v>
      </c>
      <c r="E687" s="196" t="s">
        <v>19</v>
      </c>
      <c r="F687" s="197" t="s">
        <v>1238</v>
      </c>
      <c r="G687" s="195"/>
      <c r="H687" s="196" t="s">
        <v>19</v>
      </c>
      <c r="I687" s="198"/>
      <c r="J687" s="195"/>
      <c r="K687" s="195"/>
      <c r="L687" s="199"/>
      <c r="M687" s="200"/>
      <c r="N687" s="201"/>
      <c r="O687" s="201"/>
      <c r="P687" s="201"/>
      <c r="Q687" s="201"/>
      <c r="R687" s="201"/>
      <c r="S687" s="201"/>
      <c r="T687" s="202"/>
      <c r="AT687" s="203" t="s">
        <v>128</v>
      </c>
      <c r="AU687" s="203" t="s">
        <v>79</v>
      </c>
      <c r="AV687" s="13" t="s">
        <v>14</v>
      </c>
      <c r="AW687" s="13" t="s">
        <v>33</v>
      </c>
      <c r="AX687" s="13" t="s">
        <v>71</v>
      </c>
      <c r="AY687" s="203" t="s">
        <v>114</v>
      </c>
    </row>
    <row r="688" spans="1:65" s="14" customFormat="1" ht="11.25">
      <c r="B688" s="204"/>
      <c r="C688" s="205"/>
      <c r="D688" s="187" t="s">
        <v>128</v>
      </c>
      <c r="E688" s="206" t="s">
        <v>19</v>
      </c>
      <c r="F688" s="207" t="s">
        <v>402</v>
      </c>
      <c r="G688" s="205"/>
      <c r="H688" s="208">
        <v>34</v>
      </c>
      <c r="I688" s="209"/>
      <c r="J688" s="205"/>
      <c r="K688" s="205"/>
      <c r="L688" s="210"/>
      <c r="M688" s="211"/>
      <c r="N688" s="212"/>
      <c r="O688" s="212"/>
      <c r="P688" s="212"/>
      <c r="Q688" s="212"/>
      <c r="R688" s="212"/>
      <c r="S688" s="212"/>
      <c r="T688" s="213"/>
      <c r="AT688" s="214" t="s">
        <v>128</v>
      </c>
      <c r="AU688" s="214" t="s">
        <v>79</v>
      </c>
      <c r="AV688" s="14" t="s">
        <v>79</v>
      </c>
      <c r="AW688" s="14" t="s">
        <v>33</v>
      </c>
      <c r="AX688" s="14" t="s">
        <v>14</v>
      </c>
      <c r="AY688" s="214" t="s">
        <v>114</v>
      </c>
    </row>
    <row r="689" spans="1:65" s="2" customFormat="1" ht="24.2" customHeight="1">
      <c r="A689" s="35"/>
      <c r="B689" s="36"/>
      <c r="C689" s="174" t="s">
        <v>1239</v>
      </c>
      <c r="D689" s="174" t="s">
        <v>117</v>
      </c>
      <c r="E689" s="175" t="s">
        <v>1240</v>
      </c>
      <c r="F689" s="176" t="s">
        <v>1241</v>
      </c>
      <c r="G689" s="177" t="s">
        <v>650</v>
      </c>
      <c r="H689" s="178">
        <v>2</v>
      </c>
      <c r="I689" s="179"/>
      <c r="J689" s="180">
        <f>ROUND(I689*H689,2)</f>
        <v>0</v>
      </c>
      <c r="K689" s="176" t="s">
        <v>121</v>
      </c>
      <c r="L689" s="40"/>
      <c r="M689" s="181" t="s">
        <v>19</v>
      </c>
      <c r="N689" s="182" t="s">
        <v>43</v>
      </c>
      <c r="O689" s="65"/>
      <c r="P689" s="183">
        <f>O689*H689</f>
        <v>0</v>
      </c>
      <c r="Q689" s="183">
        <v>3.6000000000000002E-4</v>
      </c>
      <c r="R689" s="183">
        <f>Q689*H689</f>
        <v>7.2000000000000005E-4</v>
      </c>
      <c r="S689" s="183">
        <v>0</v>
      </c>
      <c r="T689" s="184">
        <f>S689*H689</f>
        <v>0</v>
      </c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R689" s="185" t="s">
        <v>282</v>
      </c>
      <c r="AT689" s="185" t="s">
        <v>117</v>
      </c>
      <c r="AU689" s="185" t="s">
        <v>79</v>
      </c>
      <c r="AY689" s="18" t="s">
        <v>114</v>
      </c>
      <c r="BE689" s="186">
        <f>IF(N689="základní",J689,0)</f>
        <v>0</v>
      </c>
      <c r="BF689" s="186">
        <f>IF(N689="snížená",J689,0)</f>
        <v>0</v>
      </c>
      <c r="BG689" s="186">
        <f>IF(N689="zákl. přenesená",J689,0)</f>
        <v>0</v>
      </c>
      <c r="BH689" s="186">
        <f>IF(N689="sníž. přenesená",J689,0)</f>
        <v>0</v>
      </c>
      <c r="BI689" s="186">
        <f>IF(N689="nulová",J689,0)</f>
        <v>0</v>
      </c>
      <c r="BJ689" s="18" t="s">
        <v>79</v>
      </c>
      <c r="BK689" s="186">
        <f>ROUND(I689*H689,2)</f>
        <v>0</v>
      </c>
      <c r="BL689" s="18" t="s">
        <v>282</v>
      </c>
      <c r="BM689" s="185" t="s">
        <v>1242</v>
      </c>
    </row>
    <row r="690" spans="1:65" s="2" customFormat="1" ht="29.25">
      <c r="A690" s="35"/>
      <c r="B690" s="36"/>
      <c r="C690" s="37"/>
      <c r="D690" s="187" t="s">
        <v>124</v>
      </c>
      <c r="E690" s="37"/>
      <c r="F690" s="188" t="s">
        <v>1243</v>
      </c>
      <c r="G690" s="37"/>
      <c r="H690" s="37"/>
      <c r="I690" s="189"/>
      <c r="J690" s="37"/>
      <c r="K690" s="37"/>
      <c r="L690" s="40"/>
      <c r="M690" s="190"/>
      <c r="N690" s="191"/>
      <c r="O690" s="65"/>
      <c r="P690" s="65"/>
      <c r="Q690" s="65"/>
      <c r="R690" s="65"/>
      <c r="S690" s="65"/>
      <c r="T690" s="66"/>
      <c r="U690" s="35"/>
      <c r="V690" s="35"/>
      <c r="W690" s="35"/>
      <c r="X690" s="35"/>
      <c r="Y690" s="35"/>
      <c r="Z690" s="35"/>
      <c r="AA690" s="35"/>
      <c r="AB690" s="35"/>
      <c r="AC690" s="35"/>
      <c r="AD690" s="35"/>
      <c r="AE690" s="35"/>
      <c r="AT690" s="18" t="s">
        <v>124</v>
      </c>
      <c r="AU690" s="18" t="s">
        <v>79</v>
      </c>
    </row>
    <row r="691" spans="1:65" s="2" customFormat="1" ht="11.25">
      <c r="A691" s="35"/>
      <c r="B691" s="36"/>
      <c r="C691" s="37"/>
      <c r="D691" s="192" t="s">
        <v>126</v>
      </c>
      <c r="E691" s="37"/>
      <c r="F691" s="193" t="s">
        <v>1244</v>
      </c>
      <c r="G691" s="37"/>
      <c r="H691" s="37"/>
      <c r="I691" s="189"/>
      <c r="J691" s="37"/>
      <c r="K691" s="37"/>
      <c r="L691" s="40"/>
      <c r="M691" s="190"/>
      <c r="N691" s="191"/>
      <c r="O691" s="65"/>
      <c r="P691" s="65"/>
      <c r="Q691" s="65"/>
      <c r="R691" s="65"/>
      <c r="S691" s="65"/>
      <c r="T691" s="66"/>
      <c r="U691" s="35"/>
      <c r="V691" s="35"/>
      <c r="W691" s="35"/>
      <c r="X691" s="35"/>
      <c r="Y691" s="35"/>
      <c r="Z691" s="35"/>
      <c r="AA691" s="35"/>
      <c r="AB691" s="35"/>
      <c r="AC691" s="35"/>
      <c r="AD691" s="35"/>
      <c r="AE691" s="35"/>
      <c r="AT691" s="18" t="s">
        <v>126</v>
      </c>
      <c r="AU691" s="18" t="s">
        <v>79</v>
      </c>
    </row>
    <row r="692" spans="1:65" s="2" customFormat="1" ht="24.2" customHeight="1">
      <c r="A692" s="35"/>
      <c r="B692" s="36"/>
      <c r="C692" s="174" t="s">
        <v>1245</v>
      </c>
      <c r="D692" s="174" t="s">
        <v>117</v>
      </c>
      <c r="E692" s="175" t="s">
        <v>1246</v>
      </c>
      <c r="F692" s="176" t="s">
        <v>1247</v>
      </c>
      <c r="G692" s="177" t="s">
        <v>217</v>
      </c>
      <c r="H692" s="178">
        <v>30</v>
      </c>
      <c r="I692" s="179"/>
      <c r="J692" s="180">
        <f>ROUND(I692*H692,2)</f>
        <v>0</v>
      </c>
      <c r="K692" s="176" t="s">
        <v>121</v>
      </c>
      <c r="L692" s="40"/>
      <c r="M692" s="181" t="s">
        <v>19</v>
      </c>
      <c r="N692" s="182" t="s">
        <v>43</v>
      </c>
      <c r="O692" s="65"/>
      <c r="P692" s="183">
        <f>O692*H692</f>
        <v>0</v>
      </c>
      <c r="Q692" s="183">
        <v>2.1700000000000001E-3</v>
      </c>
      <c r="R692" s="183">
        <f>Q692*H692</f>
        <v>6.5100000000000005E-2</v>
      </c>
      <c r="S692" s="183">
        <v>0</v>
      </c>
      <c r="T692" s="184">
        <f>S692*H692</f>
        <v>0</v>
      </c>
      <c r="U692" s="35"/>
      <c r="V692" s="35"/>
      <c r="W692" s="35"/>
      <c r="X692" s="35"/>
      <c r="Y692" s="35"/>
      <c r="Z692" s="35"/>
      <c r="AA692" s="35"/>
      <c r="AB692" s="35"/>
      <c r="AC692" s="35"/>
      <c r="AD692" s="35"/>
      <c r="AE692" s="35"/>
      <c r="AR692" s="185" t="s">
        <v>282</v>
      </c>
      <c r="AT692" s="185" t="s">
        <v>117</v>
      </c>
      <c r="AU692" s="185" t="s">
        <v>79</v>
      </c>
      <c r="AY692" s="18" t="s">
        <v>114</v>
      </c>
      <c r="BE692" s="186">
        <f>IF(N692="základní",J692,0)</f>
        <v>0</v>
      </c>
      <c r="BF692" s="186">
        <f>IF(N692="snížená",J692,0)</f>
        <v>0</v>
      </c>
      <c r="BG692" s="186">
        <f>IF(N692="zákl. přenesená",J692,0)</f>
        <v>0</v>
      </c>
      <c r="BH692" s="186">
        <f>IF(N692="sníž. přenesená",J692,0)</f>
        <v>0</v>
      </c>
      <c r="BI692" s="186">
        <f>IF(N692="nulová",J692,0)</f>
        <v>0</v>
      </c>
      <c r="BJ692" s="18" t="s">
        <v>79</v>
      </c>
      <c r="BK692" s="186">
        <f>ROUND(I692*H692,2)</f>
        <v>0</v>
      </c>
      <c r="BL692" s="18" t="s">
        <v>282</v>
      </c>
      <c r="BM692" s="185" t="s">
        <v>1248</v>
      </c>
    </row>
    <row r="693" spans="1:65" s="2" customFormat="1" ht="19.5">
      <c r="A693" s="35"/>
      <c r="B693" s="36"/>
      <c r="C693" s="37"/>
      <c r="D693" s="187" t="s">
        <v>124</v>
      </c>
      <c r="E693" s="37"/>
      <c r="F693" s="188" t="s">
        <v>1249</v>
      </c>
      <c r="G693" s="37"/>
      <c r="H693" s="37"/>
      <c r="I693" s="189"/>
      <c r="J693" s="37"/>
      <c r="K693" s="37"/>
      <c r="L693" s="40"/>
      <c r="M693" s="190"/>
      <c r="N693" s="191"/>
      <c r="O693" s="65"/>
      <c r="P693" s="65"/>
      <c r="Q693" s="65"/>
      <c r="R693" s="65"/>
      <c r="S693" s="65"/>
      <c r="T693" s="66"/>
      <c r="U693" s="35"/>
      <c r="V693" s="35"/>
      <c r="W693" s="35"/>
      <c r="X693" s="35"/>
      <c r="Y693" s="35"/>
      <c r="Z693" s="35"/>
      <c r="AA693" s="35"/>
      <c r="AB693" s="35"/>
      <c r="AC693" s="35"/>
      <c r="AD693" s="35"/>
      <c r="AE693" s="35"/>
      <c r="AT693" s="18" t="s">
        <v>124</v>
      </c>
      <c r="AU693" s="18" t="s">
        <v>79</v>
      </c>
    </row>
    <row r="694" spans="1:65" s="2" customFormat="1" ht="11.25">
      <c r="A694" s="35"/>
      <c r="B694" s="36"/>
      <c r="C694" s="37"/>
      <c r="D694" s="192" t="s">
        <v>126</v>
      </c>
      <c r="E694" s="37"/>
      <c r="F694" s="193" t="s">
        <v>1250</v>
      </c>
      <c r="G694" s="37"/>
      <c r="H694" s="37"/>
      <c r="I694" s="189"/>
      <c r="J694" s="37"/>
      <c r="K694" s="37"/>
      <c r="L694" s="40"/>
      <c r="M694" s="190"/>
      <c r="N694" s="191"/>
      <c r="O694" s="65"/>
      <c r="P694" s="65"/>
      <c r="Q694" s="65"/>
      <c r="R694" s="65"/>
      <c r="S694" s="65"/>
      <c r="T694" s="66"/>
      <c r="U694" s="35"/>
      <c r="V694" s="35"/>
      <c r="W694" s="35"/>
      <c r="X694" s="35"/>
      <c r="Y694" s="35"/>
      <c r="Z694" s="35"/>
      <c r="AA694" s="35"/>
      <c r="AB694" s="35"/>
      <c r="AC694" s="35"/>
      <c r="AD694" s="35"/>
      <c r="AE694" s="35"/>
      <c r="AT694" s="18" t="s">
        <v>126</v>
      </c>
      <c r="AU694" s="18" t="s">
        <v>79</v>
      </c>
    </row>
    <row r="695" spans="1:65" s="13" customFormat="1" ht="11.25">
      <c r="B695" s="194"/>
      <c r="C695" s="195"/>
      <c r="D695" s="187" t="s">
        <v>128</v>
      </c>
      <c r="E695" s="196" t="s">
        <v>19</v>
      </c>
      <c r="F695" s="197" t="s">
        <v>1251</v>
      </c>
      <c r="G695" s="195"/>
      <c r="H695" s="196" t="s">
        <v>19</v>
      </c>
      <c r="I695" s="198"/>
      <c r="J695" s="195"/>
      <c r="K695" s="195"/>
      <c r="L695" s="199"/>
      <c r="M695" s="200"/>
      <c r="N695" s="201"/>
      <c r="O695" s="201"/>
      <c r="P695" s="201"/>
      <c r="Q695" s="201"/>
      <c r="R695" s="201"/>
      <c r="S695" s="201"/>
      <c r="T695" s="202"/>
      <c r="AT695" s="203" t="s">
        <v>128</v>
      </c>
      <c r="AU695" s="203" t="s">
        <v>79</v>
      </c>
      <c r="AV695" s="13" t="s">
        <v>14</v>
      </c>
      <c r="AW695" s="13" t="s">
        <v>33</v>
      </c>
      <c r="AX695" s="13" t="s">
        <v>71</v>
      </c>
      <c r="AY695" s="203" t="s">
        <v>114</v>
      </c>
    </row>
    <row r="696" spans="1:65" s="14" customFormat="1" ht="11.25">
      <c r="B696" s="204"/>
      <c r="C696" s="205"/>
      <c r="D696" s="187" t="s">
        <v>128</v>
      </c>
      <c r="E696" s="206" t="s">
        <v>19</v>
      </c>
      <c r="F696" s="207" t="s">
        <v>362</v>
      </c>
      <c r="G696" s="205"/>
      <c r="H696" s="208">
        <v>30</v>
      </c>
      <c r="I696" s="209"/>
      <c r="J696" s="205"/>
      <c r="K696" s="205"/>
      <c r="L696" s="210"/>
      <c r="M696" s="211"/>
      <c r="N696" s="212"/>
      <c r="O696" s="212"/>
      <c r="P696" s="212"/>
      <c r="Q696" s="212"/>
      <c r="R696" s="212"/>
      <c r="S696" s="212"/>
      <c r="T696" s="213"/>
      <c r="AT696" s="214" t="s">
        <v>128</v>
      </c>
      <c r="AU696" s="214" t="s">
        <v>79</v>
      </c>
      <c r="AV696" s="14" t="s">
        <v>79</v>
      </c>
      <c r="AW696" s="14" t="s">
        <v>33</v>
      </c>
      <c r="AX696" s="14" t="s">
        <v>14</v>
      </c>
      <c r="AY696" s="214" t="s">
        <v>114</v>
      </c>
    </row>
    <row r="697" spans="1:65" s="2" customFormat="1" ht="24.2" customHeight="1">
      <c r="A697" s="35"/>
      <c r="B697" s="36"/>
      <c r="C697" s="174" t="s">
        <v>1252</v>
      </c>
      <c r="D697" s="174" t="s">
        <v>117</v>
      </c>
      <c r="E697" s="175" t="s">
        <v>1253</v>
      </c>
      <c r="F697" s="176" t="s">
        <v>1254</v>
      </c>
      <c r="G697" s="177" t="s">
        <v>454</v>
      </c>
      <c r="H697" s="178">
        <v>2.65</v>
      </c>
      <c r="I697" s="179"/>
      <c r="J697" s="180">
        <f>ROUND(I697*H697,2)</f>
        <v>0</v>
      </c>
      <c r="K697" s="176" t="s">
        <v>121</v>
      </c>
      <c r="L697" s="40"/>
      <c r="M697" s="181" t="s">
        <v>19</v>
      </c>
      <c r="N697" s="182" t="s">
        <v>43</v>
      </c>
      <c r="O697" s="65"/>
      <c r="P697" s="183">
        <f>O697*H697</f>
        <v>0</v>
      </c>
      <c r="Q697" s="183">
        <v>0</v>
      </c>
      <c r="R697" s="183">
        <f>Q697*H697</f>
        <v>0</v>
      </c>
      <c r="S697" s="183">
        <v>0</v>
      </c>
      <c r="T697" s="184">
        <f>S697*H697</f>
        <v>0</v>
      </c>
      <c r="U697" s="35"/>
      <c r="V697" s="35"/>
      <c r="W697" s="35"/>
      <c r="X697" s="35"/>
      <c r="Y697" s="35"/>
      <c r="Z697" s="35"/>
      <c r="AA697" s="35"/>
      <c r="AB697" s="35"/>
      <c r="AC697" s="35"/>
      <c r="AD697" s="35"/>
      <c r="AE697" s="35"/>
      <c r="AR697" s="185" t="s">
        <v>282</v>
      </c>
      <c r="AT697" s="185" t="s">
        <v>117</v>
      </c>
      <c r="AU697" s="185" t="s">
        <v>79</v>
      </c>
      <c r="AY697" s="18" t="s">
        <v>114</v>
      </c>
      <c r="BE697" s="186">
        <f>IF(N697="základní",J697,0)</f>
        <v>0</v>
      </c>
      <c r="BF697" s="186">
        <f>IF(N697="snížená",J697,0)</f>
        <v>0</v>
      </c>
      <c r="BG697" s="186">
        <f>IF(N697="zákl. přenesená",J697,0)</f>
        <v>0</v>
      </c>
      <c r="BH697" s="186">
        <f>IF(N697="sníž. přenesená",J697,0)</f>
        <v>0</v>
      </c>
      <c r="BI697" s="186">
        <f>IF(N697="nulová",J697,0)</f>
        <v>0</v>
      </c>
      <c r="BJ697" s="18" t="s">
        <v>79</v>
      </c>
      <c r="BK697" s="186">
        <f>ROUND(I697*H697,2)</f>
        <v>0</v>
      </c>
      <c r="BL697" s="18" t="s">
        <v>282</v>
      </c>
      <c r="BM697" s="185" t="s">
        <v>1255</v>
      </c>
    </row>
    <row r="698" spans="1:65" s="2" customFormat="1" ht="29.25">
      <c r="A698" s="35"/>
      <c r="B698" s="36"/>
      <c r="C698" s="37"/>
      <c r="D698" s="187" t="s">
        <v>124</v>
      </c>
      <c r="E698" s="37"/>
      <c r="F698" s="188" t="s">
        <v>1256</v>
      </c>
      <c r="G698" s="37"/>
      <c r="H698" s="37"/>
      <c r="I698" s="189"/>
      <c r="J698" s="37"/>
      <c r="K698" s="37"/>
      <c r="L698" s="40"/>
      <c r="M698" s="190"/>
      <c r="N698" s="191"/>
      <c r="O698" s="65"/>
      <c r="P698" s="65"/>
      <c r="Q698" s="65"/>
      <c r="R698" s="65"/>
      <c r="S698" s="65"/>
      <c r="T698" s="66"/>
      <c r="U698" s="35"/>
      <c r="V698" s="35"/>
      <c r="W698" s="35"/>
      <c r="X698" s="35"/>
      <c r="Y698" s="35"/>
      <c r="Z698" s="35"/>
      <c r="AA698" s="35"/>
      <c r="AB698" s="35"/>
      <c r="AC698" s="35"/>
      <c r="AD698" s="35"/>
      <c r="AE698" s="35"/>
      <c r="AT698" s="18" t="s">
        <v>124</v>
      </c>
      <c r="AU698" s="18" t="s">
        <v>79</v>
      </c>
    </row>
    <row r="699" spans="1:65" s="2" customFormat="1" ht="11.25">
      <c r="A699" s="35"/>
      <c r="B699" s="36"/>
      <c r="C699" s="37"/>
      <c r="D699" s="192" t="s">
        <v>126</v>
      </c>
      <c r="E699" s="37"/>
      <c r="F699" s="193" t="s">
        <v>1257</v>
      </c>
      <c r="G699" s="37"/>
      <c r="H699" s="37"/>
      <c r="I699" s="189"/>
      <c r="J699" s="37"/>
      <c r="K699" s="37"/>
      <c r="L699" s="40"/>
      <c r="M699" s="190"/>
      <c r="N699" s="191"/>
      <c r="O699" s="65"/>
      <c r="P699" s="65"/>
      <c r="Q699" s="65"/>
      <c r="R699" s="65"/>
      <c r="S699" s="65"/>
      <c r="T699" s="66"/>
      <c r="U699" s="35"/>
      <c r="V699" s="35"/>
      <c r="W699" s="35"/>
      <c r="X699" s="35"/>
      <c r="Y699" s="35"/>
      <c r="Z699" s="35"/>
      <c r="AA699" s="35"/>
      <c r="AB699" s="35"/>
      <c r="AC699" s="35"/>
      <c r="AD699" s="35"/>
      <c r="AE699" s="35"/>
      <c r="AT699" s="18" t="s">
        <v>126</v>
      </c>
      <c r="AU699" s="18" t="s">
        <v>79</v>
      </c>
    </row>
    <row r="700" spans="1:65" s="12" customFormat="1" ht="22.9" customHeight="1">
      <c r="B700" s="158"/>
      <c r="C700" s="159"/>
      <c r="D700" s="160" t="s">
        <v>70</v>
      </c>
      <c r="E700" s="172" t="s">
        <v>1258</v>
      </c>
      <c r="F700" s="172" t="s">
        <v>1259</v>
      </c>
      <c r="G700" s="159"/>
      <c r="H700" s="159"/>
      <c r="I700" s="162"/>
      <c r="J700" s="173">
        <f>BK700</f>
        <v>0</v>
      </c>
      <c r="K700" s="159"/>
      <c r="L700" s="164"/>
      <c r="M700" s="165"/>
      <c r="N700" s="166"/>
      <c r="O700" s="166"/>
      <c r="P700" s="167">
        <f>SUM(P701:P725)</f>
        <v>0</v>
      </c>
      <c r="Q700" s="166"/>
      <c r="R700" s="167">
        <f>SUM(R701:R725)</f>
        <v>6.9433500000000009E-2</v>
      </c>
      <c r="S700" s="166"/>
      <c r="T700" s="168">
        <f>SUM(T701:T725)</f>
        <v>1.6500000000000001E-2</v>
      </c>
      <c r="AR700" s="169" t="s">
        <v>79</v>
      </c>
      <c r="AT700" s="170" t="s">
        <v>70</v>
      </c>
      <c r="AU700" s="170" t="s">
        <v>14</v>
      </c>
      <c r="AY700" s="169" t="s">
        <v>114</v>
      </c>
      <c r="BK700" s="171">
        <f>SUM(BK701:BK725)</f>
        <v>0</v>
      </c>
    </row>
    <row r="701" spans="1:65" s="2" customFormat="1" ht="33" customHeight="1">
      <c r="A701" s="35"/>
      <c r="B701" s="36"/>
      <c r="C701" s="174" t="s">
        <v>1260</v>
      </c>
      <c r="D701" s="174" t="s">
        <v>117</v>
      </c>
      <c r="E701" s="175" t="s">
        <v>1261</v>
      </c>
      <c r="F701" s="176" t="s">
        <v>1262</v>
      </c>
      <c r="G701" s="177" t="s">
        <v>120</v>
      </c>
      <c r="H701" s="178">
        <v>209</v>
      </c>
      <c r="I701" s="179"/>
      <c r="J701" s="180">
        <f>ROUND(I701*H701,2)</f>
        <v>0</v>
      </c>
      <c r="K701" s="176" t="s">
        <v>121</v>
      </c>
      <c r="L701" s="40"/>
      <c r="M701" s="181" t="s">
        <v>19</v>
      </c>
      <c r="N701" s="182" t="s">
        <v>43</v>
      </c>
      <c r="O701" s="65"/>
      <c r="P701" s="183">
        <f>O701*H701</f>
        <v>0</v>
      </c>
      <c r="Q701" s="183">
        <v>0</v>
      </c>
      <c r="R701" s="183">
        <f>Q701*H701</f>
        <v>0</v>
      </c>
      <c r="S701" s="183">
        <v>0</v>
      </c>
      <c r="T701" s="184">
        <f>S701*H701</f>
        <v>0</v>
      </c>
      <c r="U701" s="35"/>
      <c r="V701" s="35"/>
      <c r="W701" s="35"/>
      <c r="X701" s="35"/>
      <c r="Y701" s="35"/>
      <c r="Z701" s="35"/>
      <c r="AA701" s="35"/>
      <c r="AB701" s="35"/>
      <c r="AC701" s="35"/>
      <c r="AD701" s="35"/>
      <c r="AE701" s="35"/>
      <c r="AR701" s="185" t="s">
        <v>282</v>
      </c>
      <c r="AT701" s="185" t="s">
        <v>117</v>
      </c>
      <c r="AU701" s="185" t="s">
        <v>79</v>
      </c>
      <c r="AY701" s="18" t="s">
        <v>114</v>
      </c>
      <c r="BE701" s="186">
        <f>IF(N701="základní",J701,0)</f>
        <v>0</v>
      </c>
      <c r="BF701" s="186">
        <f>IF(N701="snížená",J701,0)</f>
        <v>0</v>
      </c>
      <c r="BG701" s="186">
        <f>IF(N701="zákl. přenesená",J701,0)</f>
        <v>0</v>
      </c>
      <c r="BH701" s="186">
        <f>IF(N701="sníž. přenesená",J701,0)</f>
        <v>0</v>
      </c>
      <c r="BI701" s="186">
        <f>IF(N701="nulová",J701,0)</f>
        <v>0</v>
      </c>
      <c r="BJ701" s="18" t="s">
        <v>79</v>
      </c>
      <c r="BK701" s="186">
        <f>ROUND(I701*H701,2)</f>
        <v>0</v>
      </c>
      <c r="BL701" s="18" t="s">
        <v>282</v>
      </c>
      <c r="BM701" s="185" t="s">
        <v>1263</v>
      </c>
    </row>
    <row r="702" spans="1:65" s="2" customFormat="1" ht="19.5">
      <c r="A702" s="35"/>
      <c r="B702" s="36"/>
      <c r="C702" s="37"/>
      <c r="D702" s="187" t="s">
        <v>124</v>
      </c>
      <c r="E702" s="37"/>
      <c r="F702" s="188" t="s">
        <v>1264</v>
      </c>
      <c r="G702" s="37"/>
      <c r="H702" s="37"/>
      <c r="I702" s="189"/>
      <c r="J702" s="37"/>
      <c r="K702" s="37"/>
      <c r="L702" s="40"/>
      <c r="M702" s="190"/>
      <c r="N702" s="191"/>
      <c r="O702" s="65"/>
      <c r="P702" s="65"/>
      <c r="Q702" s="65"/>
      <c r="R702" s="65"/>
      <c r="S702" s="65"/>
      <c r="T702" s="66"/>
      <c r="U702" s="35"/>
      <c r="V702" s="35"/>
      <c r="W702" s="35"/>
      <c r="X702" s="35"/>
      <c r="Y702" s="35"/>
      <c r="Z702" s="35"/>
      <c r="AA702" s="35"/>
      <c r="AB702" s="35"/>
      <c r="AC702" s="35"/>
      <c r="AD702" s="35"/>
      <c r="AE702" s="35"/>
      <c r="AT702" s="18" t="s">
        <v>124</v>
      </c>
      <c r="AU702" s="18" t="s">
        <v>79</v>
      </c>
    </row>
    <row r="703" spans="1:65" s="2" customFormat="1" ht="11.25">
      <c r="A703" s="35"/>
      <c r="B703" s="36"/>
      <c r="C703" s="37"/>
      <c r="D703" s="192" t="s">
        <v>126</v>
      </c>
      <c r="E703" s="37"/>
      <c r="F703" s="193" t="s">
        <v>1265</v>
      </c>
      <c r="G703" s="37"/>
      <c r="H703" s="37"/>
      <c r="I703" s="189"/>
      <c r="J703" s="37"/>
      <c r="K703" s="37"/>
      <c r="L703" s="40"/>
      <c r="M703" s="190"/>
      <c r="N703" s="191"/>
      <c r="O703" s="65"/>
      <c r="P703" s="65"/>
      <c r="Q703" s="65"/>
      <c r="R703" s="65"/>
      <c r="S703" s="65"/>
      <c r="T703" s="66"/>
      <c r="U703" s="35"/>
      <c r="V703" s="35"/>
      <c r="W703" s="35"/>
      <c r="X703" s="35"/>
      <c r="Y703" s="35"/>
      <c r="Z703" s="35"/>
      <c r="AA703" s="35"/>
      <c r="AB703" s="35"/>
      <c r="AC703" s="35"/>
      <c r="AD703" s="35"/>
      <c r="AE703" s="35"/>
      <c r="AT703" s="18" t="s">
        <v>126</v>
      </c>
      <c r="AU703" s="18" t="s">
        <v>79</v>
      </c>
    </row>
    <row r="704" spans="1:65" s="14" customFormat="1" ht="11.25">
      <c r="B704" s="204"/>
      <c r="C704" s="205"/>
      <c r="D704" s="187" t="s">
        <v>128</v>
      </c>
      <c r="E704" s="206" t="s">
        <v>19</v>
      </c>
      <c r="F704" s="207" t="s">
        <v>1022</v>
      </c>
      <c r="G704" s="205"/>
      <c r="H704" s="208">
        <v>209</v>
      </c>
      <c r="I704" s="209"/>
      <c r="J704" s="205"/>
      <c r="K704" s="205"/>
      <c r="L704" s="210"/>
      <c r="M704" s="211"/>
      <c r="N704" s="212"/>
      <c r="O704" s="212"/>
      <c r="P704" s="212"/>
      <c r="Q704" s="212"/>
      <c r="R704" s="212"/>
      <c r="S704" s="212"/>
      <c r="T704" s="213"/>
      <c r="AT704" s="214" t="s">
        <v>128</v>
      </c>
      <c r="AU704" s="214" t="s">
        <v>79</v>
      </c>
      <c r="AV704" s="14" t="s">
        <v>79</v>
      </c>
      <c r="AW704" s="14" t="s">
        <v>33</v>
      </c>
      <c r="AX704" s="14" t="s">
        <v>14</v>
      </c>
      <c r="AY704" s="214" t="s">
        <v>114</v>
      </c>
    </row>
    <row r="705" spans="1:65" s="2" customFormat="1" ht="37.9" customHeight="1">
      <c r="A705" s="35"/>
      <c r="B705" s="36"/>
      <c r="C705" s="226" t="s">
        <v>1266</v>
      </c>
      <c r="D705" s="226" t="s">
        <v>146</v>
      </c>
      <c r="E705" s="227" t="s">
        <v>1267</v>
      </c>
      <c r="F705" s="228" t="s">
        <v>1268</v>
      </c>
      <c r="G705" s="229" t="s">
        <v>120</v>
      </c>
      <c r="H705" s="230">
        <v>229.9</v>
      </c>
      <c r="I705" s="231"/>
      <c r="J705" s="232">
        <f>ROUND(I705*H705,2)</f>
        <v>0</v>
      </c>
      <c r="K705" s="228" t="s">
        <v>121</v>
      </c>
      <c r="L705" s="233"/>
      <c r="M705" s="234" t="s">
        <v>19</v>
      </c>
      <c r="N705" s="235" t="s">
        <v>43</v>
      </c>
      <c r="O705" s="65"/>
      <c r="P705" s="183">
        <f>O705*H705</f>
        <v>0</v>
      </c>
      <c r="Q705" s="183">
        <v>1.3999999999999999E-4</v>
      </c>
      <c r="R705" s="183">
        <f>Q705*H705</f>
        <v>3.2185999999999999E-2</v>
      </c>
      <c r="S705" s="183">
        <v>0</v>
      </c>
      <c r="T705" s="184">
        <f>S705*H705</f>
        <v>0</v>
      </c>
      <c r="U705" s="35"/>
      <c r="V705" s="35"/>
      <c r="W705" s="35"/>
      <c r="X705" s="35"/>
      <c r="Y705" s="35"/>
      <c r="Z705" s="35"/>
      <c r="AA705" s="35"/>
      <c r="AB705" s="35"/>
      <c r="AC705" s="35"/>
      <c r="AD705" s="35"/>
      <c r="AE705" s="35"/>
      <c r="AR705" s="185" t="s">
        <v>388</v>
      </c>
      <c r="AT705" s="185" t="s">
        <v>146</v>
      </c>
      <c r="AU705" s="185" t="s">
        <v>79</v>
      </c>
      <c r="AY705" s="18" t="s">
        <v>114</v>
      </c>
      <c r="BE705" s="186">
        <f>IF(N705="základní",J705,0)</f>
        <v>0</v>
      </c>
      <c r="BF705" s="186">
        <f>IF(N705="snížená",J705,0)</f>
        <v>0</v>
      </c>
      <c r="BG705" s="186">
        <f>IF(N705="zákl. přenesená",J705,0)</f>
        <v>0</v>
      </c>
      <c r="BH705" s="186">
        <f>IF(N705="sníž. přenesená",J705,0)</f>
        <v>0</v>
      </c>
      <c r="BI705" s="186">
        <f>IF(N705="nulová",J705,0)</f>
        <v>0</v>
      </c>
      <c r="BJ705" s="18" t="s">
        <v>79</v>
      </c>
      <c r="BK705" s="186">
        <f>ROUND(I705*H705,2)</f>
        <v>0</v>
      </c>
      <c r="BL705" s="18" t="s">
        <v>282</v>
      </c>
      <c r="BM705" s="185" t="s">
        <v>1269</v>
      </c>
    </row>
    <row r="706" spans="1:65" s="2" customFormat="1" ht="29.25">
      <c r="A706" s="35"/>
      <c r="B706" s="36"/>
      <c r="C706" s="37"/>
      <c r="D706" s="187" t="s">
        <v>124</v>
      </c>
      <c r="E706" s="37"/>
      <c r="F706" s="188" t="s">
        <v>1268</v>
      </c>
      <c r="G706" s="37"/>
      <c r="H706" s="37"/>
      <c r="I706" s="189"/>
      <c r="J706" s="37"/>
      <c r="K706" s="37"/>
      <c r="L706" s="40"/>
      <c r="M706" s="190"/>
      <c r="N706" s="191"/>
      <c r="O706" s="65"/>
      <c r="P706" s="65"/>
      <c r="Q706" s="65"/>
      <c r="R706" s="65"/>
      <c r="S706" s="65"/>
      <c r="T706" s="66"/>
      <c r="U706" s="35"/>
      <c r="V706" s="35"/>
      <c r="W706" s="35"/>
      <c r="X706" s="35"/>
      <c r="Y706" s="35"/>
      <c r="Z706" s="35"/>
      <c r="AA706" s="35"/>
      <c r="AB706" s="35"/>
      <c r="AC706" s="35"/>
      <c r="AD706" s="35"/>
      <c r="AE706" s="35"/>
      <c r="AT706" s="18" t="s">
        <v>124</v>
      </c>
      <c r="AU706" s="18" t="s">
        <v>79</v>
      </c>
    </row>
    <row r="707" spans="1:65" s="2" customFormat="1" ht="11.25">
      <c r="A707" s="35"/>
      <c r="B707" s="36"/>
      <c r="C707" s="37"/>
      <c r="D707" s="192" t="s">
        <v>126</v>
      </c>
      <c r="E707" s="37"/>
      <c r="F707" s="193" t="s">
        <v>1270</v>
      </c>
      <c r="G707" s="37"/>
      <c r="H707" s="37"/>
      <c r="I707" s="189"/>
      <c r="J707" s="37"/>
      <c r="K707" s="37"/>
      <c r="L707" s="40"/>
      <c r="M707" s="190"/>
      <c r="N707" s="191"/>
      <c r="O707" s="65"/>
      <c r="P707" s="65"/>
      <c r="Q707" s="65"/>
      <c r="R707" s="65"/>
      <c r="S707" s="65"/>
      <c r="T707" s="66"/>
      <c r="U707" s="35"/>
      <c r="V707" s="35"/>
      <c r="W707" s="35"/>
      <c r="X707" s="35"/>
      <c r="Y707" s="35"/>
      <c r="Z707" s="35"/>
      <c r="AA707" s="35"/>
      <c r="AB707" s="35"/>
      <c r="AC707" s="35"/>
      <c r="AD707" s="35"/>
      <c r="AE707" s="35"/>
      <c r="AT707" s="18" t="s">
        <v>126</v>
      </c>
      <c r="AU707" s="18" t="s">
        <v>79</v>
      </c>
    </row>
    <row r="708" spans="1:65" s="14" customFormat="1" ht="11.25">
      <c r="B708" s="204"/>
      <c r="C708" s="205"/>
      <c r="D708" s="187" t="s">
        <v>128</v>
      </c>
      <c r="E708" s="205"/>
      <c r="F708" s="207" t="s">
        <v>1271</v>
      </c>
      <c r="G708" s="205"/>
      <c r="H708" s="208">
        <v>229.9</v>
      </c>
      <c r="I708" s="209"/>
      <c r="J708" s="205"/>
      <c r="K708" s="205"/>
      <c r="L708" s="210"/>
      <c r="M708" s="211"/>
      <c r="N708" s="212"/>
      <c r="O708" s="212"/>
      <c r="P708" s="212"/>
      <c r="Q708" s="212"/>
      <c r="R708" s="212"/>
      <c r="S708" s="212"/>
      <c r="T708" s="213"/>
      <c r="AT708" s="214" t="s">
        <v>128</v>
      </c>
      <c r="AU708" s="214" t="s">
        <v>79</v>
      </c>
      <c r="AV708" s="14" t="s">
        <v>79</v>
      </c>
      <c r="AW708" s="14" t="s">
        <v>4</v>
      </c>
      <c r="AX708" s="14" t="s">
        <v>14</v>
      </c>
      <c r="AY708" s="214" t="s">
        <v>114</v>
      </c>
    </row>
    <row r="709" spans="1:65" s="2" customFormat="1" ht="16.5" customHeight="1">
      <c r="A709" s="35"/>
      <c r="B709" s="36"/>
      <c r="C709" s="174" t="s">
        <v>1272</v>
      </c>
      <c r="D709" s="174" t="s">
        <v>117</v>
      </c>
      <c r="E709" s="175" t="s">
        <v>1273</v>
      </c>
      <c r="F709" s="176" t="s">
        <v>1274</v>
      </c>
      <c r="G709" s="177" t="s">
        <v>217</v>
      </c>
      <c r="H709" s="178">
        <v>522.5</v>
      </c>
      <c r="I709" s="179"/>
      <c r="J709" s="180">
        <f>ROUND(I709*H709,2)</f>
        <v>0</v>
      </c>
      <c r="K709" s="176" t="s">
        <v>121</v>
      </c>
      <c r="L709" s="40"/>
      <c r="M709" s="181" t="s">
        <v>19</v>
      </c>
      <c r="N709" s="182" t="s">
        <v>43</v>
      </c>
      <c r="O709" s="65"/>
      <c r="P709" s="183">
        <f>O709*H709</f>
        <v>0</v>
      </c>
      <c r="Q709" s="183">
        <v>0</v>
      </c>
      <c r="R709" s="183">
        <f>Q709*H709</f>
        <v>0</v>
      </c>
      <c r="S709" s="183">
        <v>0</v>
      </c>
      <c r="T709" s="184">
        <f>S709*H709</f>
        <v>0</v>
      </c>
      <c r="U709" s="35"/>
      <c r="V709" s="35"/>
      <c r="W709" s="35"/>
      <c r="X709" s="35"/>
      <c r="Y709" s="35"/>
      <c r="Z709" s="35"/>
      <c r="AA709" s="35"/>
      <c r="AB709" s="35"/>
      <c r="AC709" s="35"/>
      <c r="AD709" s="35"/>
      <c r="AE709" s="35"/>
      <c r="AR709" s="185" t="s">
        <v>282</v>
      </c>
      <c r="AT709" s="185" t="s">
        <v>117</v>
      </c>
      <c r="AU709" s="185" t="s">
        <v>79</v>
      </c>
      <c r="AY709" s="18" t="s">
        <v>114</v>
      </c>
      <c r="BE709" s="186">
        <f>IF(N709="základní",J709,0)</f>
        <v>0</v>
      </c>
      <c r="BF709" s="186">
        <f>IF(N709="snížená",J709,0)</f>
        <v>0</v>
      </c>
      <c r="BG709" s="186">
        <f>IF(N709="zákl. přenesená",J709,0)</f>
        <v>0</v>
      </c>
      <c r="BH709" s="186">
        <f>IF(N709="sníž. přenesená",J709,0)</f>
        <v>0</v>
      </c>
      <c r="BI709" s="186">
        <f>IF(N709="nulová",J709,0)</f>
        <v>0</v>
      </c>
      <c r="BJ709" s="18" t="s">
        <v>79</v>
      </c>
      <c r="BK709" s="186">
        <f>ROUND(I709*H709,2)</f>
        <v>0</v>
      </c>
      <c r="BL709" s="18" t="s">
        <v>282</v>
      </c>
      <c r="BM709" s="185" t="s">
        <v>1275</v>
      </c>
    </row>
    <row r="710" spans="1:65" s="2" customFormat="1" ht="19.5">
      <c r="A710" s="35"/>
      <c r="B710" s="36"/>
      <c r="C710" s="37"/>
      <c r="D710" s="187" t="s">
        <v>124</v>
      </c>
      <c r="E710" s="37"/>
      <c r="F710" s="188" t="s">
        <v>1276</v>
      </c>
      <c r="G710" s="37"/>
      <c r="H710" s="37"/>
      <c r="I710" s="189"/>
      <c r="J710" s="37"/>
      <c r="K710" s="37"/>
      <c r="L710" s="40"/>
      <c r="M710" s="190"/>
      <c r="N710" s="191"/>
      <c r="O710" s="65"/>
      <c r="P710" s="65"/>
      <c r="Q710" s="65"/>
      <c r="R710" s="65"/>
      <c r="S710" s="65"/>
      <c r="T710" s="66"/>
      <c r="U710" s="35"/>
      <c r="V710" s="35"/>
      <c r="W710" s="35"/>
      <c r="X710" s="35"/>
      <c r="Y710" s="35"/>
      <c r="Z710" s="35"/>
      <c r="AA710" s="35"/>
      <c r="AB710" s="35"/>
      <c r="AC710" s="35"/>
      <c r="AD710" s="35"/>
      <c r="AE710" s="35"/>
      <c r="AT710" s="18" t="s">
        <v>124</v>
      </c>
      <c r="AU710" s="18" t="s">
        <v>79</v>
      </c>
    </row>
    <row r="711" spans="1:65" s="2" customFormat="1" ht="11.25">
      <c r="A711" s="35"/>
      <c r="B711" s="36"/>
      <c r="C711" s="37"/>
      <c r="D711" s="192" t="s">
        <v>126</v>
      </c>
      <c r="E711" s="37"/>
      <c r="F711" s="193" t="s">
        <v>1277</v>
      </c>
      <c r="G711" s="37"/>
      <c r="H711" s="37"/>
      <c r="I711" s="189"/>
      <c r="J711" s="37"/>
      <c r="K711" s="37"/>
      <c r="L711" s="40"/>
      <c r="M711" s="190"/>
      <c r="N711" s="191"/>
      <c r="O711" s="65"/>
      <c r="P711" s="65"/>
      <c r="Q711" s="65"/>
      <c r="R711" s="65"/>
      <c r="S711" s="65"/>
      <c r="T711" s="66"/>
      <c r="U711" s="35"/>
      <c r="V711" s="35"/>
      <c r="W711" s="35"/>
      <c r="X711" s="35"/>
      <c r="Y711" s="35"/>
      <c r="Z711" s="35"/>
      <c r="AA711" s="35"/>
      <c r="AB711" s="35"/>
      <c r="AC711" s="35"/>
      <c r="AD711" s="35"/>
      <c r="AE711" s="35"/>
      <c r="AT711" s="18" t="s">
        <v>126</v>
      </c>
      <c r="AU711" s="18" t="s">
        <v>79</v>
      </c>
    </row>
    <row r="712" spans="1:65" s="14" customFormat="1" ht="11.25">
      <c r="B712" s="204"/>
      <c r="C712" s="205"/>
      <c r="D712" s="187" t="s">
        <v>128</v>
      </c>
      <c r="E712" s="206" t="s">
        <v>19</v>
      </c>
      <c r="F712" s="207" t="s">
        <v>1048</v>
      </c>
      <c r="G712" s="205"/>
      <c r="H712" s="208">
        <v>522.5</v>
      </c>
      <c r="I712" s="209"/>
      <c r="J712" s="205"/>
      <c r="K712" s="205"/>
      <c r="L712" s="210"/>
      <c r="M712" s="211"/>
      <c r="N712" s="212"/>
      <c r="O712" s="212"/>
      <c r="P712" s="212"/>
      <c r="Q712" s="212"/>
      <c r="R712" s="212"/>
      <c r="S712" s="212"/>
      <c r="T712" s="213"/>
      <c r="AT712" s="214" t="s">
        <v>128</v>
      </c>
      <c r="AU712" s="214" t="s">
        <v>79</v>
      </c>
      <c r="AV712" s="14" t="s">
        <v>79</v>
      </c>
      <c r="AW712" s="14" t="s">
        <v>33</v>
      </c>
      <c r="AX712" s="14" t="s">
        <v>14</v>
      </c>
      <c r="AY712" s="214" t="s">
        <v>114</v>
      </c>
    </row>
    <row r="713" spans="1:65" s="2" customFormat="1" ht="24.2" customHeight="1">
      <c r="A713" s="35"/>
      <c r="B713" s="36"/>
      <c r="C713" s="226" t="s">
        <v>1278</v>
      </c>
      <c r="D713" s="226" t="s">
        <v>146</v>
      </c>
      <c r="E713" s="227" t="s">
        <v>1279</v>
      </c>
      <c r="F713" s="228" t="s">
        <v>1280</v>
      </c>
      <c r="G713" s="229" t="s">
        <v>217</v>
      </c>
      <c r="H713" s="230">
        <v>574.75</v>
      </c>
      <c r="I713" s="231"/>
      <c r="J713" s="232">
        <f>ROUND(I713*H713,2)</f>
        <v>0</v>
      </c>
      <c r="K713" s="228" t="s">
        <v>121</v>
      </c>
      <c r="L713" s="233"/>
      <c r="M713" s="234" t="s">
        <v>19</v>
      </c>
      <c r="N713" s="235" t="s">
        <v>43</v>
      </c>
      <c r="O713" s="65"/>
      <c r="P713" s="183">
        <f>O713*H713</f>
        <v>0</v>
      </c>
      <c r="Q713" s="183">
        <v>1.0000000000000001E-5</v>
      </c>
      <c r="R713" s="183">
        <f>Q713*H713</f>
        <v>5.7475000000000009E-3</v>
      </c>
      <c r="S713" s="183">
        <v>0</v>
      </c>
      <c r="T713" s="184">
        <f>S713*H713</f>
        <v>0</v>
      </c>
      <c r="U713" s="35"/>
      <c r="V713" s="35"/>
      <c r="W713" s="35"/>
      <c r="X713" s="35"/>
      <c r="Y713" s="35"/>
      <c r="Z713" s="35"/>
      <c r="AA713" s="35"/>
      <c r="AB713" s="35"/>
      <c r="AC713" s="35"/>
      <c r="AD713" s="35"/>
      <c r="AE713" s="35"/>
      <c r="AR713" s="185" t="s">
        <v>388</v>
      </c>
      <c r="AT713" s="185" t="s">
        <v>146</v>
      </c>
      <c r="AU713" s="185" t="s">
        <v>79</v>
      </c>
      <c r="AY713" s="18" t="s">
        <v>114</v>
      </c>
      <c r="BE713" s="186">
        <f>IF(N713="základní",J713,0)</f>
        <v>0</v>
      </c>
      <c r="BF713" s="186">
        <f>IF(N713="snížená",J713,0)</f>
        <v>0</v>
      </c>
      <c r="BG713" s="186">
        <f>IF(N713="zákl. přenesená",J713,0)</f>
        <v>0</v>
      </c>
      <c r="BH713" s="186">
        <f>IF(N713="sníž. přenesená",J713,0)</f>
        <v>0</v>
      </c>
      <c r="BI713" s="186">
        <f>IF(N713="nulová",J713,0)</f>
        <v>0</v>
      </c>
      <c r="BJ713" s="18" t="s">
        <v>79</v>
      </c>
      <c r="BK713" s="186">
        <f>ROUND(I713*H713,2)</f>
        <v>0</v>
      </c>
      <c r="BL713" s="18" t="s">
        <v>282</v>
      </c>
      <c r="BM713" s="185" t="s">
        <v>1281</v>
      </c>
    </row>
    <row r="714" spans="1:65" s="2" customFormat="1" ht="19.5">
      <c r="A714" s="35"/>
      <c r="B714" s="36"/>
      <c r="C714" s="37"/>
      <c r="D714" s="187" t="s">
        <v>124</v>
      </c>
      <c r="E714" s="37"/>
      <c r="F714" s="188" t="s">
        <v>1280</v>
      </c>
      <c r="G714" s="37"/>
      <c r="H714" s="37"/>
      <c r="I714" s="189"/>
      <c r="J714" s="37"/>
      <c r="K714" s="37"/>
      <c r="L714" s="40"/>
      <c r="M714" s="190"/>
      <c r="N714" s="191"/>
      <c r="O714" s="65"/>
      <c r="P714" s="65"/>
      <c r="Q714" s="65"/>
      <c r="R714" s="65"/>
      <c r="S714" s="65"/>
      <c r="T714" s="66"/>
      <c r="U714" s="35"/>
      <c r="V714" s="35"/>
      <c r="W714" s="35"/>
      <c r="X714" s="35"/>
      <c r="Y714" s="35"/>
      <c r="Z714" s="35"/>
      <c r="AA714" s="35"/>
      <c r="AB714" s="35"/>
      <c r="AC714" s="35"/>
      <c r="AD714" s="35"/>
      <c r="AE714" s="35"/>
      <c r="AT714" s="18" t="s">
        <v>124</v>
      </c>
      <c r="AU714" s="18" t="s">
        <v>79</v>
      </c>
    </row>
    <row r="715" spans="1:65" s="2" customFormat="1" ht="11.25">
      <c r="A715" s="35"/>
      <c r="B715" s="36"/>
      <c r="C715" s="37"/>
      <c r="D715" s="192" t="s">
        <v>126</v>
      </c>
      <c r="E715" s="37"/>
      <c r="F715" s="193" t="s">
        <v>1282</v>
      </c>
      <c r="G715" s="37"/>
      <c r="H715" s="37"/>
      <c r="I715" s="189"/>
      <c r="J715" s="37"/>
      <c r="K715" s="37"/>
      <c r="L715" s="40"/>
      <c r="M715" s="190"/>
      <c r="N715" s="191"/>
      <c r="O715" s="65"/>
      <c r="P715" s="65"/>
      <c r="Q715" s="65"/>
      <c r="R715" s="65"/>
      <c r="S715" s="65"/>
      <c r="T715" s="66"/>
      <c r="U715" s="35"/>
      <c r="V715" s="35"/>
      <c r="W715" s="35"/>
      <c r="X715" s="35"/>
      <c r="Y715" s="35"/>
      <c r="Z715" s="35"/>
      <c r="AA715" s="35"/>
      <c r="AB715" s="35"/>
      <c r="AC715" s="35"/>
      <c r="AD715" s="35"/>
      <c r="AE715" s="35"/>
      <c r="AT715" s="18" t="s">
        <v>126</v>
      </c>
      <c r="AU715" s="18" t="s">
        <v>79</v>
      </c>
    </row>
    <row r="716" spans="1:65" s="14" customFormat="1" ht="11.25">
      <c r="B716" s="204"/>
      <c r="C716" s="205"/>
      <c r="D716" s="187" t="s">
        <v>128</v>
      </c>
      <c r="E716" s="205"/>
      <c r="F716" s="207" t="s">
        <v>1283</v>
      </c>
      <c r="G716" s="205"/>
      <c r="H716" s="208">
        <v>574.75</v>
      </c>
      <c r="I716" s="209"/>
      <c r="J716" s="205"/>
      <c r="K716" s="205"/>
      <c r="L716" s="210"/>
      <c r="M716" s="211"/>
      <c r="N716" s="212"/>
      <c r="O716" s="212"/>
      <c r="P716" s="212"/>
      <c r="Q716" s="212"/>
      <c r="R716" s="212"/>
      <c r="S716" s="212"/>
      <c r="T716" s="213"/>
      <c r="AT716" s="214" t="s">
        <v>128</v>
      </c>
      <c r="AU716" s="214" t="s">
        <v>79</v>
      </c>
      <c r="AV716" s="14" t="s">
        <v>79</v>
      </c>
      <c r="AW716" s="14" t="s">
        <v>4</v>
      </c>
      <c r="AX716" s="14" t="s">
        <v>14</v>
      </c>
      <c r="AY716" s="214" t="s">
        <v>114</v>
      </c>
    </row>
    <row r="717" spans="1:65" s="2" customFormat="1" ht="16.5" customHeight="1">
      <c r="A717" s="35"/>
      <c r="B717" s="36"/>
      <c r="C717" s="174" t="s">
        <v>1284</v>
      </c>
      <c r="D717" s="174" t="s">
        <v>117</v>
      </c>
      <c r="E717" s="175" t="s">
        <v>1285</v>
      </c>
      <c r="F717" s="176" t="s">
        <v>1286</v>
      </c>
      <c r="G717" s="177" t="s">
        <v>120</v>
      </c>
      <c r="H717" s="178">
        <v>225</v>
      </c>
      <c r="I717" s="179"/>
      <c r="J717" s="180">
        <f>ROUND(I717*H717,2)</f>
        <v>0</v>
      </c>
      <c r="K717" s="176" t="s">
        <v>121</v>
      </c>
      <c r="L717" s="40"/>
      <c r="M717" s="181" t="s">
        <v>19</v>
      </c>
      <c r="N717" s="182" t="s">
        <v>43</v>
      </c>
      <c r="O717" s="65"/>
      <c r="P717" s="183">
        <f>O717*H717</f>
        <v>0</v>
      </c>
      <c r="Q717" s="183">
        <v>1.3999999999999999E-4</v>
      </c>
      <c r="R717" s="183">
        <f>Q717*H717</f>
        <v>3.15E-2</v>
      </c>
      <c r="S717" s="183">
        <v>0</v>
      </c>
      <c r="T717" s="184">
        <f>S717*H717</f>
        <v>0</v>
      </c>
      <c r="U717" s="35"/>
      <c r="V717" s="35"/>
      <c r="W717" s="35"/>
      <c r="X717" s="35"/>
      <c r="Y717" s="35"/>
      <c r="Z717" s="35"/>
      <c r="AA717" s="35"/>
      <c r="AB717" s="35"/>
      <c r="AC717" s="35"/>
      <c r="AD717" s="35"/>
      <c r="AE717" s="35"/>
      <c r="AR717" s="185" t="s">
        <v>122</v>
      </c>
      <c r="AT717" s="185" t="s">
        <v>117</v>
      </c>
      <c r="AU717" s="185" t="s">
        <v>79</v>
      </c>
      <c r="AY717" s="18" t="s">
        <v>114</v>
      </c>
      <c r="BE717" s="186">
        <f>IF(N717="základní",J717,0)</f>
        <v>0</v>
      </c>
      <c r="BF717" s="186">
        <f>IF(N717="snížená",J717,0)</f>
        <v>0</v>
      </c>
      <c r="BG717" s="186">
        <f>IF(N717="zákl. přenesená",J717,0)</f>
        <v>0</v>
      </c>
      <c r="BH717" s="186">
        <f>IF(N717="sníž. přenesená",J717,0)</f>
        <v>0</v>
      </c>
      <c r="BI717" s="186">
        <f>IF(N717="nulová",J717,0)</f>
        <v>0</v>
      </c>
      <c r="BJ717" s="18" t="s">
        <v>79</v>
      </c>
      <c r="BK717" s="186">
        <f>ROUND(I717*H717,2)</f>
        <v>0</v>
      </c>
      <c r="BL717" s="18" t="s">
        <v>122</v>
      </c>
      <c r="BM717" s="185" t="s">
        <v>1287</v>
      </c>
    </row>
    <row r="718" spans="1:65" s="2" customFormat="1" ht="11.25">
      <c r="A718" s="35"/>
      <c r="B718" s="36"/>
      <c r="C718" s="37"/>
      <c r="D718" s="187" t="s">
        <v>124</v>
      </c>
      <c r="E718" s="37"/>
      <c r="F718" s="188" t="s">
        <v>1288</v>
      </c>
      <c r="G718" s="37"/>
      <c r="H718" s="37"/>
      <c r="I718" s="189"/>
      <c r="J718" s="37"/>
      <c r="K718" s="37"/>
      <c r="L718" s="40"/>
      <c r="M718" s="190"/>
      <c r="N718" s="191"/>
      <c r="O718" s="65"/>
      <c r="P718" s="65"/>
      <c r="Q718" s="65"/>
      <c r="R718" s="65"/>
      <c r="S718" s="65"/>
      <c r="T718" s="66"/>
      <c r="U718" s="35"/>
      <c r="V718" s="35"/>
      <c r="W718" s="35"/>
      <c r="X718" s="35"/>
      <c r="Y718" s="35"/>
      <c r="Z718" s="35"/>
      <c r="AA718" s="35"/>
      <c r="AB718" s="35"/>
      <c r="AC718" s="35"/>
      <c r="AD718" s="35"/>
      <c r="AE718" s="35"/>
      <c r="AT718" s="18" t="s">
        <v>124</v>
      </c>
      <c r="AU718" s="18" t="s">
        <v>79</v>
      </c>
    </row>
    <row r="719" spans="1:65" s="2" customFormat="1" ht="11.25">
      <c r="A719" s="35"/>
      <c r="B719" s="36"/>
      <c r="C719" s="37"/>
      <c r="D719" s="192" t="s">
        <v>126</v>
      </c>
      <c r="E719" s="37"/>
      <c r="F719" s="193" t="s">
        <v>1289</v>
      </c>
      <c r="G719" s="37"/>
      <c r="H719" s="37"/>
      <c r="I719" s="189"/>
      <c r="J719" s="37"/>
      <c r="K719" s="37"/>
      <c r="L719" s="40"/>
      <c r="M719" s="190"/>
      <c r="N719" s="191"/>
      <c r="O719" s="65"/>
      <c r="P719" s="65"/>
      <c r="Q719" s="65"/>
      <c r="R719" s="65"/>
      <c r="S719" s="65"/>
      <c r="T719" s="66"/>
      <c r="U719" s="35"/>
      <c r="V719" s="35"/>
      <c r="W719" s="35"/>
      <c r="X719" s="35"/>
      <c r="Y719" s="35"/>
      <c r="Z719" s="35"/>
      <c r="AA719" s="35"/>
      <c r="AB719" s="35"/>
      <c r="AC719" s="35"/>
      <c r="AD719" s="35"/>
      <c r="AE719" s="35"/>
      <c r="AT719" s="18" t="s">
        <v>126</v>
      </c>
      <c r="AU719" s="18" t="s">
        <v>79</v>
      </c>
    </row>
    <row r="720" spans="1:65" s="2" customFormat="1" ht="16.5" customHeight="1">
      <c r="A720" s="35"/>
      <c r="B720" s="36"/>
      <c r="C720" s="174" t="s">
        <v>1290</v>
      </c>
      <c r="D720" s="174" t="s">
        <v>117</v>
      </c>
      <c r="E720" s="175" t="s">
        <v>1291</v>
      </c>
      <c r="F720" s="176" t="s">
        <v>1292</v>
      </c>
      <c r="G720" s="177" t="s">
        <v>650</v>
      </c>
      <c r="H720" s="178">
        <v>1</v>
      </c>
      <c r="I720" s="179"/>
      <c r="J720" s="180">
        <f>ROUND(I720*H720,2)</f>
        <v>0</v>
      </c>
      <c r="K720" s="176" t="s">
        <v>121</v>
      </c>
      <c r="L720" s="40"/>
      <c r="M720" s="181" t="s">
        <v>19</v>
      </c>
      <c r="N720" s="182" t="s">
        <v>43</v>
      </c>
      <c r="O720" s="65"/>
      <c r="P720" s="183">
        <f>O720*H720</f>
        <v>0</v>
      </c>
      <c r="Q720" s="183">
        <v>0</v>
      </c>
      <c r="R720" s="183">
        <f>Q720*H720</f>
        <v>0</v>
      </c>
      <c r="S720" s="183">
        <v>1.6500000000000001E-2</v>
      </c>
      <c r="T720" s="184">
        <f>S720*H720</f>
        <v>1.6500000000000001E-2</v>
      </c>
      <c r="U720" s="35"/>
      <c r="V720" s="35"/>
      <c r="W720" s="35"/>
      <c r="X720" s="35"/>
      <c r="Y720" s="35"/>
      <c r="Z720" s="35"/>
      <c r="AA720" s="35"/>
      <c r="AB720" s="35"/>
      <c r="AC720" s="35"/>
      <c r="AD720" s="35"/>
      <c r="AE720" s="35"/>
      <c r="AR720" s="185" t="s">
        <v>282</v>
      </c>
      <c r="AT720" s="185" t="s">
        <v>117</v>
      </c>
      <c r="AU720" s="185" t="s">
        <v>79</v>
      </c>
      <c r="AY720" s="18" t="s">
        <v>114</v>
      </c>
      <c r="BE720" s="186">
        <f>IF(N720="základní",J720,0)</f>
        <v>0</v>
      </c>
      <c r="BF720" s="186">
        <f>IF(N720="snížená",J720,0)</f>
        <v>0</v>
      </c>
      <c r="BG720" s="186">
        <f>IF(N720="zákl. přenesená",J720,0)</f>
        <v>0</v>
      </c>
      <c r="BH720" s="186">
        <f>IF(N720="sníž. přenesená",J720,0)</f>
        <v>0</v>
      </c>
      <c r="BI720" s="186">
        <f>IF(N720="nulová",J720,0)</f>
        <v>0</v>
      </c>
      <c r="BJ720" s="18" t="s">
        <v>79</v>
      </c>
      <c r="BK720" s="186">
        <f>ROUND(I720*H720,2)</f>
        <v>0</v>
      </c>
      <c r="BL720" s="18" t="s">
        <v>282</v>
      </c>
      <c r="BM720" s="185" t="s">
        <v>1293</v>
      </c>
    </row>
    <row r="721" spans="1:65" s="2" customFormat="1" ht="11.25">
      <c r="A721" s="35"/>
      <c r="B721" s="36"/>
      <c r="C721" s="37"/>
      <c r="D721" s="187" t="s">
        <v>124</v>
      </c>
      <c r="E721" s="37"/>
      <c r="F721" s="188" t="s">
        <v>1294</v>
      </c>
      <c r="G721" s="37"/>
      <c r="H721" s="37"/>
      <c r="I721" s="189"/>
      <c r="J721" s="37"/>
      <c r="K721" s="37"/>
      <c r="L721" s="40"/>
      <c r="M721" s="190"/>
      <c r="N721" s="191"/>
      <c r="O721" s="65"/>
      <c r="P721" s="65"/>
      <c r="Q721" s="65"/>
      <c r="R721" s="65"/>
      <c r="S721" s="65"/>
      <c r="T721" s="66"/>
      <c r="U721" s="35"/>
      <c r="V721" s="35"/>
      <c r="W721" s="35"/>
      <c r="X721" s="35"/>
      <c r="Y721" s="35"/>
      <c r="Z721" s="35"/>
      <c r="AA721" s="35"/>
      <c r="AB721" s="35"/>
      <c r="AC721" s="35"/>
      <c r="AD721" s="35"/>
      <c r="AE721" s="35"/>
      <c r="AT721" s="18" t="s">
        <v>124</v>
      </c>
      <c r="AU721" s="18" t="s">
        <v>79</v>
      </c>
    </row>
    <row r="722" spans="1:65" s="2" customFormat="1" ht="11.25">
      <c r="A722" s="35"/>
      <c r="B722" s="36"/>
      <c r="C722" s="37"/>
      <c r="D722" s="192" t="s">
        <v>126</v>
      </c>
      <c r="E722" s="37"/>
      <c r="F722" s="193" t="s">
        <v>1295</v>
      </c>
      <c r="G722" s="37"/>
      <c r="H722" s="37"/>
      <c r="I722" s="189"/>
      <c r="J722" s="37"/>
      <c r="K722" s="37"/>
      <c r="L722" s="40"/>
      <c r="M722" s="190"/>
      <c r="N722" s="191"/>
      <c r="O722" s="65"/>
      <c r="P722" s="65"/>
      <c r="Q722" s="65"/>
      <c r="R722" s="65"/>
      <c r="S722" s="65"/>
      <c r="T722" s="66"/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  <c r="AT722" s="18" t="s">
        <v>126</v>
      </c>
      <c r="AU722" s="18" t="s">
        <v>79</v>
      </c>
    </row>
    <row r="723" spans="1:65" s="2" customFormat="1" ht="24.2" customHeight="1">
      <c r="A723" s="35"/>
      <c r="B723" s="36"/>
      <c r="C723" s="174" t="s">
        <v>1296</v>
      </c>
      <c r="D723" s="174" t="s">
        <v>117</v>
      </c>
      <c r="E723" s="175" t="s">
        <v>1297</v>
      </c>
      <c r="F723" s="176" t="s">
        <v>1298</v>
      </c>
      <c r="G723" s="177" t="s">
        <v>454</v>
      </c>
      <c r="H723" s="178">
        <v>3.7999999999999999E-2</v>
      </c>
      <c r="I723" s="179"/>
      <c r="J723" s="180">
        <f>ROUND(I723*H723,2)</f>
        <v>0</v>
      </c>
      <c r="K723" s="176" t="s">
        <v>121</v>
      </c>
      <c r="L723" s="40"/>
      <c r="M723" s="181" t="s">
        <v>19</v>
      </c>
      <c r="N723" s="182" t="s">
        <v>43</v>
      </c>
      <c r="O723" s="65"/>
      <c r="P723" s="183">
        <f>O723*H723</f>
        <v>0</v>
      </c>
      <c r="Q723" s="183">
        <v>0</v>
      </c>
      <c r="R723" s="183">
        <f>Q723*H723</f>
        <v>0</v>
      </c>
      <c r="S723" s="183">
        <v>0</v>
      </c>
      <c r="T723" s="184">
        <f>S723*H723</f>
        <v>0</v>
      </c>
      <c r="U723" s="35"/>
      <c r="V723" s="35"/>
      <c r="W723" s="35"/>
      <c r="X723" s="35"/>
      <c r="Y723" s="35"/>
      <c r="Z723" s="35"/>
      <c r="AA723" s="35"/>
      <c r="AB723" s="35"/>
      <c r="AC723" s="35"/>
      <c r="AD723" s="35"/>
      <c r="AE723" s="35"/>
      <c r="AR723" s="185" t="s">
        <v>282</v>
      </c>
      <c r="AT723" s="185" t="s">
        <v>117</v>
      </c>
      <c r="AU723" s="185" t="s">
        <v>79</v>
      </c>
      <c r="AY723" s="18" t="s">
        <v>114</v>
      </c>
      <c r="BE723" s="186">
        <f>IF(N723="základní",J723,0)</f>
        <v>0</v>
      </c>
      <c r="BF723" s="186">
        <f>IF(N723="snížená",J723,0)</f>
        <v>0</v>
      </c>
      <c r="BG723" s="186">
        <f>IF(N723="zákl. přenesená",J723,0)</f>
        <v>0</v>
      </c>
      <c r="BH723" s="186">
        <f>IF(N723="sníž. přenesená",J723,0)</f>
        <v>0</v>
      </c>
      <c r="BI723" s="186">
        <f>IF(N723="nulová",J723,0)</f>
        <v>0</v>
      </c>
      <c r="BJ723" s="18" t="s">
        <v>79</v>
      </c>
      <c r="BK723" s="186">
        <f>ROUND(I723*H723,2)</f>
        <v>0</v>
      </c>
      <c r="BL723" s="18" t="s">
        <v>282</v>
      </c>
      <c r="BM723" s="185" t="s">
        <v>1299</v>
      </c>
    </row>
    <row r="724" spans="1:65" s="2" customFormat="1" ht="29.25">
      <c r="A724" s="35"/>
      <c r="B724" s="36"/>
      <c r="C724" s="37"/>
      <c r="D724" s="187" t="s">
        <v>124</v>
      </c>
      <c r="E724" s="37"/>
      <c r="F724" s="188" t="s">
        <v>1300</v>
      </c>
      <c r="G724" s="37"/>
      <c r="H724" s="37"/>
      <c r="I724" s="189"/>
      <c r="J724" s="37"/>
      <c r="K724" s="37"/>
      <c r="L724" s="40"/>
      <c r="M724" s="190"/>
      <c r="N724" s="191"/>
      <c r="O724" s="65"/>
      <c r="P724" s="65"/>
      <c r="Q724" s="65"/>
      <c r="R724" s="65"/>
      <c r="S724" s="65"/>
      <c r="T724" s="66"/>
      <c r="U724" s="35"/>
      <c r="V724" s="35"/>
      <c r="W724" s="35"/>
      <c r="X724" s="35"/>
      <c r="Y724" s="35"/>
      <c r="Z724" s="35"/>
      <c r="AA724" s="35"/>
      <c r="AB724" s="35"/>
      <c r="AC724" s="35"/>
      <c r="AD724" s="35"/>
      <c r="AE724" s="35"/>
      <c r="AT724" s="18" t="s">
        <v>124</v>
      </c>
      <c r="AU724" s="18" t="s">
        <v>79</v>
      </c>
    </row>
    <row r="725" spans="1:65" s="2" customFormat="1" ht="11.25">
      <c r="A725" s="35"/>
      <c r="B725" s="36"/>
      <c r="C725" s="37"/>
      <c r="D725" s="192" t="s">
        <v>126</v>
      </c>
      <c r="E725" s="37"/>
      <c r="F725" s="193" t="s">
        <v>1301</v>
      </c>
      <c r="G725" s="37"/>
      <c r="H725" s="37"/>
      <c r="I725" s="189"/>
      <c r="J725" s="37"/>
      <c r="K725" s="37"/>
      <c r="L725" s="40"/>
      <c r="M725" s="190"/>
      <c r="N725" s="191"/>
      <c r="O725" s="65"/>
      <c r="P725" s="65"/>
      <c r="Q725" s="65"/>
      <c r="R725" s="65"/>
      <c r="S725" s="65"/>
      <c r="T725" s="66"/>
      <c r="U725" s="35"/>
      <c r="V725" s="35"/>
      <c r="W725" s="35"/>
      <c r="X725" s="35"/>
      <c r="Y725" s="35"/>
      <c r="Z725" s="35"/>
      <c r="AA725" s="35"/>
      <c r="AB725" s="35"/>
      <c r="AC725" s="35"/>
      <c r="AD725" s="35"/>
      <c r="AE725" s="35"/>
      <c r="AT725" s="18" t="s">
        <v>126</v>
      </c>
      <c r="AU725" s="18" t="s">
        <v>79</v>
      </c>
    </row>
    <row r="726" spans="1:65" s="12" customFormat="1" ht="22.9" customHeight="1">
      <c r="B726" s="158"/>
      <c r="C726" s="159"/>
      <c r="D726" s="160" t="s">
        <v>70</v>
      </c>
      <c r="E726" s="172" t="s">
        <v>1302</v>
      </c>
      <c r="F726" s="172" t="s">
        <v>1303</v>
      </c>
      <c r="G726" s="159"/>
      <c r="H726" s="159"/>
      <c r="I726" s="162"/>
      <c r="J726" s="173">
        <f>BK726</f>
        <v>0</v>
      </c>
      <c r="K726" s="159"/>
      <c r="L726" s="164"/>
      <c r="M726" s="165"/>
      <c r="N726" s="166"/>
      <c r="O726" s="166"/>
      <c r="P726" s="167">
        <f>SUM(P727:P772)</f>
        <v>0</v>
      </c>
      <c r="Q726" s="166"/>
      <c r="R726" s="167">
        <f>SUM(R727:R772)</f>
        <v>0.26517304999999997</v>
      </c>
      <c r="S726" s="166"/>
      <c r="T726" s="168">
        <f>SUM(T727:T772)</f>
        <v>0</v>
      </c>
      <c r="AR726" s="169" t="s">
        <v>79</v>
      </c>
      <c r="AT726" s="170" t="s">
        <v>70</v>
      </c>
      <c r="AU726" s="170" t="s">
        <v>14</v>
      </c>
      <c r="AY726" s="169" t="s">
        <v>114</v>
      </c>
      <c r="BK726" s="171">
        <f>SUM(BK727:BK772)</f>
        <v>0</v>
      </c>
    </row>
    <row r="727" spans="1:65" s="2" customFormat="1" ht="24.2" customHeight="1">
      <c r="A727" s="35"/>
      <c r="B727" s="36"/>
      <c r="C727" s="174" t="s">
        <v>1304</v>
      </c>
      <c r="D727" s="174" t="s">
        <v>117</v>
      </c>
      <c r="E727" s="175" t="s">
        <v>1305</v>
      </c>
      <c r="F727" s="176" t="s">
        <v>1306</v>
      </c>
      <c r="G727" s="177" t="s">
        <v>120</v>
      </c>
      <c r="H727" s="178">
        <v>1.323</v>
      </c>
      <c r="I727" s="179"/>
      <c r="J727" s="180">
        <f>ROUND(I727*H727,2)</f>
        <v>0</v>
      </c>
      <c r="K727" s="176" t="s">
        <v>121</v>
      </c>
      <c r="L727" s="40"/>
      <c r="M727" s="181" t="s">
        <v>19</v>
      </c>
      <c r="N727" s="182" t="s">
        <v>43</v>
      </c>
      <c r="O727" s="65"/>
      <c r="P727" s="183">
        <f>O727*H727</f>
        <v>0</v>
      </c>
      <c r="Q727" s="183">
        <v>3.6999999999999999E-4</v>
      </c>
      <c r="R727" s="183">
        <f>Q727*H727</f>
        <v>4.8950999999999997E-4</v>
      </c>
      <c r="S727" s="183">
        <v>0</v>
      </c>
      <c r="T727" s="184">
        <f>S727*H727</f>
        <v>0</v>
      </c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  <c r="AR727" s="185" t="s">
        <v>282</v>
      </c>
      <c r="AT727" s="185" t="s">
        <v>117</v>
      </c>
      <c r="AU727" s="185" t="s">
        <v>79</v>
      </c>
      <c r="AY727" s="18" t="s">
        <v>114</v>
      </c>
      <c r="BE727" s="186">
        <f>IF(N727="základní",J727,0)</f>
        <v>0</v>
      </c>
      <c r="BF727" s="186">
        <f>IF(N727="snížená",J727,0)</f>
        <v>0</v>
      </c>
      <c r="BG727" s="186">
        <f>IF(N727="zákl. přenesená",J727,0)</f>
        <v>0</v>
      </c>
      <c r="BH727" s="186">
        <f>IF(N727="sníž. přenesená",J727,0)</f>
        <v>0</v>
      </c>
      <c r="BI727" s="186">
        <f>IF(N727="nulová",J727,0)</f>
        <v>0</v>
      </c>
      <c r="BJ727" s="18" t="s">
        <v>79</v>
      </c>
      <c r="BK727" s="186">
        <f>ROUND(I727*H727,2)</f>
        <v>0</v>
      </c>
      <c r="BL727" s="18" t="s">
        <v>282</v>
      </c>
      <c r="BM727" s="185" t="s">
        <v>1307</v>
      </c>
    </row>
    <row r="728" spans="1:65" s="2" customFormat="1" ht="19.5">
      <c r="A728" s="35"/>
      <c r="B728" s="36"/>
      <c r="C728" s="37"/>
      <c r="D728" s="187" t="s">
        <v>124</v>
      </c>
      <c r="E728" s="37"/>
      <c r="F728" s="188" t="s">
        <v>1308</v>
      </c>
      <c r="G728" s="37"/>
      <c r="H728" s="37"/>
      <c r="I728" s="189"/>
      <c r="J728" s="37"/>
      <c r="K728" s="37"/>
      <c r="L728" s="40"/>
      <c r="M728" s="190"/>
      <c r="N728" s="191"/>
      <c r="O728" s="65"/>
      <c r="P728" s="65"/>
      <c r="Q728" s="65"/>
      <c r="R728" s="65"/>
      <c r="S728" s="65"/>
      <c r="T728" s="66"/>
      <c r="U728" s="35"/>
      <c r="V728" s="35"/>
      <c r="W728" s="35"/>
      <c r="X728" s="35"/>
      <c r="Y728" s="35"/>
      <c r="Z728" s="35"/>
      <c r="AA728" s="35"/>
      <c r="AB728" s="35"/>
      <c r="AC728" s="35"/>
      <c r="AD728" s="35"/>
      <c r="AE728" s="35"/>
      <c r="AT728" s="18" t="s">
        <v>124</v>
      </c>
      <c r="AU728" s="18" t="s">
        <v>79</v>
      </c>
    </row>
    <row r="729" spans="1:65" s="2" customFormat="1" ht="11.25">
      <c r="A729" s="35"/>
      <c r="B729" s="36"/>
      <c r="C729" s="37"/>
      <c r="D729" s="192" t="s">
        <v>126</v>
      </c>
      <c r="E729" s="37"/>
      <c r="F729" s="193" t="s">
        <v>1309</v>
      </c>
      <c r="G729" s="37"/>
      <c r="H729" s="37"/>
      <c r="I729" s="189"/>
      <c r="J729" s="37"/>
      <c r="K729" s="37"/>
      <c r="L729" s="40"/>
      <c r="M729" s="190"/>
      <c r="N729" s="191"/>
      <c r="O729" s="65"/>
      <c r="P729" s="65"/>
      <c r="Q729" s="65"/>
      <c r="R729" s="65"/>
      <c r="S729" s="65"/>
      <c r="T729" s="66"/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  <c r="AT729" s="18" t="s">
        <v>126</v>
      </c>
      <c r="AU729" s="18" t="s">
        <v>79</v>
      </c>
    </row>
    <row r="730" spans="1:65" s="13" customFormat="1" ht="11.25">
      <c r="B730" s="194"/>
      <c r="C730" s="195"/>
      <c r="D730" s="187" t="s">
        <v>128</v>
      </c>
      <c r="E730" s="196" t="s">
        <v>19</v>
      </c>
      <c r="F730" s="197" t="s">
        <v>705</v>
      </c>
      <c r="G730" s="195"/>
      <c r="H730" s="196" t="s">
        <v>19</v>
      </c>
      <c r="I730" s="198"/>
      <c r="J730" s="195"/>
      <c r="K730" s="195"/>
      <c r="L730" s="199"/>
      <c r="M730" s="200"/>
      <c r="N730" s="201"/>
      <c r="O730" s="201"/>
      <c r="P730" s="201"/>
      <c r="Q730" s="201"/>
      <c r="R730" s="201"/>
      <c r="S730" s="201"/>
      <c r="T730" s="202"/>
      <c r="AT730" s="203" t="s">
        <v>128</v>
      </c>
      <c r="AU730" s="203" t="s">
        <v>79</v>
      </c>
      <c r="AV730" s="13" t="s">
        <v>14</v>
      </c>
      <c r="AW730" s="13" t="s">
        <v>33</v>
      </c>
      <c r="AX730" s="13" t="s">
        <v>71</v>
      </c>
      <c r="AY730" s="203" t="s">
        <v>114</v>
      </c>
    </row>
    <row r="731" spans="1:65" s="14" customFormat="1" ht="11.25">
      <c r="B731" s="204"/>
      <c r="C731" s="205"/>
      <c r="D731" s="187" t="s">
        <v>128</v>
      </c>
      <c r="E731" s="206" t="s">
        <v>19</v>
      </c>
      <c r="F731" s="207" t="s">
        <v>768</v>
      </c>
      <c r="G731" s="205"/>
      <c r="H731" s="208">
        <v>1.323</v>
      </c>
      <c r="I731" s="209"/>
      <c r="J731" s="205"/>
      <c r="K731" s="205"/>
      <c r="L731" s="210"/>
      <c r="M731" s="211"/>
      <c r="N731" s="212"/>
      <c r="O731" s="212"/>
      <c r="P731" s="212"/>
      <c r="Q731" s="212"/>
      <c r="R731" s="212"/>
      <c r="S731" s="212"/>
      <c r="T731" s="213"/>
      <c r="AT731" s="214" t="s">
        <v>128</v>
      </c>
      <c r="AU731" s="214" t="s">
        <v>79</v>
      </c>
      <c r="AV731" s="14" t="s">
        <v>79</v>
      </c>
      <c r="AW731" s="14" t="s">
        <v>33</v>
      </c>
      <c r="AX731" s="14" t="s">
        <v>14</v>
      </c>
      <c r="AY731" s="214" t="s">
        <v>114</v>
      </c>
    </row>
    <row r="732" spans="1:65" s="2" customFormat="1" ht="24.2" customHeight="1">
      <c r="A732" s="35"/>
      <c r="B732" s="36"/>
      <c r="C732" s="226" t="s">
        <v>1310</v>
      </c>
      <c r="D732" s="226" t="s">
        <v>146</v>
      </c>
      <c r="E732" s="227" t="s">
        <v>1311</v>
      </c>
      <c r="F732" s="228" t="s">
        <v>1312</v>
      </c>
      <c r="G732" s="229" t="s">
        <v>120</v>
      </c>
      <c r="H732" s="230">
        <v>1.323</v>
      </c>
      <c r="I732" s="231"/>
      <c r="J732" s="232">
        <f>ROUND(I732*H732,2)</f>
        <v>0</v>
      </c>
      <c r="K732" s="228" t="s">
        <v>121</v>
      </c>
      <c r="L732" s="233"/>
      <c r="M732" s="234" t="s">
        <v>19</v>
      </c>
      <c r="N732" s="235" t="s">
        <v>43</v>
      </c>
      <c r="O732" s="65"/>
      <c r="P732" s="183">
        <f>O732*H732</f>
        <v>0</v>
      </c>
      <c r="Q732" s="183">
        <v>1.7430000000000001E-2</v>
      </c>
      <c r="R732" s="183">
        <f>Q732*H732</f>
        <v>2.305989E-2</v>
      </c>
      <c r="S732" s="183">
        <v>0</v>
      </c>
      <c r="T732" s="184">
        <f>S732*H732</f>
        <v>0</v>
      </c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  <c r="AR732" s="185" t="s">
        <v>388</v>
      </c>
      <c r="AT732" s="185" t="s">
        <v>146</v>
      </c>
      <c r="AU732" s="185" t="s">
        <v>79</v>
      </c>
      <c r="AY732" s="18" t="s">
        <v>114</v>
      </c>
      <c r="BE732" s="186">
        <f>IF(N732="základní",J732,0)</f>
        <v>0</v>
      </c>
      <c r="BF732" s="186">
        <f>IF(N732="snížená",J732,0)</f>
        <v>0</v>
      </c>
      <c r="BG732" s="186">
        <f>IF(N732="zákl. přenesená",J732,0)</f>
        <v>0</v>
      </c>
      <c r="BH732" s="186">
        <f>IF(N732="sníž. přenesená",J732,0)</f>
        <v>0</v>
      </c>
      <c r="BI732" s="186">
        <f>IF(N732="nulová",J732,0)</f>
        <v>0</v>
      </c>
      <c r="BJ732" s="18" t="s">
        <v>79</v>
      </c>
      <c r="BK732" s="186">
        <f>ROUND(I732*H732,2)</f>
        <v>0</v>
      </c>
      <c r="BL732" s="18" t="s">
        <v>282</v>
      </c>
      <c r="BM732" s="185" t="s">
        <v>1313</v>
      </c>
    </row>
    <row r="733" spans="1:65" s="2" customFormat="1" ht="11.25">
      <c r="A733" s="35"/>
      <c r="B733" s="36"/>
      <c r="C733" s="37"/>
      <c r="D733" s="187" t="s">
        <v>124</v>
      </c>
      <c r="E733" s="37"/>
      <c r="F733" s="188" t="s">
        <v>1312</v>
      </c>
      <c r="G733" s="37"/>
      <c r="H733" s="37"/>
      <c r="I733" s="189"/>
      <c r="J733" s="37"/>
      <c r="K733" s="37"/>
      <c r="L733" s="40"/>
      <c r="M733" s="190"/>
      <c r="N733" s="191"/>
      <c r="O733" s="65"/>
      <c r="P733" s="65"/>
      <c r="Q733" s="65"/>
      <c r="R733" s="65"/>
      <c r="S733" s="65"/>
      <c r="T733" s="66"/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T733" s="18" t="s">
        <v>124</v>
      </c>
      <c r="AU733" s="18" t="s">
        <v>79</v>
      </c>
    </row>
    <row r="734" spans="1:65" s="2" customFormat="1" ht="11.25">
      <c r="A734" s="35"/>
      <c r="B734" s="36"/>
      <c r="C734" s="37"/>
      <c r="D734" s="192" t="s">
        <v>126</v>
      </c>
      <c r="E734" s="37"/>
      <c r="F734" s="193" t="s">
        <v>1314</v>
      </c>
      <c r="G734" s="37"/>
      <c r="H734" s="37"/>
      <c r="I734" s="189"/>
      <c r="J734" s="37"/>
      <c r="K734" s="37"/>
      <c r="L734" s="40"/>
      <c r="M734" s="190"/>
      <c r="N734" s="191"/>
      <c r="O734" s="65"/>
      <c r="P734" s="65"/>
      <c r="Q734" s="65"/>
      <c r="R734" s="65"/>
      <c r="S734" s="65"/>
      <c r="T734" s="66"/>
      <c r="U734" s="35"/>
      <c r="V734" s="35"/>
      <c r="W734" s="35"/>
      <c r="X734" s="35"/>
      <c r="Y734" s="35"/>
      <c r="Z734" s="35"/>
      <c r="AA734" s="35"/>
      <c r="AB734" s="35"/>
      <c r="AC734" s="35"/>
      <c r="AD734" s="35"/>
      <c r="AE734" s="35"/>
      <c r="AT734" s="18" t="s">
        <v>126</v>
      </c>
      <c r="AU734" s="18" t="s">
        <v>79</v>
      </c>
    </row>
    <row r="735" spans="1:65" s="2" customFormat="1" ht="19.5">
      <c r="A735" s="35"/>
      <c r="B735" s="36"/>
      <c r="C735" s="37"/>
      <c r="D735" s="187" t="s">
        <v>408</v>
      </c>
      <c r="E735" s="37"/>
      <c r="F735" s="236" t="s">
        <v>1315</v>
      </c>
      <c r="G735" s="37"/>
      <c r="H735" s="37"/>
      <c r="I735" s="189"/>
      <c r="J735" s="37"/>
      <c r="K735" s="37"/>
      <c r="L735" s="40"/>
      <c r="M735" s="190"/>
      <c r="N735" s="191"/>
      <c r="O735" s="65"/>
      <c r="P735" s="65"/>
      <c r="Q735" s="65"/>
      <c r="R735" s="65"/>
      <c r="S735" s="65"/>
      <c r="T735" s="66"/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  <c r="AT735" s="18" t="s">
        <v>408</v>
      </c>
      <c r="AU735" s="18" t="s">
        <v>79</v>
      </c>
    </row>
    <row r="736" spans="1:65" s="13" customFormat="1" ht="11.25">
      <c r="B736" s="194"/>
      <c r="C736" s="195"/>
      <c r="D736" s="187" t="s">
        <v>128</v>
      </c>
      <c r="E736" s="196" t="s">
        <v>19</v>
      </c>
      <c r="F736" s="197" t="s">
        <v>705</v>
      </c>
      <c r="G736" s="195"/>
      <c r="H736" s="196" t="s">
        <v>19</v>
      </c>
      <c r="I736" s="198"/>
      <c r="J736" s="195"/>
      <c r="K736" s="195"/>
      <c r="L736" s="199"/>
      <c r="M736" s="200"/>
      <c r="N736" s="201"/>
      <c r="O736" s="201"/>
      <c r="P736" s="201"/>
      <c r="Q736" s="201"/>
      <c r="R736" s="201"/>
      <c r="S736" s="201"/>
      <c r="T736" s="202"/>
      <c r="AT736" s="203" t="s">
        <v>128</v>
      </c>
      <c r="AU736" s="203" t="s">
        <v>79</v>
      </c>
      <c r="AV736" s="13" t="s">
        <v>14</v>
      </c>
      <c r="AW736" s="13" t="s">
        <v>33</v>
      </c>
      <c r="AX736" s="13" t="s">
        <v>71</v>
      </c>
      <c r="AY736" s="203" t="s">
        <v>114</v>
      </c>
    </row>
    <row r="737" spans="1:65" s="14" customFormat="1" ht="11.25">
      <c r="B737" s="204"/>
      <c r="C737" s="205"/>
      <c r="D737" s="187" t="s">
        <v>128</v>
      </c>
      <c r="E737" s="206" t="s">
        <v>19</v>
      </c>
      <c r="F737" s="207" t="s">
        <v>768</v>
      </c>
      <c r="G737" s="205"/>
      <c r="H737" s="208">
        <v>1.323</v>
      </c>
      <c r="I737" s="209"/>
      <c r="J737" s="205"/>
      <c r="K737" s="205"/>
      <c r="L737" s="210"/>
      <c r="M737" s="211"/>
      <c r="N737" s="212"/>
      <c r="O737" s="212"/>
      <c r="P737" s="212"/>
      <c r="Q737" s="212"/>
      <c r="R737" s="212"/>
      <c r="S737" s="212"/>
      <c r="T737" s="213"/>
      <c r="AT737" s="214" t="s">
        <v>128</v>
      </c>
      <c r="AU737" s="214" t="s">
        <v>79</v>
      </c>
      <c r="AV737" s="14" t="s">
        <v>79</v>
      </c>
      <c r="AW737" s="14" t="s">
        <v>33</v>
      </c>
      <c r="AX737" s="14" t="s">
        <v>14</v>
      </c>
      <c r="AY737" s="214" t="s">
        <v>114</v>
      </c>
    </row>
    <row r="738" spans="1:65" s="2" customFormat="1" ht="24.2" customHeight="1">
      <c r="A738" s="35"/>
      <c r="B738" s="36"/>
      <c r="C738" s="174" t="s">
        <v>1316</v>
      </c>
      <c r="D738" s="174" t="s">
        <v>117</v>
      </c>
      <c r="E738" s="175" t="s">
        <v>1317</v>
      </c>
      <c r="F738" s="176" t="s">
        <v>1318</v>
      </c>
      <c r="G738" s="177" t="s">
        <v>650</v>
      </c>
      <c r="H738" s="178">
        <v>2</v>
      </c>
      <c r="I738" s="179"/>
      <c r="J738" s="180">
        <f>ROUND(I738*H738,2)</f>
        <v>0</v>
      </c>
      <c r="K738" s="176" t="s">
        <v>121</v>
      </c>
      <c r="L738" s="40"/>
      <c r="M738" s="181" t="s">
        <v>19</v>
      </c>
      <c r="N738" s="182" t="s">
        <v>43</v>
      </c>
      <c r="O738" s="65"/>
      <c r="P738" s="183">
        <f>O738*H738</f>
        <v>0</v>
      </c>
      <c r="Q738" s="183">
        <v>0</v>
      </c>
      <c r="R738" s="183">
        <f>Q738*H738</f>
        <v>0</v>
      </c>
      <c r="S738" s="183">
        <v>0</v>
      </c>
      <c r="T738" s="184">
        <f>S738*H738</f>
        <v>0</v>
      </c>
      <c r="U738" s="35"/>
      <c r="V738" s="35"/>
      <c r="W738" s="35"/>
      <c r="X738" s="35"/>
      <c r="Y738" s="35"/>
      <c r="Z738" s="35"/>
      <c r="AA738" s="35"/>
      <c r="AB738" s="35"/>
      <c r="AC738" s="35"/>
      <c r="AD738" s="35"/>
      <c r="AE738" s="35"/>
      <c r="AR738" s="185" t="s">
        <v>282</v>
      </c>
      <c r="AT738" s="185" t="s">
        <v>117</v>
      </c>
      <c r="AU738" s="185" t="s">
        <v>79</v>
      </c>
      <c r="AY738" s="18" t="s">
        <v>114</v>
      </c>
      <c r="BE738" s="186">
        <f>IF(N738="základní",J738,0)</f>
        <v>0</v>
      </c>
      <c r="BF738" s="186">
        <f>IF(N738="snížená",J738,0)</f>
        <v>0</v>
      </c>
      <c r="BG738" s="186">
        <f>IF(N738="zákl. přenesená",J738,0)</f>
        <v>0</v>
      </c>
      <c r="BH738" s="186">
        <f>IF(N738="sníž. přenesená",J738,0)</f>
        <v>0</v>
      </c>
      <c r="BI738" s="186">
        <f>IF(N738="nulová",J738,0)</f>
        <v>0</v>
      </c>
      <c r="BJ738" s="18" t="s">
        <v>79</v>
      </c>
      <c r="BK738" s="186">
        <f>ROUND(I738*H738,2)</f>
        <v>0</v>
      </c>
      <c r="BL738" s="18" t="s">
        <v>282</v>
      </c>
      <c r="BM738" s="185" t="s">
        <v>1319</v>
      </c>
    </row>
    <row r="739" spans="1:65" s="2" customFormat="1" ht="11.25">
      <c r="A739" s="35"/>
      <c r="B739" s="36"/>
      <c r="C739" s="37"/>
      <c r="D739" s="187" t="s">
        <v>124</v>
      </c>
      <c r="E739" s="37"/>
      <c r="F739" s="188" t="s">
        <v>1320</v>
      </c>
      <c r="G739" s="37"/>
      <c r="H739" s="37"/>
      <c r="I739" s="189"/>
      <c r="J739" s="37"/>
      <c r="K739" s="37"/>
      <c r="L739" s="40"/>
      <c r="M739" s="190"/>
      <c r="N739" s="191"/>
      <c r="O739" s="65"/>
      <c r="P739" s="65"/>
      <c r="Q739" s="65"/>
      <c r="R739" s="65"/>
      <c r="S739" s="65"/>
      <c r="T739" s="66"/>
      <c r="U739" s="35"/>
      <c r="V739" s="35"/>
      <c r="W739" s="35"/>
      <c r="X739" s="35"/>
      <c r="Y739" s="35"/>
      <c r="Z739" s="35"/>
      <c r="AA739" s="35"/>
      <c r="AB739" s="35"/>
      <c r="AC739" s="35"/>
      <c r="AD739" s="35"/>
      <c r="AE739" s="35"/>
      <c r="AT739" s="18" t="s">
        <v>124</v>
      </c>
      <c r="AU739" s="18" t="s">
        <v>79</v>
      </c>
    </row>
    <row r="740" spans="1:65" s="2" customFormat="1" ht="11.25">
      <c r="A740" s="35"/>
      <c r="B740" s="36"/>
      <c r="C740" s="37"/>
      <c r="D740" s="192" t="s">
        <v>126</v>
      </c>
      <c r="E740" s="37"/>
      <c r="F740" s="193" t="s">
        <v>1321</v>
      </c>
      <c r="G740" s="37"/>
      <c r="H740" s="37"/>
      <c r="I740" s="189"/>
      <c r="J740" s="37"/>
      <c r="K740" s="37"/>
      <c r="L740" s="40"/>
      <c r="M740" s="190"/>
      <c r="N740" s="191"/>
      <c r="O740" s="65"/>
      <c r="P740" s="65"/>
      <c r="Q740" s="65"/>
      <c r="R740" s="65"/>
      <c r="S740" s="65"/>
      <c r="T740" s="66"/>
      <c r="U740" s="35"/>
      <c r="V740" s="35"/>
      <c r="W740" s="35"/>
      <c r="X740" s="35"/>
      <c r="Y740" s="35"/>
      <c r="Z740" s="35"/>
      <c r="AA740" s="35"/>
      <c r="AB740" s="35"/>
      <c r="AC740" s="35"/>
      <c r="AD740" s="35"/>
      <c r="AE740" s="35"/>
      <c r="AT740" s="18" t="s">
        <v>126</v>
      </c>
      <c r="AU740" s="18" t="s">
        <v>79</v>
      </c>
    </row>
    <row r="741" spans="1:65" s="2" customFormat="1" ht="21.75" customHeight="1">
      <c r="A741" s="35"/>
      <c r="B741" s="36"/>
      <c r="C741" s="226" t="s">
        <v>1322</v>
      </c>
      <c r="D741" s="226" t="s">
        <v>146</v>
      </c>
      <c r="E741" s="227" t="s">
        <v>1323</v>
      </c>
      <c r="F741" s="228" t="s">
        <v>1324</v>
      </c>
      <c r="G741" s="229" t="s">
        <v>650</v>
      </c>
      <c r="H741" s="230">
        <v>2</v>
      </c>
      <c r="I741" s="231"/>
      <c r="J741" s="232">
        <f>ROUND(I741*H741,2)</f>
        <v>0</v>
      </c>
      <c r="K741" s="228" t="s">
        <v>121</v>
      </c>
      <c r="L741" s="233"/>
      <c r="M741" s="234" t="s">
        <v>19</v>
      </c>
      <c r="N741" s="235" t="s">
        <v>43</v>
      </c>
      <c r="O741" s="65"/>
      <c r="P741" s="183">
        <f>O741*H741</f>
        <v>0</v>
      </c>
      <c r="Q741" s="183">
        <v>2.3999999999999998E-3</v>
      </c>
      <c r="R741" s="183">
        <f>Q741*H741</f>
        <v>4.7999999999999996E-3</v>
      </c>
      <c r="S741" s="183">
        <v>0</v>
      </c>
      <c r="T741" s="184">
        <f>S741*H741</f>
        <v>0</v>
      </c>
      <c r="U741" s="35"/>
      <c r="V741" s="35"/>
      <c r="W741" s="35"/>
      <c r="X741" s="35"/>
      <c r="Y741" s="35"/>
      <c r="Z741" s="35"/>
      <c r="AA741" s="35"/>
      <c r="AB741" s="35"/>
      <c r="AC741" s="35"/>
      <c r="AD741" s="35"/>
      <c r="AE741" s="35"/>
      <c r="AR741" s="185" t="s">
        <v>388</v>
      </c>
      <c r="AT741" s="185" t="s">
        <v>146</v>
      </c>
      <c r="AU741" s="185" t="s">
        <v>79</v>
      </c>
      <c r="AY741" s="18" t="s">
        <v>114</v>
      </c>
      <c r="BE741" s="186">
        <f>IF(N741="základní",J741,0)</f>
        <v>0</v>
      </c>
      <c r="BF741" s="186">
        <f>IF(N741="snížená",J741,0)</f>
        <v>0</v>
      </c>
      <c r="BG741" s="186">
        <f>IF(N741="zákl. přenesená",J741,0)</f>
        <v>0</v>
      </c>
      <c r="BH741" s="186">
        <f>IF(N741="sníž. přenesená",J741,0)</f>
        <v>0</v>
      </c>
      <c r="BI741" s="186">
        <f>IF(N741="nulová",J741,0)</f>
        <v>0</v>
      </c>
      <c r="BJ741" s="18" t="s">
        <v>79</v>
      </c>
      <c r="BK741" s="186">
        <f>ROUND(I741*H741,2)</f>
        <v>0</v>
      </c>
      <c r="BL741" s="18" t="s">
        <v>282</v>
      </c>
      <c r="BM741" s="185" t="s">
        <v>1325</v>
      </c>
    </row>
    <row r="742" spans="1:65" s="2" customFormat="1" ht="11.25">
      <c r="A742" s="35"/>
      <c r="B742" s="36"/>
      <c r="C742" s="37"/>
      <c r="D742" s="187" t="s">
        <v>124</v>
      </c>
      <c r="E742" s="37"/>
      <c r="F742" s="188" t="s">
        <v>1324</v>
      </c>
      <c r="G742" s="37"/>
      <c r="H742" s="37"/>
      <c r="I742" s="189"/>
      <c r="J742" s="37"/>
      <c r="K742" s="37"/>
      <c r="L742" s="40"/>
      <c r="M742" s="190"/>
      <c r="N742" s="191"/>
      <c r="O742" s="65"/>
      <c r="P742" s="65"/>
      <c r="Q742" s="65"/>
      <c r="R742" s="65"/>
      <c r="S742" s="65"/>
      <c r="T742" s="66"/>
      <c r="U742" s="35"/>
      <c r="V742" s="35"/>
      <c r="W742" s="35"/>
      <c r="X742" s="35"/>
      <c r="Y742" s="35"/>
      <c r="Z742" s="35"/>
      <c r="AA742" s="35"/>
      <c r="AB742" s="35"/>
      <c r="AC742" s="35"/>
      <c r="AD742" s="35"/>
      <c r="AE742" s="35"/>
      <c r="AT742" s="18" t="s">
        <v>124</v>
      </c>
      <c r="AU742" s="18" t="s">
        <v>79</v>
      </c>
    </row>
    <row r="743" spans="1:65" s="2" customFormat="1" ht="11.25">
      <c r="A743" s="35"/>
      <c r="B743" s="36"/>
      <c r="C743" s="37"/>
      <c r="D743" s="192" t="s">
        <v>126</v>
      </c>
      <c r="E743" s="37"/>
      <c r="F743" s="193" t="s">
        <v>1326</v>
      </c>
      <c r="G743" s="37"/>
      <c r="H743" s="37"/>
      <c r="I743" s="189"/>
      <c r="J743" s="37"/>
      <c r="K743" s="37"/>
      <c r="L743" s="40"/>
      <c r="M743" s="190"/>
      <c r="N743" s="191"/>
      <c r="O743" s="65"/>
      <c r="P743" s="65"/>
      <c r="Q743" s="65"/>
      <c r="R743" s="65"/>
      <c r="S743" s="65"/>
      <c r="T743" s="66"/>
      <c r="U743" s="35"/>
      <c r="V743" s="35"/>
      <c r="W743" s="35"/>
      <c r="X743" s="35"/>
      <c r="Y743" s="35"/>
      <c r="Z743" s="35"/>
      <c r="AA743" s="35"/>
      <c r="AB743" s="35"/>
      <c r="AC743" s="35"/>
      <c r="AD743" s="35"/>
      <c r="AE743" s="35"/>
      <c r="AT743" s="18" t="s">
        <v>126</v>
      </c>
      <c r="AU743" s="18" t="s">
        <v>79</v>
      </c>
    </row>
    <row r="744" spans="1:65" s="2" customFormat="1" ht="21.75" customHeight="1">
      <c r="A744" s="35"/>
      <c r="B744" s="36"/>
      <c r="C744" s="174" t="s">
        <v>1327</v>
      </c>
      <c r="D744" s="174" t="s">
        <v>117</v>
      </c>
      <c r="E744" s="175" t="s">
        <v>1328</v>
      </c>
      <c r="F744" s="176" t="s">
        <v>1329</v>
      </c>
      <c r="G744" s="177" t="s">
        <v>650</v>
      </c>
      <c r="H744" s="178">
        <v>2</v>
      </c>
      <c r="I744" s="179"/>
      <c r="J744" s="180">
        <f>ROUND(I744*H744,2)</f>
        <v>0</v>
      </c>
      <c r="K744" s="176" t="s">
        <v>121</v>
      </c>
      <c r="L744" s="40"/>
      <c r="M744" s="181" t="s">
        <v>19</v>
      </c>
      <c r="N744" s="182" t="s">
        <v>43</v>
      </c>
      <c r="O744" s="65"/>
      <c r="P744" s="183">
        <f>O744*H744</f>
        <v>0</v>
      </c>
      <c r="Q744" s="183">
        <v>0</v>
      </c>
      <c r="R744" s="183">
        <f>Q744*H744</f>
        <v>0</v>
      </c>
      <c r="S744" s="183">
        <v>0</v>
      </c>
      <c r="T744" s="184">
        <f>S744*H744</f>
        <v>0</v>
      </c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R744" s="185" t="s">
        <v>282</v>
      </c>
      <c r="AT744" s="185" t="s">
        <v>117</v>
      </c>
      <c r="AU744" s="185" t="s">
        <v>79</v>
      </c>
      <c r="AY744" s="18" t="s">
        <v>114</v>
      </c>
      <c r="BE744" s="186">
        <f>IF(N744="základní",J744,0)</f>
        <v>0</v>
      </c>
      <c r="BF744" s="186">
        <f>IF(N744="snížená",J744,0)</f>
        <v>0</v>
      </c>
      <c r="BG744" s="186">
        <f>IF(N744="zákl. přenesená",J744,0)</f>
        <v>0</v>
      </c>
      <c r="BH744" s="186">
        <f>IF(N744="sníž. přenesená",J744,0)</f>
        <v>0</v>
      </c>
      <c r="BI744" s="186">
        <f>IF(N744="nulová",J744,0)</f>
        <v>0</v>
      </c>
      <c r="BJ744" s="18" t="s">
        <v>79</v>
      </c>
      <c r="BK744" s="186">
        <f>ROUND(I744*H744,2)</f>
        <v>0</v>
      </c>
      <c r="BL744" s="18" t="s">
        <v>282</v>
      </c>
      <c r="BM744" s="185" t="s">
        <v>1330</v>
      </c>
    </row>
    <row r="745" spans="1:65" s="2" customFormat="1" ht="19.5">
      <c r="A745" s="35"/>
      <c r="B745" s="36"/>
      <c r="C745" s="37"/>
      <c r="D745" s="187" t="s">
        <v>124</v>
      </c>
      <c r="E745" s="37"/>
      <c r="F745" s="188" t="s">
        <v>1331</v>
      </c>
      <c r="G745" s="37"/>
      <c r="H745" s="37"/>
      <c r="I745" s="189"/>
      <c r="J745" s="37"/>
      <c r="K745" s="37"/>
      <c r="L745" s="40"/>
      <c r="M745" s="190"/>
      <c r="N745" s="191"/>
      <c r="O745" s="65"/>
      <c r="P745" s="65"/>
      <c r="Q745" s="65"/>
      <c r="R745" s="65"/>
      <c r="S745" s="65"/>
      <c r="T745" s="66"/>
      <c r="U745" s="35"/>
      <c r="V745" s="35"/>
      <c r="W745" s="35"/>
      <c r="X745" s="35"/>
      <c r="Y745" s="35"/>
      <c r="Z745" s="35"/>
      <c r="AA745" s="35"/>
      <c r="AB745" s="35"/>
      <c r="AC745" s="35"/>
      <c r="AD745" s="35"/>
      <c r="AE745" s="35"/>
      <c r="AT745" s="18" t="s">
        <v>124</v>
      </c>
      <c r="AU745" s="18" t="s">
        <v>79</v>
      </c>
    </row>
    <row r="746" spans="1:65" s="2" customFormat="1" ht="11.25">
      <c r="A746" s="35"/>
      <c r="B746" s="36"/>
      <c r="C746" s="37"/>
      <c r="D746" s="192" t="s">
        <v>126</v>
      </c>
      <c r="E746" s="37"/>
      <c r="F746" s="193" t="s">
        <v>1332</v>
      </c>
      <c r="G746" s="37"/>
      <c r="H746" s="37"/>
      <c r="I746" s="189"/>
      <c r="J746" s="37"/>
      <c r="K746" s="37"/>
      <c r="L746" s="40"/>
      <c r="M746" s="190"/>
      <c r="N746" s="191"/>
      <c r="O746" s="65"/>
      <c r="P746" s="65"/>
      <c r="Q746" s="65"/>
      <c r="R746" s="65"/>
      <c r="S746" s="65"/>
      <c r="T746" s="66"/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T746" s="18" t="s">
        <v>126</v>
      </c>
      <c r="AU746" s="18" t="s">
        <v>79</v>
      </c>
    </row>
    <row r="747" spans="1:65" s="2" customFormat="1" ht="24.2" customHeight="1">
      <c r="A747" s="35"/>
      <c r="B747" s="36"/>
      <c r="C747" s="226" t="s">
        <v>1333</v>
      </c>
      <c r="D747" s="226" t="s">
        <v>146</v>
      </c>
      <c r="E747" s="227" t="s">
        <v>1334</v>
      </c>
      <c r="F747" s="228" t="s">
        <v>1335</v>
      </c>
      <c r="G747" s="229" t="s">
        <v>1336</v>
      </c>
      <c r="H747" s="230">
        <v>1</v>
      </c>
      <c r="I747" s="231"/>
      <c r="J747" s="232">
        <f>ROUND(I747*H747,2)</f>
        <v>0</v>
      </c>
      <c r="K747" s="228" t="s">
        <v>19</v>
      </c>
      <c r="L747" s="233"/>
      <c r="M747" s="234" t="s">
        <v>19</v>
      </c>
      <c r="N747" s="235" t="s">
        <v>43</v>
      </c>
      <c r="O747" s="65"/>
      <c r="P747" s="183">
        <f>O747*H747</f>
        <v>0</v>
      </c>
      <c r="Q747" s="183">
        <v>0</v>
      </c>
      <c r="R747" s="183">
        <f>Q747*H747</f>
        <v>0</v>
      </c>
      <c r="S747" s="183">
        <v>0</v>
      </c>
      <c r="T747" s="184">
        <f>S747*H747</f>
        <v>0</v>
      </c>
      <c r="U747" s="35"/>
      <c r="V747" s="35"/>
      <c r="W747" s="35"/>
      <c r="X747" s="35"/>
      <c r="Y747" s="35"/>
      <c r="Z747" s="35"/>
      <c r="AA747" s="35"/>
      <c r="AB747" s="35"/>
      <c r="AC747" s="35"/>
      <c r="AD747" s="35"/>
      <c r="AE747" s="35"/>
      <c r="AR747" s="185" t="s">
        <v>388</v>
      </c>
      <c r="AT747" s="185" t="s">
        <v>146</v>
      </c>
      <c r="AU747" s="185" t="s">
        <v>79</v>
      </c>
      <c r="AY747" s="18" t="s">
        <v>114</v>
      </c>
      <c r="BE747" s="186">
        <f>IF(N747="základní",J747,0)</f>
        <v>0</v>
      </c>
      <c r="BF747" s="186">
        <f>IF(N747="snížená",J747,0)</f>
        <v>0</v>
      </c>
      <c r="BG747" s="186">
        <f>IF(N747="zákl. přenesená",J747,0)</f>
        <v>0</v>
      </c>
      <c r="BH747" s="186">
        <f>IF(N747="sníž. přenesená",J747,0)</f>
        <v>0</v>
      </c>
      <c r="BI747" s="186">
        <f>IF(N747="nulová",J747,0)</f>
        <v>0</v>
      </c>
      <c r="BJ747" s="18" t="s">
        <v>79</v>
      </c>
      <c r="BK747" s="186">
        <f>ROUND(I747*H747,2)</f>
        <v>0</v>
      </c>
      <c r="BL747" s="18" t="s">
        <v>282</v>
      </c>
      <c r="BM747" s="185" t="s">
        <v>1337</v>
      </c>
    </row>
    <row r="748" spans="1:65" s="2" customFormat="1" ht="11.25">
      <c r="A748" s="35"/>
      <c r="B748" s="36"/>
      <c r="C748" s="37"/>
      <c r="D748" s="187" t="s">
        <v>124</v>
      </c>
      <c r="E748" s="37"/>
      <c r="F748" s="188" t="s">
        <v>1335</v>
      </c>
      <c r="G748" s="37"/>
      <c r="H748" s="37"/>
      <c r="I748" s="189"/>
      <c r="J748" s="37"/>
      <c r="K748" s="37"/>
      <c r="L748" s="40"/>
      <c r="M748" s="190"/>
      <c r="N748" s="191"/>
      <c r="O748" s="65"/>
      <c r="P748" s="65"/>
      <c r="Q748" s="65"/>
      <c r="R748" s="65"/>
      <c r="S748" s="65"/>
      <c r="T748" s="66"/>
      <c r="U748" s="35"/>
      <c r="V748" s="35"/>
      <c r="W748" s="35"/>
      <c r="X748" s="35"/>
      <c r="Y748" s="35"/>
      <c r="Z748" s="35"/>
      <c r="AA748" s="35"/>
      <c r="AB748" s="35"/>
      <c r="AC748" s="35"/>
      <c r="AD748" s="35"/>
      <c r="AE748" s="35"/>
      <c r="AT748" s="18" t="s">
        <v>124</v>
      </c>
      <c r="AU748" s="18" t="s">
        <v>79</v>
      </c>
    </row>
    <row r="749" spans="1:65" s="2" customFormat="1" ht="19.5">
      <c r="A749" s="35"/>
      <c r="B749" s="36"/>
      <c r="C749" s="37"/>
      <c r="D749" s="187" t="s">
        <v>408</v>
      </c>
      <c r="E749" s="37"/>
      <c r="F749" s="236" t="s">
        <v>1338</v>
      </c>
      <c r="G749" s="37"/>
      <c r="H749" s="37"/>
      <c r="I749" s="189"/>
      <c r="J749" s="37"/>
      <c r="K749" s="37"/>
      <c r="L749" s="40"/>
      <c r="M749" s="190"/>
      <c r="N749" s="191"/>
      <c r="O749" s="65"/>
      <c r="P749" s="65"/>
      <c r="Q749" s="65"/>
      <c r="R749" s="65"/>
      <c r="S749" s="65"/>
      <c r="T749" s="66"/>
      <c r="U749" s="35"/>
      <c r="V749" s="35"/>
      <c r="W749" s="35"/>
      <c r="X749" s="35"/>
      <c r="Y749" s="35"/>
      <c r="Z749" s="35"/>
      <c r="AA749" s="35"/>
      <c r="AB749" s="35"/>
      <c r="AC749" s="35"/>
      <c r="AD749" s="35"/>
      <c r="AE749" s="35"/>
      <c r="AT749" s="18" t="s">
        <v>408</v>
      </c>
      <c r="AU749" s="18" t="s">
        <v>79</v>
      </c>
    </row>
    <row r="750" spans="1:65" s="2" customFormat="1" ht="24.2" customHeight="1">
      <c r="A750" s="35"/>
      <c r="B750" s="36"/>
      <c r="C750" s="226" t="s">
        <v>1339</v>
      </c>
      <c r="D750" s="226" t="s">
        <v>146</v>
      </c>
      <c r="E750" s="227" t="s">
        <v>1340</v>
      </c>
      <c r="F750" s="228" t="s">
        <v>1341</v>
      </c>
      <c r="G750" s="229" t="s">
        <v>1336</v>
      </c>
      <c r="H750" s="230">
        <v>1</v>
      </c>
      <c r="I750" s="231"/>
      <c r="J750" s="232">
        <f>ROUND(I750*H750,2)</f>
        <v>0</v>
      </c>
      <c r="K750" s="228" t="s">
        <v>19</v>
      </c>
      <c r="L750" s="233"/>
      <c r="M750" s="234" t="s">
        <v>19</v>
      </c>
      <c r="N750" s="235" t="s">
        <v>43</v>
      </c>
      <c r="O750" s="65"/>
      <c r="P750" s="183">
        <f>O750*H750</f>
        <v>0</v>
      </c>
      <c r="Q750" s="183">
        <v>0</v>
      </c>
      <c r="R750" s="183">
        <f>Q750*H750</f>
        <v>0</v>
      </c>
      <c r="S750" s="183">
        <v>0</v>
      </c>
      <c r="T750" s="184">
        <f>S750*H750</f>
        <v>0</v>
      </c>
      <c r="U750" s="35"/>
      <c r="V750" s="35"/>
      <c r="W750" s="35"/>
      <c r="X750" s="35"/>
      <c r="Y750" s="35"/>
      <c r="Z750" s="35"/>
      <c r="AA750" s="35"/>
      <c r="AB750" s="35"/>
      <c r="AC750" s="35"/>
      <c r="AD750" s="35"/>
      <c r="AE750" s="35"/>
      <c r="AR750" s="185" t="s">
        <v>388</v>
      </c>
      <c r="AT750" s="185" t="s">
        <v>146</v>
      </c>
      <c r="AU750" s="185" t="s">
        <v>79</v>
      </c>
      <c r="AY750" s="18" t="s">
        <v>114</v>
      </c>
      <c r="BE750" s="186">
        <f>IF(N750="základní",J750,0)</f>
        <v>0</v>
      </c>
      <c r="BF750" s="186">
        <f>IF(N750="snížená",J750,0)</f>
        <v>0</v>
      </c>
      <c r="BG750" s="186">
        <f>IF(N750="zákl. přenesená",J750,0)</f>
        <v>0</v>
      </c>
      <c r="BH750" s="186">
        <f>IF(N750="sníž. přenesená",J750,0)</f>
        <v>0</v>
      </c>
      <c r="BI750" s="186">
        <f>IF(N750="nulová",J750,0)</f>
        <v>0</v>
      </c>
      <c r="BJ750" s="18" t="s">
        <v>79</v>
      </c>
      <c r="BK750" s="186">
        <f>ROUND(I750*H750,2)</f>
        <v>0</v>
      </c>
      <c r="BL750" s="18" t="s">
        <v>282</v>
      </c>
      <c r="BM750" s="185" t="s">
        <v>1342</v>
      </c>
    </row>
    <row r="751" spans="1:65" s="2" customFormat="1" ht="11.25">
      <c r="A751" s="35"/>
      <c r="B751" s="36"/>
      <c r="C751" s="37"/>
      <c r="D751" s="187" t="s">
        <v>124</v>
      </c>
      <c r="E751" s="37"/>
      <c r="F751" s="188" t="s">
        <v>1341</v>
      </c>
      <c r="G751" s="37"/>
      <c r="H751" s="37"/>
      <c r="I751" s="189"/>
      <c r="J751" s="37"/>
      <c r="K751" s="37"/>
      <c r="L751" s="40"/>
      <c r="M751" s="190"/>
      <c r="N751" s="191"/>
      <c r="O751" s="65"/>
      <c r="P751" s="65"/>
      <c r="Q751" s="65"/>
      <c r="R751" s="65"/>
      <c r="S751" s="65"/>
      <c r="T751" s="66"/>
      <c r="U751" s="35"/>
      <c r="V751" s="35"/>
      <c r="W751" s="35"/>
      <c r="X751" s="35"/>
      <c r="Y751" s="35"/>
      <c r="Z751" s="35"/>
      <c r="AA751" s="35"/>
      <c r="AB751" s="35"/>
      <c r="AC751" s="35"/>
      <c r="AD751" s="35"/>
      <c r="AE751" s="35"/>
      <c r="AT751" s="18" t="s">
        <v>124</v>
      </c>
      <c r="AU751" s="18" t="s">
        <v>79</v>
      </c>
    </row>
    <row r="752" spans="1:65" s="2" customFormat="1" ht="19.5">
      <c r="A752" s="35"/>
      <c r="B752" s="36"/>
      <c r="C752" s="37"/>
      <c r="D752" s="187" t="s">
        <v>408</v>
      </c>
      <c r="E752" s="37"/>
      <c r="F752" s="236" t="s">
        <v>1338</v>
      </c>
      <c r="G752" s="37"/>
      <c r="H752" s="37"/>
      <c r="I752" s="189"/>
      <c r="J752" s="37"/>
      <c r="K752" s="37"/>
      <c r="L752" s="40"/>
      <c r="M752" s="190"/>
      <c r="N752" s="191"/>
      <c r="O752" s="65"/>
      <c r="P752" s="65"/>
      <c r="Q752" s="65"/>
      <c r="R752" s="65"/>
      <c r="S752" s="65"/>
      <c r="T752" s="66"/>
      <c r="U752" s="35"/>
      <c r="V752" s="35"/>
      <c r="W752" s="35"/>
      <c r="X752" s="35"/>
      <c r="Y752" s="35"/>
      <c r="Z752" s="35"/>
      <c r="AA752" s="35"/>
      <c r="AB752" s="35"/>
      <c r="AC752" s="35"/>
      <c r="AD752" s="35"/>
      <c r="AE752" s="35"/>
      <c r="AT752" s="18" t="s">
        <v>408</v>
      </c>
      <c r="AU752" s="18" t="s">
        <v>79</v>
      </c>
    </row>
    <row r="753" spans="1:65" s="2" customFormat="1" ht="24.2" customHeight="1">
      <c r="A753" s="35"/>
      <c r="B753" s="36"/>
      <c r="C753" s="174" t="s">
        <v>1343</v>
      </c>
      <c r="D753" s="174" t="s">
        <v>117</v>
      </c>
      <c r="E753" s="175" t="s">
        <v>1344</v>
      </c>
      <c r="F753" s="176" t="s">
        <v>1345</v>
      </c>
      <c r="G753" s="177" t="s">
        <v>650</v>
      </c>
      <c r="H753" s="178">
        <v>2</v>
      </c>
      <c r="I753" s="179"/>
      <c r="J753" s="180">
        <f>ROUND(I753*H753,2)</f>
        <v>0</v>
      </c>
      <c r="K753" s="176" t="s">
        <v>121</v>
      </c>
      <c r="L753" s="40"/>
      <c r="M753" s="181" t="s">
        <v>19</v>
      </c>
      <c r="N753" s="182" t="s">
        <v>43</v>
      </c>
      <c r="O753" s="65"/>
      <c r="P753" s="183">
        <f>O753*H753</f>
        <v>0</v>
      </c>
      <c r="Q753" s="183">
        <v>0</v>
      </c>
      <c r="R753" s="183">
        <f>Q753*H753</f>
        <v>0</v>
      </c>
      <c r="S753" s="183">
        <v>0</v>
      </c>
      <c r="T753" s="184">
        <f>S753*H753</f>
        <v>0</v>
      </c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  <c r="AR753" s="185" t="s">
        <v>282</v>
      </c>
      <c r="AT753" s="185" t="s">
        <v>117</v>
      </c>
      <c r="AU753" s="185" t="s">
        <v>79</v>
      </c>
      <c r="AY753" s="18" t="s">
        <v>114</v>
      </c>
      <c r="BE753" s="186">
        <f>IF(N753="základní",J753,0)</f>
        <v>0</v>
      </c>
      <c r="BF753" s="186">
        <f>IF(N753="snížená",J753,0)</f>
        <v>0</v>
      </c>
      <c r="BG753" s="186">
        <f>IF(N753="zákl. přenesená",J753,0)</f>
        <v>0</v>
      </c>
      <c r="BH753" s="186">
        <f>IF(N753="sníž. přenesená",J753,0)</f>
        <v>0</v>
      </c>
      <c r="BI753" s="186">
        <f>IF(N753="nulová",J753,0)</f>
        <v>0</v>
      </c>
      <c r="BJ753" s="18" t="s">
        <v>79</v>
      </c>
      <c r="BK753" s="186">
        <f>ROUND(I753*H753,2)</f>
        <v>0</v>
      </c>
      <c r="BL753" s="18" t="s">
        <v>282</v>
      </c>
      <c r="BM753" s="185" t="s">
        <v>1346</v>
      </c>
    </row>
    <row r="754" spans="1:65" s="2" customFormat="1" ht="19.5">
      <c r="A754" s="35"/>
      <c r="B754" s="36"/>
      <c r="C754" s="37"/>
      <c r="D754" s="187" t="s">
        <v>124</v>
      </c>
      <c r="E754" s="37"/>
      <c r="F754" s="188" t="s">
        <v>1347</v>
      </c>
      <c r="G754" s="37"/>
      <c r="H754" s="37"/>
      <c r="I754" s="189"/>
      <c r="J754" s="37"/>
      <c r="K754" s="37"/>
      <c r="L754" s="40"/>
      <c r="M754" s="190"/>
      <c r="N754" s="191"/>
      <c r="O754" s="65"/>
      <c r="P754" s="65"/>
      <c r="Q754" s="65"/>
      <c r="R754" s="65"/>
      <c r="S754" s="65"/>
      <c r="T754" s="66"/>
      <c r="U754" s="35"/>
      <c r="V754" s="35"/>
      <c r="W754" s="35"/>
      <c r="X754" s="35"/>
      <c r="Y754" s="35"/>
      <c r="Z754" s="35"/>
      <c r="AA754" s="35"/>
      <c r="AB754" s="35"/>
      <c r="AC754" s="35"/>
      <c r="AD754" s="35"/>
      <c r="AE754" s="35"/>
      <c r="AT754" s="18" t="s">
        <v>124</v>
      </c>
      <c r="AU754" s="18" t="s">
        <v>79</v>
      </c>
    </row>
    <row r="755" spans="1:65" s="2" customFormat="1" ht="11.25">
      <c r="A755" s="35"/>
      <c r="B755" s="36"/>
      <c r="C755" s="37"/>
      <c r="D755" s="192" t="s">
        <v>126</v>
      </c>
      <c r="E755" s="37"/>
      <c r="F755" s="193" t="s">
        <v>1348</v>
      </c>
      <c r="G755" s="37"/>
      <c r="H755" s="37"/>
      <c r="I755" s="189"/>
      <c r="J755" s="37"/>
      <c r="K755" s="37"/>
      <c r="L755" s="40"/>
      <c r="M755" s="190"/>
      <c r="N755" s="191"/>
      <c r="O755" s="65"/>
      <c r="P755" s="65"/>
      <c r="Q755" s="65"/>
      <c r="R755" s="65"/>
      <c r="S755" s="65"/>
      <c r="T755" s="66"/>
      <c r="U755" s="35"/>
      <c r="V755" s="35"/>
      <c r="W755" s="35"/>
      <c r="X755" s="35"/>
      <c r="Y755" s="35"/>
      <c r="Z755" s="35"/>
      <c r="AA755" s="35"/>
      <c r="AB755" s="35"/>
      <c r="AC755" s="35"/>
      <c r="AD755" s="35"/>
      <c r="AE755" s="35"/>
      <c r="AT755" s="18" t="s">
        <v>126</v>
      </c>
      <c r="AU755" s="18" t="s">
        <v>79</v>
      </c>
    </row>
    <row r="756" spans="1:65" s="13" customFormat="1" ht="11.25">
      <c r="B756" s="194"/>
      <c r="C756" s="195"/>
      <c r="D756" s="187" t="s">
        <v>128</v>
      </c>
      <c r="E756" s="196" t="s">
        <v>19</v>
      </c>
      <c r="F756" s="197" t="s">
        <v>1349</v>
      </c>
      <c r="G756" s="195"/>
      <c r="H756" s="196" t="s">
        <v>19</v>
      </c>
      <c r="I756" s="198"/>
      <c r="J756" s="195"/>
      <c r="K756" s="195"/>
      <c r="L756" s="199"/>
      <c r="M756" s="200"/>
      <c r="N756" s="201"/>
      <c r="O756" s="201"/>
      <c r="P756" s="201"/>
      <c r="Q756" s="201"/>
      <c r="R756" s="201"/>
      <c r="S756" s="201"/>
      <c r="T756" s="202"/>
      <c r="AT756" s="203" t="s">
        <v>128</v>
      </c>
      <c r="AU756" s="203" t="s">
        <v>79</v>
      </c>
      <c r="AV756" s="13" t="s">
        <v>14</v>
      </c>
      <c r="AW756" s="13" t="s">
        <v>33</v>
      </c>
      <c r="AX756" s="13" t="s">
        <v>71</v>
      </c>
      <c r="AY756" s="203" t="s">
        <v>114</v>
      </c>
    </row>
    <row r="757" spans="1:65" s="14" customFormat="1" ht="11.25">
      <c r="B757" s="204"/>
      <c r="C757" s="205"/>
      <c r="D757" s="187" t="s">
        <v>128</v>
      </c>
      <c r="E757" s="206" t="s">
        <v>19</v>
      </c>
      <c r="F757" s="207" t="s">
        <v>14</v>
      </c>
      <c r="G757" s="205"/>
      <c r="H757" s="208">
        <v>1</v>
      </c>
      <c r="I757" s="209"/>
      <c r="J757" s="205"/>
      <c r="K757" s="205"/>
      <c r="L757" s="210"/>
      <c r="M757" s="211"/>
      <c r="N757" s="212"/>
      <c r="O757" s="212"/>
      <c r="P757" s="212"/>
      <c r="Q757" s="212"/>
      <c r="R757" s="212"/>
      <c r="S757" s="212"/>
      <c r="T757" s="213"/>
      <c r="AT757" s="214" t="s">
        <v>128</v>
      </c>
      <c r="AU757" s="214" t="s">
        <v>79</v>
      </c>
      <c r="AV757" s="14" t="s">
        <v>79</v>
      </c>
      <c r="AW757" s="14" t="s">
        <v>33</v>
      </c>
      <c r="AX757" s="14" t="s">
        <v>71</v>
      </c>
      <c r="AY757" s="214" t="s">
        <v>114</v>
      </c>
    </row>
    <row r="758" spans="1:65" s="13" customFormat="1" ht="11.25">
      <c r="B758" s="194"/>
      <c r="C758" s="195"/>
      <c r="D758" s="187" t="s">
        <v>128</v>
      </c>
      <c r="E758" s="196" t="s">
        <v>19</v>
      </c>
      <c r="F758" s="197" t="s">
        <v>703</v>
      </c>
      <c r="G758" s="195"/>
      <c r="H758" s="196" t="s">
        <v>19</v>
      </c>
      <c r="I758" s="198"/>
      <c r="J758" s="195"/>
      <c r="K758" s="195"/>
      <c r="L758" s="199"/>
      <c r="M758" s="200"/>
      <c r="N758" s="201"/>
      <c r="O758" s="201"/>
      <c r="P758" s="201"/>
      <c r="Q758" s="201"/>
      <c r="R758" s="201"/>
      <c r="S758" s="201"/>
      <c r="T758" s="202"/>
      <c r="AT758" s="203" t="s">
        <v>128</v>
      </c>
      <c r="AU758" s="203" t="s">
        <v>79</v>
      </c>
      <c r="AV758" s="13" t="s">
        <v>14</v>
      </c>
      <c r="AW758" s="13" t="s">
        <v>33</v>
      </c>
      <c r="AX758" s="13" t="s">
        <v>71</v>
      </c>
      <c r="AY758" s="203" t="s">
        <v>114</v>
      </c>
    </row>
    <row r="759" spans="1:65" s="14" customFormat="1" ht="11.25">
      <c r="B759" s="204"/>
      <c r="C759" s="205"/>
      <c r="D759" s="187" t="s">
        <v>128</v>
      </c>
      <c r="E759" s="206" t="s">
        <v>19</v>
      </c>
      <c r="F759" s="207" t="s">
        <v>14</v>
      </c>
      <c r="G759" s="205"/>
      <c r="H759" s="208">
        <v>1</v>
      </c>
      <c r="I759" s="209"/>
      <c r="J759" s="205"/>
      <c r="K759" s="205"/>
      <c r="L759" s="210"/>
      <c r="M759" s="211"/>
      <c r="N759" s="212"/>
      <c r="O759" s="212"/>
      <c r="P759" s="212"/>
      <c r="Q759" s="212"/>
      <c r="R759" s="212"/>
      <c r="S759" s="212"/>
      <c r="T759" s="213"/>
      <c r="AT759" s="214" t="s">
        <v>128</v>
      </c>
      <c r="AU759" s="214" t="s">
        <v>79</v>
      </c>
      <c r="AV759" s="14" t="s">
        <v>79</v>
      </c>
      <c r="AW759" s="14" t="s">
        <v>33</v>
      </c>
      <c r="AX759" s="14" t="s">
        <v>71</v>
      </c>
      <c r="AY759" s="214" t="s">
        <v>114</v>
      </c>
    </row>
    <row r="760" spans="1:65" s="15" customFormat="1" ht="11.25">
      <c r="B760" s="215"/>
      <c r="C760" s="216"/>
      <c r="D760" s="187" t="s">
        <v>128</v>
      </c>
      <c r="E760" s="217" t="s">
        <v>19</v>
      </c>
      <c r="F760" s="218" t="s">
        <v>135</v>
      </c>
      <c r="G760" s="216"/>
      <c r="H760" s="219">
        <v>2</v>
      </c>
      <c r="I760" s="220"/>
      <c r="J760" s="216"/>
      <c r="K760" s="216"/>
      <c r="L760" s="221"/>
      <c r="M760" s="222"/>
      <c r="N760" s="223"/>
      <c r="O760" s="223"/>
      <c r="P760" s="223"/>
      <c r="Q760" s="223"/>
      <c r="R760" s="223"/>
      <c r="S760" s="223"/>
      <c r="T760" s="224"/>
      <c r="AT760" s="225" t="s">
        <v>128</v>
      </c>
      <c r="AU760" s="225" t="s">
        <v>79</v>
      </c>
      <c r="AV760" s="15" t="s">
        <v>122</v>
      </c>
      <c r="AW760" s="15" t="s">
        <v>33</v>
      </c>
      <c r="AX760" s="15" t="s">
        <v>14</v>
      </c>
      <c r="AY760" s="225" t="s">
        <v>114</v>
      </c>
    </row>
    <row r="761" spans="1:65" s="2" customFormat="1" ht="24.2" customHeight="1">
      <c r="A761" s="35"/>
      <c r="B761" s="36"/>
      <c r="C761" s="226" t="s">
        <v>1350</v>
      </c>
      <c r="D761" s="226" t="s">
        <v>146</v>
      </c>
      <c r="E761" s="227" t="s">
        <v>1351</v>
      </c>
      <c r="F761" s="228" t="s">
        <v>1352</v>
      </c>
      <c r="G761" s="229" t="s">
        <v>120</v>
      </c>
      <c r="H761" s="230">
        <v>6.1849999999999996</v>
      </c>
      <c r="I761" s="231"/>
      <c r="J761" s="232">
        <f>ROUND(I761*H761,2)</f>
        <v>0</v>
      </c>
      <c r="K761" s="228" t="s">
        <v>121</v>
      </c>
      <c r="L761" s="233"/>
      <c r="M761" s="234" t="s">
        <v>19</v>
      </c>
      <c r="N761" s="235" t="s">
        <v>43</v>
      </c>
      <c r="O761" s="65"/>
      <c r="P761" s="183">
        <f>O761*H761</f>
        <v>0</v>
      </c>
      <c r="Q761" s="183">
        <v>3.8289999999999998E-2</v>
      </c>
      <c r="R761" s="183">
        <f>Q761*H761</f>
        <v>0.23682364999999997</v>
      </c>
      <c r="S761" s="183">
        <v>0</v>
      </c>
      <c r="T761" s="184">
        <f>S761*H761</f>
        <v>0</v>
      </c>
      <c r="U761" s="35"/>
      <c r="V761" s="35"/>
      <c r="W761" s="35"/>
      <c r="X761" s="35"/>
      <c r="Y761" s="35"/>
      <c r="Z761" s="35"/>
      <c r="AA761" s="35"/>
      <c r="AB761" s="35"/>
      <c r="AC761" s="35"/>
      <c r="AD761" s="35"/>
      <c r="AE761" s="35"/>
      <c r="AR761" s="185" t="s">
        <v>388</v>
      </c>
      <c r="AT761" s="185" t="s">
        <v>146</v>
      </c>
      <c r="AU761" s="185" t="s">
        <v>79</v>
      </c>
      <c r="AY761" s="18" t="s">
        <v>114</v>
      </c>
      <c r="BE761" s="186">
        <f>IF(N761="základní",J761,0)</f>
        <v>0</v>
      </c>
      <c r="BF761" s="186">
        <f>IF(N761="snížená",J761,0)</f>
        <v>0</v>
      </c>
      <c r="BG761" s="186">
        <f>IF(N761="zákl. přenesená",J761,0)</f>
        <v>0</v>
      </c>
      <c r="BH761" s="186">
        <f>IF(N761="sníž. přenesená",J761,0)</f>
        <v>0</v>
      </c>
      <c r="BI761" s="186">
        <f>IF(N761="nulová",J761,0)</f>
        <v>0</v>
      </c>
      <c r="BJ761" s="18" t="s">
        <v>79</v>
      </c>
      <c r="BK761" s="186">
        <f>ROUND(I761*H761,2)</f>
        <v>0</v>
      </c>
      <c r="BL761" s="18" t="s">
        <v>282</v>
      </c>
      <c r="BM761" s="185" t="s">
        <v>1353</v>
      </c>
    </row>
    <row r="762" spans="1:65" s="2" customFormat="1" ht="19.5">
      <c r="A762" s="35"/>
      <c r="B762" s="36"/>
      <c r="C762" s="37"/>
      <c r="D762" s="187" t="s">
        <v>124</v>
      </c>
      <c r="E762" s="37"/>
      <c r="F762" s="188" t="s">
        <v>1352</v>
      </c>
      <c r="G762" s="37"/>
      <c r="H762" s="37"/>
      <c r="I762" s="189"/>
      <c r="J762" s="37"/>
      <c r="K762" s="37"/>
      <c r="L762" s="40"/>
      <c r="M762" s="190"/>
      <c r="N762" s="191"/>
      <c r="O762" s="65"/>
      <c r="P762" s="65"/>
      <c r="Q762" s="65"/>
      <c r="R762" s="65"/>
      <c r="S762" s="65"/>
      <c r="T762" s="66"/>
      <c r="U762" s="35"/>
      <c r="V762" s="35"/>
      <c r="W762" s="35"/>
      <c r="X762" s="35"/>
      <c r="Y762" s="35"/>
      <c r="Z762" s="35"/>
      <c r="AA762" s="35"/>
      <c r="AB762" s="35"/>
      <c r="AC762" s="35"/>
      <c r="AD762" s="35"/>
      <c r="AE762" s="35"/>
      <c r="AT762" s="18" t="s">
        <v>124</v>
      </c>
      <c r="AU762" s="18" t="s">
        <v>79</v>
      </c>
    </row>
    <row r="763" spans="1:65" s="2" customFormat="1" ht="11.25">
      <c r="A763" s="35"/>
      <c r="B763" s="36"/>
      <c r="C763" s="37"/>
      <c r="D763" s="192" t="s">
        <v>126</v>
      </c>
      <c r="E763" s="37"/>
      <c r="F763" s="193" t="s">
        <v>1354</v>
      </c>
      <c r="G763" s="37"/>
      <c r="H763" s="37"/>
      <c r="I763" s="189"/>
      <c r="J763" s="37"/>
      <c r="K763" s="37"/>
      <c r="L763" s="40"/>
      <c r="M763" s="190"/>
      <c r="N763" s="191"/>
      <c r="O763" s="65"/>
      <c r="P763" s="65"/>
      <c r="Q763" s="65"/>
      <c r="R763" s="65"/>
      <c r="S763" s="65"/>
      <c r="T763" s="66"/>
      <c r="U763" s="35"/>
      <c r="V763" s="35"/>
      <c r="W763" s="35"/>
      <c r="X763" s="35"/>
      <c r="Y763" s="35"/>
      <c r="Z763" s="35"/>
      <c r="AA763" s="35"/>
      <c r="AB763" s="35"/>
      <c r="AC763" s="35"/>
      <c r="AD763" s="35"/>
      <c r="AE763" s="35"/>
      <c r="AT763" s="18" t="s">
        <v>126</v>
      </c>
      <c r="AU763" s="18" t="s">
        <v>79</v>
      </c>
    </row>
    <row r="764" spans="1:65" s="2" customFormat="1" ht="19.5">
      <c r="A764" s="35"/>
      <c r="B764" s="36"/>
      <c r="C764" s="37"/>
      <c r="D764" s="187" t="s">
        <v>408</v>
      </c>
      <c r="E764" s="37"/>
      <c r="F764" s="236" t="s">
        <v>1315</v>
      </c>
      <c r="G764" s="37"/>
      <c r="H764" s="37"/>
      <c r="I764" s="189"/>
      <c r="J764" s="37"/>
      <c r="K764" s="37"/>
      <c r="L764" s="40"/>
      <c r="M764" s="190"/>
      <c r="N764" s="191"/>
      <c r="O764" s="65"/>
      <c r="P764" s="65"/>
      <c r="Q764" s="65"/>
      <c r="R764" s="65"/>
      <c r="S764" s="65"/>
      <c r="T764" s="66"/>
      <c r="U764" s="35"/>
      <c r="V764" s="35"/>
      <c r="W764" s="35"/>
      <c r="X764" s="35"/>
      <c r="Y764" s="35"/>
      <c r="Z764" s="35"/>
      <c r="AA764" s="35"/>
      <c r="AB764" s="35"/>
      <c r="AC764" s="35"/>
      <c r="AD764" s="35"/>
      <c r="AE764" s="35"/>
      <c r="AT764" s="18" t="s">
        <v>408</v>
      </c>
      <c r="AU764" s="18" t="s">
        <v>79</v>
      </c>
    </row>
    <row r="765" spans="1:65" s="13" customFormat="1" ht="11.25">
      <c r="B765" s="194"/>
      <c r="C765" s="195"/>
      <c r="D765" s="187" t="s">
        <v>128</v>
      </c>
      <c r="E765" s="196" t="s">
        <v>19</v>
      </c>
      <c r="F765" s="197" t="s">
        <v>701</v>
      </c>
      <c r="G765" s="195"/>
      <c r="H765" s="196" t="s">
        <v>19</v>
      </c>
      <c r="I765" s="198"/>
      <c r="J765" s="195"/>
      <c r="K765" s="195"/>
      <c r="L765" s="199"/>
      <c r="M765" s="200"/>
      <c r="N765" s="201"/>
      <c r="O765" s="201"/>
      <c r="P765" s="201"/>
      <c r="Q765" s="201"/>
      <c r="R765" s="201"/>
      <c r="S765" s="201"/>
      <c r="T765" s="202"/>
      <c r="AT765" s="203" t="s">
        <v>128</v>
      </c>
      <c r="AU765" s="203" t="s">
        <v>79</v>
      </c>
      <c r="AV765" s="13" t="s">
        <v>14</v>
      </c>
      <c r="AW765" s="13" t="s">
        <v>33</v>
      </c>
      <c r="AX765" s="13" t="s">
        <v>71</v>
      </c>
      <c r="AY765" s="203" t="s">
        <v>114</v>
      </c>
    </row>
    <row r="766" spans="1:65" s="14" customFormat="1" ht="11.25">
      <c r="B766" s="204"/>
      <c r="C766" s="205"/>
      <c r="D766" s="187" t="s">
        <v>128</v>
      </c>
      <c r="E766" s="206" t="s">
        <v>19</v>
      </c>
      <c r="F766" s="207" t="s">
        <v>766</v>
      </c>
      <c r="G766" s="205"/>
      <c r="H766" s="208">
        <v>3.161</v>
      </c>
      <c r="I766" s="209"/>
      <c r="J766" s="205"/>
      <c r="K766" s="205"/>
      <c r="L766" s="210"/>
      <c r="M766" s="211"/>
      <c r="N766" s="212"/>
      <c r="O766" s="212"/>
      <c r="P766" s="212"/>
      <c r="Q766" s="212"/>
      <c r="R766" s="212"/>
      <c r="S766" s="212"/>
      <c r="T766" s="213"/>
      <c r="AT766" s="214" t="s">
        <v>128</v>
      </c>
      <c r="AU766" s="214" t="s">
        <v>79</v>
      </c>
      <c r="AV766" s="14" t="s">
        <v>79</v>
      </c>
      <c r="AW766" s="14" t="s">
        <v>33</v>
      </c>
      <c r="AX766" s="14" t="s">
        <v>71</v>
      </c>
      <c r="AY766" s="214" t="s">
        <v>114</v>
      </c>
    </row>
    <row r="767" spans="1:65" s="13" customFormat="1" ht="11.25">
      <c r="B767" s="194"/>
      <c r="C767" s="195"/>
      <c r="D767" s="187" t="s">
        <v>128</v>
      </c>
      <c r="E767" s="196" t="s">
        <v>19</v>
      </c>
      <c r="F767" s="197" t="s">
        <v>703</v>
      </c>
      <c r="G767" s="195"/>
      <c r="H767" s="196" t="s">
        <v>19</v>
      </c>
      <c r="I767" s="198"/>
      <c r="J767" s="195"/>
      <c r="K767" s="195"/>
      <c r="L767" s="199"/>
      <c r="M767" s="200"/>
      <c r="N767" s="201"/>
      <c r="O767" s="201"/>
      <c r="P767" s="201"/>
      <c r="Q767" s="201"/>
      <c r="R767" s="201"/>
      <c r="S767" s="201"/>
      <c r="T767" s="202"/>
      <c r="AT767" s="203" t="s">
        <v>128</v>
      </c>
      <c r="AU767" s="203" t="s">
        <v>79</v>
      </c>
      <c r="AV767" s="13" t="s">
        <v>14</v>
      </c>
      <c r="AW767" s="13" t="s">
        <v>33</v>
      </c>
      <c r="AX767" s="13" t="s">
        <v>71</v>
      </c>
      <c r="AY767" s="203" t="s">
        <v>114</v>
      </c>
    </row>
    <row r="768" spans="1:65" s="14" customFormat="1" ht="11.25">
      <c r="B768" s="204"/>
      <c r="C768" s="205"/>
      <c r="D768" s="187" t="s">
        <v>128</v>
      </c>
      <c r="E768" s="206" t="s">
        <v>19</v>
      </c>
      <c r="F768" s="207" t="s">
        <v>767</v>
      </c>
      <c r="G768" s="205"/>
      <c r="H768" s="208">
        <v>3.024</v>
      </c>
      <c r="I768" s="209"/>
      <c r="J768" s="205"/>
      <c r="K768" s="205"/>
      <c r="L768" s="210"/>
      <c r="M768" s="211"/>
      <c r="N768" s="212"/>
      <c r="O768" s="212"/>
      <c r="P768" s="212"/>
      <c r="Q768" s="212"/>
      <c r="R768" s="212"/>
      <c r="S768" s="212"/>
      <c r="T768" s="213"/>
      <c r="AT768" s="214" t="s">
        <v>128</v>
      </c>
      <c r="AU768" s="214" t="s">
        <v>79</v>
      </c>
      <c r="AV768" s="14" t="s">
        <v>79</v>
      </c>
      <c r="AW768" s="14" t="s">
        <v>33</v>
      </c>
      <c r="AX768" s="14" t="s">
        <v>71</v>
      </c>
      <c r="AY768" s="214" t="s">
        <v>114</v>
      </c>
    </row>
    <row r="769" spans="1:65" s="15" customFormat="1" ht="11.25">
      <c r="B769" s="215"/>
      <c r="C769" s="216"/>
      <c r="D769" s="187" t="s">
        <v>128</v>
      </c>
      <c r="E769" s="217" t="s">
        <v>19</v>
      </c>
      <c r="F769" s="218" t="s">
        <v>135</v>
      </c>
      <c r="G769" s="216"/>
      <c r="H769" s="219">
        <v>6.1849999999999996</v>
      </c>
      <c r="I769" s="220"/>
      <c r="J769" s="216"/>
      <c r="K769" s="216"/>
      <c r="L769" s="221"/>
      <c r="M769" s="222"/>
      <c r="N769" s="223"/>
      <c r="O769" s="223"/>
      <c r="P769" s="223"/>
      <c r="Q769" s="223"/>
      <c r="R769" s="223"/>
      <c r="S769" s="223"/>
      <c r="T769" s="224"/>
      <c r="AT769" s="225" t="s">
        <v>128</v>
      </c>
      <c r="AU769" s="225" t="s">
        <v>79</v>
      </c>
      <c r="AV769" s="15" t="s">
        <v>122</v>
      </c>
      <c r="AW769" s="15" t="s">
        <v>33</v>
      </c>
      <c r="AX769" s="15" t="s">
        <v>14</v>
      </c>
      <c r="AY769" s="225" t="s">
        <v>114</v>
      </c>
    </row>
    <row r="770" spans="1:65" s="2" customFormat="1" ht="24.2" customHeight="1">
      <c r="A770" s="35"/>
      <c r="B770" s="36"/>
      <c r="C770" s="174" t="s">
        <v>1355</v>
      </c>
      <c r="D770" s="174" t="s">
        <v>117</v>
      </c>
      <c r="E770" s="175" t="s">
        <v>1356</v>
      </c>
      <c r="F770" s="176" t="s">
        <v>1357</v>
      </c>
      <c r="G770" s="177" t="s">
        <v>562</v>
      </c>
      <c r="H770" s="237"/>
      <c r="I770" s="179"/>
      <c r="J770" s="180">
        <f>ROUND(I770*H770,2)</f>
        <v>0</v>
      </c>
      <c r="K770" s="176" t="s">
        <v>121</v>
      </c>
      <c r="L770" s="40"/>
      <c r="M770" s="181" t="s">
        <v>19</v>
      </c>
      <c r="N770" s="182" t="s">
        <v>43</v>
      </c>
      <c r="O770" s="65"/>
      <c r="P770" s="183">
        <f>O770*H770</f>
        <v>0</v>
      </c>
      <c r="Q770" s="183">
        <v>0</v>
      </c>
      <c r="R770" s="183">
        <f>Q770*H770</f>
        <v>0</v>
      </c>
      <c r="S770" s="183">
        <v>0</v>
      </c>
      <c r="T770" s="184">
        <f>S770*H770</f>
        <v>0</v>
      </c>
      <c r="U770" s="35"/>
      <c r="V770" s="35"/>
      <c r="W770" s="35"/>
      <c r="X770" s="35"/>
      <c r="Y770" s="35"/>
      <c r="Z770" s="35"/>
      <c r="AA770" s="35"/>
      <c r="AB770" s="35"/>
      <c r="AC770" s="35"/>
      <c r="AD770" s="35"/>
      <c r="AE770" s="35"/>
      <c r="AR770" s="185" t="s">
        <v>282</v>
      </c>
      <c r="AT770" s="185" t="s">
        <v>117</v>
      </c>
      <c r="AU770" s="185" t="s">
        <v>79</v>
      </c>
      <c r="AY770" s="18" t="s">
        <v>114</v>
      </c>
      <c r="BE770" s="186">
        <f>IF(N770="základní",J770,0)</f>
        <v>0</v>
      </c>
      <c r="BF770" s="186">
        <f>IF(N770="snížená",J770,0)</f>
        <v>0</v>
      </c>
      <c r="BG770" s="186">
        <f>IF(N770="zákl. přenesená",J770,0)</f>
        <v>0</v>
      </c>
      <c r="BH770" s="186">
        <f>IF(N770="sníž. přenesená",J770,0)</f>
        <v>0</v>
      </c>
      <c r="BI770" s="186">
        <f>IF(N770="nulová",J770,0)</f>
        <v>0</v>
      </c>
      <c r="BJ770" s="18" t="s">
        <v>79</v>
      </c>
      <c r="BK770" s="186">
        <f>ROUND(I770*H770,2)</f>
        <v>0</v>
      </c>
      <c r="BL770" s="18" t="s">
        <v>282</v>
      </c>
      <c r="BM770" s="185" t="s">
        <v>1358</v>
      </c>
    </row>
    <row r="771" spans="1:65" s="2" customFormat="1" ht="29.25">
      <c r="A771" s="35"/>
      <c r="B771" s="36"/>
      <c r="C771" s="37"/>
      <c r="D771" s="187" t="s">
        <v>124</v>
      </c>
      <c r="E771" s="37"/>
      <c r="F771" s="188" t="s">
        <v>1359</v>
      </c>
      <c r="G771" s="37"/>
      <c r="H771" s="37"/>
      <c r="I771" s="189"/>
      <c r="J771" s="37"/>
      <c r="K771" s="37"/>
      <c r="L771" s="40"/>
      <c r="M771" s="190"/>
      <c r="N771" s="191"/>
      <c r="O771" s="65"/>
      <c r="P771" s="65"/>
      <c r="Q771" s="65"/>
      <c r="R771" s="65"/>
      <c r="S771" s="65"/>
      <c r="T771" s="66"/>
      <c r="U771" s="35"/>
      <c r="V771" s="35"/>
      <c r="W771" s="35"/>
      <c r="X771" s="35"/>
      <c r="Y771" s="35"/>
      <c r="Z771" s="35"/>
      <c r="AA771" s="35"/>
      <c r="AB771" s="35"/>
      <c r="AC771" s="35"/>
      <c r="AD771" s="35"/>
      <c r="AE771" s="35"/>
      <c r="AT771" s="18" t="s">
        <v>124</v>
      </c>
      <c r="AU771" s="18" t="s">
        <v>79</v>
      </c>
    </row>
    <row r="772" spans="1:65" s="2" customFormat="1" ht="11.25">
      <c r="A772" s="35"/>
      <c r="B772" s="36"/>
      <c r="C772" s="37"/>
      <c r="D772" s="192" t="s">
        <v>126</v>
      </c>
      <c r="E772" s="37"/>
      <c r="F772" s="193" t="s">
        <v>1360</v>
      </c>
      <c r="G772" s="37"/>
      <c r="H772" s="37"/>
      <c r="I772" s="189"/>
      <c r="J772" s="37"/>
      <c r="K772" s="37"/>
      <c r="L772" s="40"/>
      <c r="M772" s="190"/>
      <c r="N772" s="191"/>
      <c r="O772" s="65"/>
      <c r="P772" s="65"/>
      <c r="Q772" s="65"/>
      <c r="R772" s="65"/>
      <c r="S772" s="65"/>
      <c r="T772" s="66"/>
      <c r="U772" s="35"/>
      <c r="V772" s="35"/>
      <c r="W772" s="35"/>
      <c r="X772" s="35"/>
      <c r="Y772" s="35"/>
      <c r="Z772" s="35"/>
      <c r="AA772" s="35"/>
      <c r="AB772" s="35"/>
      <c r="AC772" s="35"/>
      <c r="AD772" s="35"/>
      <c r="AE772" s="35"/>
      <c r="AT772" s="18" t="s">
        <v>126</v>
      </c>
      <c r="AU772" s="18" t="s">
        <v>79</v>
      </c>
    </row>
    <row r="773" spans="1:65" s="12" customFormat="1" ht="22.9" customHeight="1">
      <c r="B773" s="158"/>
      <c r="C773" s="159"/>
      <c r="D773" s="160" t="s">
        <v>70</v>
      </c>
      <c r="E773" s="172" t="s">
        <v>1361</v>
      </c>
      <c r="F773" s="172" t="s">
        <v>1362</v>
      </c>
      <c r="G773" s="159"/>
      <c r="H773" s="159"/>
      <c r="I773" s="162"/>
      <c r="J773" s="173">
        <f>BK773</f>
        <v>0</v>
      </c>
      <c r="K773" s="159"/>
      <c r="L773" s="164"/>
      <c r="M773" s="165"/>
      <c r="N773" s="166"/>
      <c r="O773" s="166"/>
      <c r="P773" s="167">
        <f>SUM(P774:P846)</f>
        <v>0</v>
      </c>
      <c r="Q773" s="166"/>
      <c r="R773" s="167">
        <f>SUM(R774:R846)</f>
        <v>0.11901658</v>
      </c>
      <c r="S773" s="166"/>
      <c r="T773" s="168">
        <f>SUM(T774:T846)</f>
        <v>0.14136000000000001</v>
      </c>
      <c r="AR773" s="169" t="s">
        <v>79</v>
      </c>
      <c r="AT773" s="170" t="s">
        <v>70</v>
      </c>
      <c r="AU773" s="170" t="s">
        <v>14</v>
      </c>
      <c r="AY773" s="169" t="s">
        <v>114</v>
      </c>
      <c r="BK773" s="171">
        <f>SUM(BK774:BK846)</f>
        <v>0</v>
      </c>
    </row>
    <row r="774" spans="1:65" s="2" customFormat="1" ht="16.5" customHeight="1">
      <c r="A774" s="35"/>
      <c r="B774" s="36"/>
      <c r="C774" s="174" t="s">
        <v>1363</v>
      </c>
      <c r="D774" s="174" t="s">
        <v>117</v>
      </c>
      <c r="E774" s="175" t="s">
        <v>1364</v>
      </c>
      <c r="F774" s="176" t="s">
        <v>1365</v>
      </c>
      <c r="G774" s="177" t="s">
        <v>463</v>
      </c>
      <c r="H774" s="178">
        <v>1</v>
      </c>
      <c r="I774" s="179"/>
      <c r="J774" s="180">
        <f>ROUND(I774*H774,2)</f>
        <v>0</v>
      </c>
      <c r="K774" s="176" t="s">
        <v>19</v>
      </c>
      <c r="L774" s="40"/>
      <c r="M774" s="181" t="s">
        <v>19</v>
      </c>
      <c r="N774" s="182" t="s">
        <v>43</v>
      </c>
      <c r="O774" s="65"/>
      <c r="P774" s="183">
        <f>O774*H774</f>
        <v>0</v>
      </c>
      <c r="Q774" s="183">
        <v>0</v>
      </c>
      <c r="R774" s="183">
        <f>Q774*H774</f>
        <v>0</v>
      </c>
      <c r="S774" s="183">
        <v>0</v>
      </c>
      <c r="T774" s="184">
        <f>S774*H774</f>
        <v>0</v>
      </c>
      <c r="U774" s="35"/>
      <c r="V774" s="35"/>
      <c r="W774" s="35"/>
      <c r="X774" s="35"/>
      <c r="Y774" s="35"/>
      <c r="Z774" s="35"/>
      <c r="AA774" s="35"/>
      <c r="AB774" s="35"/>
      <c r="AC774" s="35"/>
      <c r="AD774" s="35"/>
      <c r="AE774" s="35"/>
      <c r="AR774" s="185" t="s">
        <v>282</v>
      </c>
      <c r="AT774" s="185" t="s">
        <v>117</v>
      </c>
      <c r="AU774" s="185" t="s">
        <v>79</v>
      </c>
      <c r="AY774" s="18" t="s">
        <v>114</v>
      </c>
      <c r="BE774" s="186">
        <f>IF(N774="základní",J774,0)</f>
        <v>0</v>
      </c>
      <c r="BF774" s="186">
        <f>IF(N774="snížená",J774,0)</f>
        <v>0</v>
      </c>
      <c r="BG774" s="186">
        <f>IF(N774="zákl. přenesená",J774,0)</f>
        <v>0</v>
      </c>
      <c r="BH774" s="186">
        <f>IF(N774="sníž. přenesená",J774,0)</f>
        <v>0</v>
      </c>
      <c r="BI774" s="186">
        <f>IF(N774="nulová",J774,0)</f>
        <v>0</v>
      </c>
      <c r="BJ774" s="18" t="s">
        <v>79</v>
      </c>
      <c r="BK774" s="186">
        <f>ROUND(I774*H774,2)</f>
        <v>0</v>
      </c>
      <c r="BL774" s="18" t="s">
        <v>282</v>
      </c>
      <c r="BM774" s="185" t="s">
        <v>1366</v>
      </c>
    </row>
    <row r="775" spans="1:65" s="2" customFormat="1" ht="11.25">
      <c r="A775" s="35"/>
      <c r="B775" s="36"/>
      <c r="C775" s="37"/>
      <c r="D775" s="187" t="s">
        <v>124</v>
      </c>
      <c r="E775" s="37"/>
      <c r="F775" s="188" t="s">
        <v>1365</v>
      </c>
      <c r="G775" s="37"/>
      <c r="H775" s="37"/>
      <c r="I775" s="189"/>
      <c r="J775" s="37"/>
      <c r="K775" s="37"/>
      <c r="L775" s="40"/>
      <c r="M775" s="190"/>
      <c r="N775" s="191"/>
      <c r="O775" s="65"/>
      <c r="P775" s="65"/>
      <c r="Q775" s="65"/>
      <c r="R775" s="65"/>
      <c r="S775" s="65"/>
      <c r="T775" s="66"/>
      <c r="U775" s="35"/>
      <c r="V775" s="35"/>
      <c r="W775" s="35"/>
      <c r="X775" s="35"/>
      <c r="Y775" s="35"/>
      <c r="Z775" s="35"/>
      <c r="AA775" s="35"/>
      <c r="AB775" s="35"/>
      <c r="AC775" s="35"/>
      <c r="AD775" s="35"/>
      <c r="AE775" s="35"/>
      <c r="AT775" s="18" t="s">
        <v>124</v>
      </c>
      <c r="AU775" s="18" t="s">
        <v>79</v>
      </c>
    </row>
    <row r="776" spans="1:65" s="2" customFormat="1" ht="19.5">
      <c r="A776" s="35"/>
      <c r="B776" s="36"/>
      <c r="C776" s="37"/>
      <c r="D776" s="187" t="s">
        <v>408</v>
      </c>
      <c r="E776" s="37"/>
      <c r="F776" s="236" t="s">
        <v>1367</v>
      </c>
      <c r="G776" s="37"/>
      <c r="H776" s="37"/>
      <c r="I776" s="189"/>
      <c r="J776" s="37"/>
      <c r="K776" s="37"/>
      <c r="L776" s="40"/>
      <c r="M776" s="190"/>
      <c r="N776" s="191"/>
      <c r="O776" s="65"/>
      <c r="P776" s="65"/>
      <c r="Q776" s="65"/>
      <c r="R776" s="65"/>
      <c r="S776" s="65"/>
      <c r="T776" s="66"/>
      <c r="U776" s="35"/>
      <c r="V776" s="35"/>
      <c r="W776" s="35"/>
      <c r="X776" s="35"/>
      <c r="Y776" s="35"/>
      <c r="Z776" s="35"/>
      <c r="AA776" s="35"/>
      <c r="AB776" s="35"/>
      <c r="AC776" s="35"/>
      <c r="AD776" s="35"/>
      <c r="AE776" s="35"/>
      <c r="AT776" s="18" t="s">
        <v>408</v>
      </c>
      <c r="AU776" s="18" t="s">
        <v>79</v>
      </c>
    </row>
    <row r="777" spans="1:65" s="2" customFormat="1" ht="16.5" customHeight="1">
      <c r="A777" s="35"/>
      <c r="B777" s="36"/>
      <c r="C777" s="174" t="s">
        <v>1368</v>
      </c>
      <c r="D777" s="174" t="s">
        <v>117</v>
      </c>
      <c r="E777" s="175" t="s">
        <v>1369</v>
      </c>
      <c r="F777" s="176" t="s">
        <v>1370</v>
      </c>
      <c r="G777" s="177" t="s">
        <v>1336</v>
      </c>
      <c r="H777" s="178">
        <v>7</v>
      </c>
      <c r="I777" s="179"/>
      <c r="J777" s="180">
        <f>ROUND(I777*H777,2)</f>
        <v>0</v>
      </c>
      <c r="K777" s="176" t="s">
        <v>19</v>
      </c>
      <c r="L777" s="40"/>
      <c r="M777" s="181" t="s">
        <v>19</v>
      </c>
      <c r="N777" s="182" t="s">
        <v>43</v>
      </c>
      <c r="O777" s="65"/>
      <c r="P777" s="183">
        <f>O777*H777</f>
        <v>0</v>
      </c>
      <c r="Q777" s="183">
        <v>0</v>
      </c>
      <c r="R777" s="183">
        <f>Q777*H777</f>
        <v>0</v>
      </c>
      <c r="S777" s="183">
        <v>0</v>
      </c>
      <c r="T777" s="184">
        <f>S777*H777</f>
        <v>0</v>
      </c>
      <c r="U777" s="35"/>
      <c r="V777" s="35"/>
      <c r="W777" s="35"/>
      <c r="X777" s="35"/>
      <c r="Y777" s="35"/>
      <c r="Z777" s="35"/>
      <c r="AA777" s="35"/>
      <c r="AB777" s="35"/>
      <c r="AC777" s="35"/>
      <c r="AD777" s="35"/>
      <c r="AE777" s="35"/>
      <c r="AR777" s="185" t="s">
        <v>282</v>
      </c>
      <c r="AT777" s="185" t="s">
        <v>117</v>
      </c>
      <c r="AU777" s="185" t="s">
        <v>79</v>
      </c>
      <c r="AY777" s="18" t="s">
        <v>114</v>
      </c>
      <c r="BE777" s="186">
        <f>IF(N777="základní",J777,0)</f>
        <v>0</v>
      </c>
      <c r="BF777" s="186">
        <f>IF(N777="snížená",J777,0)</f>
        <v>0</v>
      </c>
      <c r="BG777" s="186">
        <f>IF(N777="zákl. přenesená",J777,0)</f>
        <v>0</v>
      </c>
      <c r="BH777" s="186">
        <f>IF(N777="sníž. přenesená",J777,0)</f>
        <v>0</v>
      </c>
      <c r="BI777" s="186">
        <f>IF(N777="nulová",J777,0)</f>
        <v>0</v>
      </c>
      <c r="BJ777" s="18" t="s">
        <v>79</v>
      </c>
      <c r="BK777" s="186">
        <f>ROUND(I777*H777,2)</f>
        <v>0</v>
      </c>
      <c r="BL777" s="18" t="s">
        <v>282</v>
      </c>
      <c r="BM777" s="185" t="s">
        <v>1371</v>
      </c>
    </row>
    <row r="778" spans="1:65" s="2" customFormat="1" ht="11.25">
      <c r="A778" s="35"/>
      <c r="B778" s="36"/>
      <c r="C778" s="37"/>
      <c r="D778" s="187" t="s">
        <v>124</v>
      </c>
      <c r="E778" s="37"/>
      <c r="F778" s="188" t="s">
        <v>1370</v>
      </c>
      <c r="G778" s="37"/>
      <c r="H778" s="37"/>
      <c r="I778" s="189"/>
      <c r="J778" s="37"/>
      <c r="K778" s="37"/>
      <c r="L778" s="40"/>
      <c r="M778" s="190"/>
      <c r="N778" s="191"/>
      <c r="O778" s="65"/>
      <c r="P778" s="65"/>
      <c r="Q778" s="65"/>
      <c r="R778" s="65"/>
      <c r="S778" s="65"/>
      <c r="T778" s="66"/>
      <c r="U778" s="35"/>
      <c r="V778" s="35"/>
      <c r="W778" s="35"/>
      <c r="X778" s="35"/>
      <c r="Y778" s="35"/>
      <c r="Z778" s="35"/>
      <c r="AA778" s="35"/>
      <c r="AB778" s="35"/>
      <c r="AC778" s="35"/>
      <c r="AD778" s="35"/>
      <c r="AE778" s="35"/>
      <c r="AT778" s="18" t="s">
        <v>124</v>
      </c>
      <c r="AU778" s="18" t="s">
        <v>79</v>
      </c>
    </row>
    <row r="779" spans="1:65" s="2" customFormat="1" ht="19.5">
      <c r="A779" s="35"/>
      <c r="B779" s="36"/>
      <c r="C779" s="37"/>
      <c r="D779" s="187" t="s">
        <v>408</v>
      </c>
      <c r="E779" s="37"/>
      <c r="F779" s="236" t="s">
        <v>1372</v>
      </c>
      <c r="G779" s="37"/>
      <c r="H779" s="37"/>
      <c r="I779" s="189"/>
      <c r="J779" s="37"/>
      <c r="K779" s="37"/>
      <c r="L779" s="40"/>
      <c r="M779" s="190"/>
      <c r="N779" s="191"/>
      <c r="O779" s="65"/>
      <c r="P779" s="65"/>
      <c r="Q779" s="65"/>
      <c r="R779" s="65"/>
      <c r="S779" s="65"/>
      <c r="T779" s="66"/>
      <c r="U779" s="35"/>
      <c r="V779" s="35"/>
      <c r="W779" s="35"/>
      <c r="X779" s="35"/>
      <c r="Y779" s="35"/>
      <c r="Z779" s="35"/>
      <c r="AA779" s="35"/>
      <c r="AB779" s="35"/>
      <c r="AC779" s="35"/>
      <c r="AD779" s="35"/>
      <c r="AE779" s="35"/>
      <c r="AT779" s="18" t="s">
        <v>408</v>
      </c>
      <c r="AU779" s="18" t="s">
        <v>79</v>
      </c>
    </row>
    <row r="780" spans="1:65" s="2" customFormat="1" ht="24.2" customHeight="1">
      <c r="A780" s="35"/>
      <c r="B780" s="36"/>
      <c r="C780" s="174" t="s">
        <v>1373</v>
      </c>
      <c r="D780" s="174" t="s">
        <v>117</v>
      </c>
      <c r="E780" s="175" t="s">
        <v>1374</v>
      </c>
      <c r="F780" s="176" t="s">
        <v>1375</v>
      </c>
      <c r="G780" s="177" t="s">
        <v>217</v>
      </c>
      <c r="H780" s="178">
        <v>6.2</v>
      </c>
      <c r="I780" s="179"/>
      <c r="J780" s="180">
        <f>ROUND(I780*H780,2)</f>
        <v>0</v>
      </c>
      <c r="K780" s="176" t="s">
        <v>121</v>
      </c>
      <c r="L780" s="40"/>
      <c r="M780" s="181" t="s">
        <v>19</v>
      </c>
      <c r="N780" s="182" t="s">
        <v>43</v>
      </c>
      <c r="O780" s="65"/>
      <c r="P780" s="183">
        <f>O780*H780</f>
        <v>0</v>
      </c>
      <c r="Q780" s="183">
        <v>0</v>
      </c>
      <c r="R780" s="183">
        <f>Q780*H780</f>
        <v>0</v>
      </c>
      <c r="S780" s="183">
        <v>1.6E-2</v>
      </c>
      <c r="T780" s="184">
        <f>S780*H780</f>
        <v>9.920000000000001E-2</v>
      </c>
      <c r="U780" s="35"/>
      <c r="V780" s="35"/>
      <c r="W780" s="35"/>
      <c r="X780" s="35"/>
      <c r="Y780" s="35"/>
      <c r="Z780" s="35"/>
      <c r="AA780" s="35"/>
      <c r="AB780" s="35"/>
      <c r="AC780" s="35"/>
      <c r="AD780" s="35"/>
      <c r="AE780" s="35"/>
      <c r="AR780" s="185" t="s">
        <v>282</v>
      </c>
      <c r="AT780" s="185" t="s">
        <v>117</v>
      </c>
      <c r="AU780" s="185" t="s">
        <v>79</v>
      </c>
      <c r="AY780" s="18" t="s">
        <v>114</v>
      </c>
      <c r="BE780" s="186">
        <f>IF(N780="základní",J780,0)</f>
        <v>0</v>
      </c>
      <c r="BF780" s="186">
        <f>IF(N780="snížená",J780,0)</f>
        <v>0</v>
      </c>
      <c r="BG780" s="186">
        <f>IF(N780="zákl. přenesená",J780,0)</f>
        <v>0</v>
      </c>
      <c r="BH780" s="186">
        <f>IF(N780="sníž. přenesená",J780,0)</f>
        <v>0</v>
      </c>
      <c r="BI780" s="186">
        <f>IF(N780="nulová",J780,0)</f>
        <v>0</v>
      </c>
      <c r="BJ780" s="18" t="s">
        <v>79</v>
      </c>
      <c r="BK780" s="186">
        <f>ROUND(I780*H780,2)</f>
        <v>0</v>
      </c>
      <c r="BL780" s="18" t="s">
        <v>282</v>
      </c>
      <c r="BM780" s="185" t="s">
        <v>1376</v>
      </c>
    </row>
    <row r="781" spans="1:65" s="2" customFormat="1" ht="19.5">
      <c r="A781" s="35"/>
      <c r="B781" s="36"/>
      <c r="C781" s="37"/>
      <c r="D781" s="187" t="s">
        <v>124</v>
      </c>
      <c r="E781" s="37"/>
      <c r="F781" s="188" t="s">
        <v>1377</v>
      </c>
      <c r="G781" s="37"/>
      <c r="H781" s="37"/>
      <c r="I781" s="189"/>
      <c r="J781" s="37"/>
      <c r="K781" s="37"/>
      <c r="L781" s="40"/>
      <c r="M781" s="190"/>
      <c r="N781" s="191"/>
      <c r="O781" s="65"/>
      <c r="P781" s="65"/>
      <c r="Q781" s="65"/>
      <c r="R781" s="65"/>
      <c r="S781" s="65"/>
      <c r="T781" s="66"/>
      <c r="U781" s="35"/>
      <c r="V781" s="35"/>
      <c r="W781" s="35"/>
      <c r="X781" s="35"/>
      <c r="Y781" s="35"/>
      <c r="Z781" s="35"/>
      <c r="AA781" s="35"/>
      <c r="AB781" s="35"/>
      <c r="AC781" s="35"/>
      <c r="AD781" s="35"/>
      <c r="AE781" s="35"/>
      <c r="AT781" s="18" t="s">
        <v>124</v>
      </c>
      <c r="AU781" s="18" t="s">
        <v>79</v>
      </c>
    </row>
    <row r="782" spans="1:65" s="2" customFormat="1" ht="11.25">
      <c r="A782" s="35"/>
      <c r="B782" s="36"/>
      <c r="C782" s="37"/>
      <c r="D782" s="192" t="s">
        <v>126</v>
      </c>
      <c r="E782" s="37"/>
      <c r="F782" s="193" t="s">
        <v>1378</v>
      </c>
      <c r="G782" s="37"/>
      <c r="H782" s="37"/>
      <c r="I782" s="189"/>
      <c r="J782" s="37"/>
      <c r="K782" s="37"/>
      <c r="L782" s="40"/>
      <c r="M782" s="190"/>
      <c r="N782" s="191"/>
      <c r="O782" s="65"/>
      <c r="P782" s="65"/>
      <c r="Q782" s="65"/>
      <c r="R782" s="65"/>
      <c r="S782" s="65"/>
      <c r="T782" s="66"/>
      <c r="U782" s="35"/>
      <c r="V782" s="35"/>
      <c r="W782" s="35"/>
      <c r="X782" s="35"/>
      <c r="Y782" s="35"/>
      <c r="Z782" s="35"/>
      <c r="AA782" s="35"/>
      <c r="AB782" s="35"/>
      <c r="AC782" s="35"/>
      <c r="AD782" s="35"/>
      <c r="AE782" s="35"/>
      <c r="AT782" s="18" t="s">
        <v>126</v>
      </c>
      <c r="AU782" s="18" t="s">
        <v>79</v>
      </c>
    </row>
    <row r="783" spans="1:65" s="13" customFormat="1" ht="11.25">
      <c r="B783" s="194"/>
      <c r="C783" s="195"/>
      <c r="D783" s="187" t="s">
        <v>128</v>
      </c>
      <c r="E783" s="196" t="s">
        <v>19</v>
      </c>
      <c r="F783" s="197" t="s">
        <v>1379</v>
      </c>
      <c r="G783" s="195"/>
      <c r="H783" s="196" t="s">
        <v>19</v>
      </c>
      <c r="I783" s="198"/>
      <c r="J783" s="195"/>
      <c r="K783" s="195"/>
      <c r="L783" s="199"/>
      <c r="M783" s="200"/>
      <c r="N783" s="201"/>
      <c r="O783" s="201"/>
      <c r="P783" s="201"/>
      <c r="Q783" s="201"/>
      <c r="R783" s="201"/>
      <c r="S783" s="201"/>
      <c r="T783" s="202"/>
      <c r="AT783" s="203" t="s">
        <v>128</v>
      </c>
      <c r="AU783" s="203" t="s">
        <v>79</v>
      </c>
      <c r="AV783" s="13" t="s">
        <v>14</v>
      </c>
      <c r="AW783" s="13" t="s">
        <v>33</v>
      </c>
      <c r="AX783" s="13" t="s">
        <v>71</v>
      </c>
      <c r="AY783" s="203" t="s">
        <v>114</v>
      </c>
    </row>
    <row r="784" spans="1:65" s="14" customFormat="1" ht="11.25">
      <c r="B784" s="204"/>
      <c r="C784" s="205"/>
      <c r="D784" s="187" t="s">
        <v>128</v>
      </c>
      <c r="E784" s="206" t="s">
        <v>19</v>
      </c>
      <c r="F784" s="207" t="s">
        <v>1380</v>
      </c>
      <c r="G784" s="205"/>
      <c r="H784" s="208">
        <v>6.2</v>
      </c>
      <c r="I784" s="209"/>
      <c r="J784" s="205"/>
      <c r="K784" s="205"/>
      <c r="L784" s="210"/>
      <c r="M784" s="211"/>
      <c r="N784" s="212"/>
      <c r="O784" s="212"/>
      <c r="P784" s="212"/>
      <c r="Q784" s="212"/>
      <c r="R784" s="212"/>
      <c r="S784" s="212"/>
      <c r="T784" s="213"/>
      <c r="AT784" s="214" t="s">
        <v>128</v>
      </c>
      <c r="AU784" s="214" t="s">
        <v>79</v>
      </c>
      <c r="AV784" s="14" t="s">
        <v>79</v>
      </c>
      <c r="AW784" s="14" t="s">
        <v>33</v>
      </c>
      <c r="AX784" s="14" t="s">
        <v>14</v>
      </c>
      <c r="AY784" s="214" t="s">
        <v>114</v>
      </c>
    </row>
    <row r="785" spans="1:65" s="2" customFormat="1" ht="16.5" customHeight="1">
      <c r="A785" s="35"/>
      <c r="B785" s="36"/>
      <c r="C785" s="174" t="s">
        <v>1381</v>
      </c>
      <c r="D785" s="174" t="s">
        <v>117</v>
      </c>
      <c r="E785" s="175" t="s">
        <v>1382</v>
      </c>
      <c r="F785" s="176" t="s">
        <v>1383</v>
      </c>
      <c r="G785" s="177" t="s">
        <v>120</v>
      </c>
      <c r="H785" s="178">
        <v>2.1080000000000001</v>
      </c>
      <c r="I785" s="179"/>
      <c r="J785" s="180">
        <f>ROUND(I785*H785,2)</f>
        <v>0</v>
      </c>
      <c r="K785" s="176" t="s">
        <v>121</v>
      </c>
      <c r="L785" s="40"/>
      <c r="M785" s="181" t="s">
        <v>19</v>
      </c>
      <c r="N785" s="182" t="s">
        <v>43</v>
      </c>
      <c r="O785" s="65"/>
      <c r="P785" s="183">
        <f>O785*H785</f>
        <v>0</v>
      </c>
      <c r="Q785" s="183">
        <v>0</v>
      </c>
      <c r="R785" s="183">
        <f>Q785*H785</f>
        <v>0</v>
      </c>
      <c r="S785" s="183">
        <v>0.02</v>
      </c>
      <c r="T785" s="184">
        <f>S785*H785</f>
        <v>4.2160000000000003E-2</v>
      </c>
      <c r="U785" s="35"/>
      <c r="V785" s="35"/>
      <c r="W785" s="35"/>
      <c r="X785" s="35"/>
      <c r="Y785" s="35"/>
      <c r="Z785" s="35"/>
      <c r="AA785" s="35"/>
      <c r="AB785" s="35"/>
      <c r="AC785" s="35"/>
      <c r="AD785" s="35"/>
      <c r="AE785" s="35"/>
      <c r="AR785" s="185" t="s">
        <v>282</v>
      </c>
      <c r="AT785" s="185" t="s">
        <v>117</v>
      </c>
      <c r="AU785" s="185" t="s">
        <v>79</v>
      </c>
      <c r="AY785" s="18" t="s">
        <v>114</v>
      </c>
      <c r="BE785" s="186">
        <f>IF(N785="základní",J785,0)</f>
        <v>0</v>
      </c>
      <c r="BF785" s="186">
        <f>IF(N785="snížená",J785,0)</f>
        <v>0</v>
      </c>
      <c r="BG785" s="186">
        <f>IF(N785="zákl. přenesená",J785,0)</f>
        <v>0</v>
      </c>
      <c r="BH785" s="186">
        <f>IF(N785="sníž. přenesená",J785,0)</f>
        <v>0</v>
      </c>
      <c r="BI785" s="186">
        <f>IF(N785="nulová",J785,0)</f>
        <v>0</v>
      </c>
      <c r="BJ785" s="18" t="s">
        <v>79</v>
      </c>
      <c r="BK785" s="186">
        <f>ROUND(I785*H785,2)</f>
        <v>0</v>
      </c>
      <c r="BL785" s="18" t="s">
        <v>282</v>
      </c>
      <c r="BM785" s="185" t="s">
        <v>1384</v>
      </c>
    </row>
    <row r="786" spans="1:65" s="2" customFormat="1" ht="11.25">
      <c r="A786" s="35"/>
      <c r="B786" s="36"/>
      <c r="C786" s="37"/>
      <c r="D786" s="187" t="s">
        <v>124</v>
      </c>
      <c r="E786" s="37"/>
      <c r="F786" s="188" t="s">
        <v>1383</v>
      </c>
      <c r="G786" s="37"/>
      <c r="H786" s="37"/>
      <c r="I786" s="189"/>
      <c r="J786" s="37"/>
      <c r="K786" s="37"/>
      <c r="L786" s="40"/>
      <c r="M786" s="190"/>
      <c r="N786" s="191"/>
      <c r="O786" s="65"/>
      <c r="P786" s="65"/>
      <c r="Q786" s="65"/>
      <c r="R786" s="65"/>
      <c r="S786" s="65"/>
      <c r="T786" s="66"/>
      <c r="U786" s="35"/>
      <c r="V786" s="35"/>
      <c r="W786" s="35"/>
      <c r="X786" s="35"/>
      <c r="Y786" s="35"/>
      <c r="Z786" s="35"/>
      <c r="AA786" s="35"/>
      <c r="AB786" s="35"/>
      <c r="AC786" s="35"/>
      <c r="AD786" s="35"/>
      <c r="AE786" s="35"/>
      <c r="AT786" s="18" t="s">
        <v>124</v>
      </c>
      <c r="AU786" s="18" t="s">
        <v>79</v>
      </c>
    </row>
    <row r="787" spans="1:65" s="2" customFormat="1" ht="11.25">
      <c r="A787" s="35"/>
      <c r="B787" s="36"/>
      <c r="C787" s="37"/>
      <c r="D787" s="192" t="s">
        <v>126</v>
      </c>
      <c r="E787" s="37"/>
      <c r="F787" s="193" t="s">
        <v>1385</v>
      </c>
      <c r="G787" s="37"/>
      <c r="H787" s="37"/>
      <c r="I787" s="189"/>
      <c r="J787" s="37"/>
      <c r="K787" s="37"/>
      <c r="L787" s="40"/>
      <c r="M787" s="190"/>
      <c r="N787" s="191"/>
      <c r="O787" s="65"/>
      <c r="P787" s="65"/>
      <c r="Q787" s="65"/>
      <c r="R787" s="65"/>
      <c r="S787" s="65"/>
      <c r="T787" s="66"/>
      <c r="U787" s="35"/>
      <c r="V787" s="35"/>
      <c r="W787" s="35"/>
      <c r="X787" s="35"/>
      <c r="Y787" s="35"/>
      <c r="Z787" s="35"/>
      <c r="AA787" s="35"/>
      <c r="AB787" s="35"/>
      <c r="AC787" s="35"/>
      <c r="AD787" s="35"/>
      <c r="AE787" s="35"/>
      <c r="AT787" s="18" t="s">
        <v>126</v>
      </c>
      <c r="AU787" s="18" t="s">
        <v>79</v>
      </c>
    </row>
    <row r="788" spans="1:65" s="13" customFormat="1" ht="11.25">
      <c r="B788" s="194"/>
      <c r="C788" s="195"/>
      <c r="D788" s="187" t="s">
        <v>128</v>
      </c>
      <c r="E788" s="196" t="s">
        <v>19</v>
      </c>
      <c r="F788" s="197" t="s">
        <v>1386</v>
      </c>
      <c r="G788" s="195"/>
      <c r="H788" s="196" t="s">
        <v>19</v>
      </c>
      <c r="I788" s="198"/>
      <c r="J788" s="195"/>
      <c r="K788" s="195"/>
      <c r="L788" s="199"/>
      <c r="M788" s="200"/>
      <c r="N788" s="201"/>
      <c r="O788" s="201"/>
      <c r="P788" s="201"/>
      <c r="Q788" s="201"/>
      <c r="R788" s="201"/>
      <c r="S788" s="201"/>
      <c r="T788" s="202"/>
      <c r="AT788" s="203" t="s">
        <v>128</v>
      </c>
      <c r="AU788" s="203" t="s">
        <v>79</v>
      </c>
      <c r="AV788" s="13" t="s">
        <v>14</v>
      </c>
      <c r="AW788" s="13" t="s">
        <v>33</v>
      </c>
      <c r="AX788" s="13" t="s">
        <v>71</v>
      </c>
      <c r="AY788" s="203" t="s">
        <v>114</v>
      </c>
    </row>
    <row r="789" spans="1:65" s="14" customFormat="1" ht="11.25">
      <c r="B789" s="204"/>
      <c r="C789" s="205"/>
      <c r="D789" s="187" t="s">
        <v>128</v>
      </c>
      <c r="E789" s="206" t="s">
        <v>19</v>
      </c>
      <c r="F789" s="207" t="s">
        <v>1387</v>
      </c>
      <c r="G789" s="205"/>
      <c r="H789" s="208">
        <v>2.1080000000000001</v>
      </c>
      <c r="I789" s="209"/>
      <c r="J789" s="205"/>
      <c r="K789" s="205"/>
      <c r="L789" s="210"/>
      <c r="M789" s="211"/>
      <c r="N789" s="212"/>
      <c r="O789" s="212"/>
      <c r="P789" s="212"/>
      <c r="Q789" s="212"/>
      <c r="R789" s="212"/>
      <c r="S789" s="212"/>
      <c r="T789" s="213"/>
      <c r="AT789" s="214" t="s">
        <v>128</v>
      </c>
      <c r="AU789" s="214" t="s">
        <v>79</v>
      </c>
      <c r="AV789" s="14" t="s">
        <v>79</v>
      </c>
      <c r="AW789" s="14" t="s">
        <v>33</v>
      </c>
      <c r="AX789" s="14" t="s">
        <v>14</v>
      </c>
      <c r="AY789" s="214" t="s">
        <v>114</v>
      </c>
    </row>
    <row r="790" spans="1:65" s="2" customFormat="1" ht="24.2" customHeight="1">
      <c r="A790" s="35"/>
      <c r="B790" s="36"/>
      <c r="C790" s="174" t="s">
        <v>1388</v>
      </c>
      <c r="D790" s="174" t="s">
        <v>117</v>
      </c>
      <c r="E790" s="175" t="s">
        <v>1389</v>
      </c>
      <c r="F790" s="176" t="s">
        <v>1390</v>
      </c>
      <c r="G790" s="177" t="s">
        <v>650</v>
      </c>
      <c r="H790" s="178">
        <v>1</v>
      </c>
      <c r="I790" s="179"/>
      <c r="J790" s="180">
        <f>ROUND(I790*H790,2)</f>
        <v>0</v>
      </c>
      <c r="K790" s="176" t="s">
        <v>121</v>
      </c>
      <c r="L790" s="40"/>
      <c r="M790" s="181" t="s">
        <v>19</v>
      </c>
      <c r="N790" s="182" t="s">
        <v>43</v>
      </c>
      <c r="O790" s="65"/>
      <c r="P790" s="183">
        <f>O790*H790</f>
        <v>0</v>
      </c>
      <c r="Q790" s="183">
        <v>5.0000000000000002E-5</v>
      </c>
      <c r="R790" s="183">
        <f>Q790*H790</f>
        <v>5.0000000000000002E-5</v>
      </c>
      <c r="S790" s="183">
        <v>0</v>
      </c>
      <c r="T790" s="184">
        <f>S790*H790</f>
        <v>0</v>
      </c>
      <c r="U790" s="35"/>
      <c r="V790" s="35"/>
      <c r="W790" s="35"/>
      <c r="X790" s="35"/>
      <c r="Y790" s="35"/>
      <c r="Z790" s="35"/>
      <c r="AA790" s="35"/>
      <c r="AB790" s="35"/>
      <c r="AC790" s="35"/>
      <c r="AD790" s="35"/>
      <c r="AE790" s="35"/>
      <c r="AR790" s="185" t="s">
        <v>282</v>
      </c>
      <c r="AT790" s="185" t="s">
        <v>117</v>
      </c>
      <c r="AU790" s="185" t="s">
        <v>79</v>
      </c>
      <c r="AY790" s="18" t="s">
        <v>114</v>
      </c>
      <c r="BE790" s="186">
        <f>IF(N790="základní",J790,0)</f>
        <v>0</v>
      </c>
      <c r="BF790" s="186">
        <f>IF(N790="snížená",J790,0)</f>
        <v>0</v>
      </c>
      <c r="BG790" s="186">
        <f>IF(N790="zákl. přenesená",J790,0)</f>
        <v>0</v>
      </c>
      <c r="BH790" s="186">
        <f>IF(N790="sníž. přenesená",J790,0)</f>
        <v>0</v>
      </c>
      <c r="BI790" s="186">
        <f>IF(N790="nulová",J790,0)</f>
        <v>0</v>
      </c>
      <c r="BJ790" s="18" t="s">
        <v>79</v>
      </c>
      <c r="BK790" s="186">
        <f>ROUND(I790*H790,2)</f>
        <v>0</v>
      </c>
      <c r="BL790" s="18" t="s">
        <v>282</v>
      </c>
      <c r="BM790" s="185" t="s">
        <v>1391</v>
      </c>
    </row>
    <row r="791" spans="1:65" s="2" customFormat="1" ht="29.25">
      <c r="A791" s="35"/>
      <c r="B791" s="36"/>
      <c r="C791" s="37"/>
      <c r="D791" s="187" t="s">
        <v>124</v>
      </c>
      <c r="E791" s="37"/>
      <c r="F791" s="188" t="s">
        <v>1392</v>
      </c>
      <c r="G791" s="37"/>
      <c r="H791" s="37"/>
      <c r="I791" s="189"/>
      <c r="J791" s="37"/>
      <c r="K791" s="37"/>
      <c r="L791" s="40"/>
      <c r="M791" s="190"/>
      <c r="N791" s="191"/>
      <c r="O791" s="65"/>
      <c r="P791" s="65"/>
      <c r="Q791" s="65"/>
      <c r="R791" s="65"/>
      <c r="S791" s="65"/>
      <c r="T791" s="66"/>
      <c r="U791" s="35"/>
      <c r="V791" s="35"/>
      <c r="W791" s="35"/>
      <c r="X791" s="35"/>
      <c r="Y791" s="35"/>
      <c r="Z791" s="35"/>
      <c r="AA791" s="35"/>
      <c r="AB791" s="35"/>
      <c r="AC791" s="35"/>
      <c r="AD791" s="35"/>
      <c r="AE791" s="35"/>
      <c r="AT791" s="18" t="s">
        <v>124</v>
      </c>
      <c r="AU791" s="18" t="s">
        <v>79</v>
      </c>
    </row>
    <row r="792" spans="1:65" s="2" customFormat="1" ht="11.25">
      <c r="A792" s="35"/>
      <c r="B792" s="36"/>
      <c r="C792" s="37"/>
      <c r="D792" s="192" t="s">
        <v>126</v>
      </c>
      <c r="E792" s="37"/>
      <c r="F792" s="193" t="s">
        <v>1393</v>
      </c>
      <c r="G792" s="37"/>
      <c r="H792" s="37"/>
      <c r="I792" s="189"/>
      <c r="J792" s="37"/>
      <c r="K792" s="37"/>
      <c r="L792" s="40"/>
      <c r="M792" s="190"/>
      <c r="N792" s="191"/>
      <c r="O792" s="65"/>
      <c r="P792" s="65"/>
      <c r="Q792" s="65"/>
      <c r="R792" s="65"/>
      <c r="S792" s="65"/>
      <c r="T792" s="66"/>
      <c r="U792" s="35"/>
      <c r="V792" s="35"/>
      <c r="W792" s="35"/>
      <c r="X792" s="35"/>
      <c r="Y792" s="35"/>
      <c r="Z792" s="35"/>
      <c r="AA792" s="35"/>
      <c r="AB792" s="35"/>
      <c r="AC792" s="35"/>
      <c r="AD792" s="35"/>
      <c r="AE792" s="35"/>
      <c r="AT792" s="18" t="s">
        <v>126</v>
      </c>
      <c r="AU792" s="18" t="s">
        <v>79</v>
      </c>
    </row>
    <row r="793" spans="1:65" s="13" customFormat="1" ht="11.25">
      <c r="B793" s="194"/>
      <c r="C793" s="195"/>
      <c r="D793" s="187" t="s">
        <v>128</v>
      </c>
      <c r="E793" s="196" t="s">
        <v>19</v>
      </c>
      <c r="F793" s="197" t="s">
        <v>1394</v>
      </c>
      <c r="G793" s="195"/>
      <c r="H793" s="196" t="s">
        <v>19</v>
      </c>
      <c r="I793" s="198"/>
      <c r="J793" s="195"/>
      <c r="K793" s="195"/>
      <c r="L793" s="199"/>
      <c r="M793" s="200"/>
      <c r="N793" s="201"/>
      <c r="O793" s="201"/>
      <c r="P793" s="201"/>
      <c r="Q793" s="201"/>
      <c r="R793" s="201"/>
      <c r="S793" s="201"/>
      <c r="T793" s="202"/>
      <c r="AT793" s="203" t="s">
        <v>128</v>
      </c>
      <c r="AU793" s="203" t="s">
        <v>79</v>
      </c>
      <c r="AV793" s="13" t="s">
        <v>14</v>
      </c>
      <c r="AW793" s="13" t="s">
        <v>33</v>
      </c>
      <c r="AX793" s="13" t="s">
        <v>71</v>
      </c>
      <c r="AY793" s="203" t="s">
        <v>114</v>
      </c>
    </row>
    <row r="794" spans="1:65" s="14" customFormat="1" ht="11.25">
      <c r="B794" s="204"/>
      <c r="C794" s="205"/>
      <c r="D794" s="187" t="s">
        <v>128</v>
      </c>
      <c r="E794" s="206" t="s">
        <v>19</v>
      </c>
      <c r="F794" s="207" t="s">
        <v>14</v>
      </c>
      <c r="G794" s="205"/>
      <c r="H794" s="208">
        <v>1</v>
      </c>
      <c r="I794" s="209"/>
      <c r="J794" s="205"/>
      <c r="K794" s="205"/>
      <c r="L794" s="210"/>
      <c r="M794" s="211"/>
      <c r="N794" s="212"/>
      <c r="O794" s="212"/>
      <c r="P794" s="212"/>
      <c r="Q794" s="212"/>
      <c r="R794" s="212"/>
      <c r="S794" s="212"/>
      <c r="T794" s="213"/>
      <c r="AT794" s="214" t="s">
        <v>128</v>
      </c>
      <c r="AU794" s="214" t="s">
        <v>79</v>
      </c>
      <c r="AV794" s="14" t="s">
        <v>79</v>
      </c>
      <c r="AW794" s="14" t="s">
        <v>33</v>
      </c>
      <c r="AX794" s="14" t="s">
        <v>14</v>
      </c>
      <c r="AY794" s="214" t="s">
        <v>114</v>
      </c>
    </row>
    <row r="795" spans="1:65" s="2" customFormat="1" ht="21.75" customHeight="1">
      <c r="A795" s="35"/>
      <c r="B795" s="36"/>
      <c r="C795" s="226" t="s">
        <v>1395</v>
      </c>
      <c r="D795" s="226" t="s">
        <v>146</v>
      </c>
      <c r="E795" s="227" t="s">
        <v>1396</v>
      </c>
      <c r="F795" s="228" t="s">
        <v>1397</v>
      </c>
      <c r="G795" s="229" t="s">
        <v>1336</v>
      </c>
      <c r="H795" s="230">
        <v>1</v>
      </c>
      <c r="I795" s="231"/>
      <c r="J795" s="232">
        <f>ROUND(I795*H795,2)</f>
        <v>0</v>
      </c>
      <c r="K795" s="228" t="s">
        <v>19</v>
      </c>
      <c r="L795" s="233"/>
      <c r="M795" s="234" t="s">
        <v>19</v>
      </c>
      <c r="N795" s="235" t="s">
        <v>43</v>
      </c>
      <c r="O795" s="65"/>
      <c r="P795" s="183">
        <f>O795*H795</f>
        <v>0</v>
      </c>
      <c r="Q795" s="183">
        <v>0</v>
      </c>
      <c r="R795" s="183">
        <f>Q795*H795</f>
        <v>0</v>
      </c>
      <c r="S795" s="183">
        <v>0</v>
      </c>
      <c r="T795" s="184">
        <f>S795*H795</f>
        <v>0</v>
      </c>
      <c r="U795" s="35"/>
      <c r="V795" s="35"/>
      <c r="W795" s="35"/>
      <c r="X795" s="35"/>
      <c r="Y795" s="35"/>
      <c r="Z795" s="35"/>
      <c r="AA795" s="35"/>
      <c r="AB795" s="35"/>
      <c r="AC795" s="35"/>
      <c r="AD795" s="35"/>
      <c r="AE795" s="35"/>
      <c r="AR795" s="185" t="s">
        <v>388</v>
      </c>
      <c r="AT795" s="185" t="s">
        <v>146</v>
      </c>
      <c r="AU795" s="185" t="s">
        <v>79</v>
      </c>
      <c r="AY795" s="18" t="s">
        <v>114</v>
      </c>
      <c r="BE795" s="186">
        <f>IF(N795="základní",J795,0)</f>
        <v>0</v>
      </c>
      <c r="BF795" s="186">
        <f>IF(N795="snížená",J795,0)</f>
        <v>0</v>
      </c>
      <c r="BG795" s="186">
        <f>IF(N795="zákl. přenesená",J795,0)</f>
        <v>0</v>
      </c>
      <c r="BH795" s="186">
        <f>IF(N795="sníž. přenesená",J795,0)</f>
        <v>0</v>
      </c>
      <c r="BI795" s="186">
        <f>IF(N795="nulová",J795,0)</f>
        <v>0</v>
      </c>
      <c r="BJ795" s="18" t="s">
        <v>79</v>
      </c>
      <c r="BK795" s="186">
        <f>ROUND(I795*H795,2)</f>
        <v>0</v>
      </c>
      <c r="BL795" s="18" t="s">
        <v>282</v>
      </c>
      <c r="BM795" s="185" t="s">
        <v>1398</v>
      </c>
    </row>
    <row r="796" spans="1:65" s="2" customFormat="1" ht="11.25">
      <c r="A796" s="35"/>
      <c r="B796" s="36"/>
      <c r="C796" s="37"/>
      <c r="D796" s="187" t="s">
        <v>124</v>
      </c>
      <c r="E796" s="37"/>
      <c r="F796" s="188" t="s">
        <v>1397</v>
      </c>
      <c r="G796" s="37"/>
      <c r="H796" s="37"/>
      <c r="I796" s="189"/>
      <c r="J796" s="37"/>
      <c r="K796" s="37"/>
      <c r="L796" s="40"/>
      <c r="M796" s="190"/>
      <c r="N796" s="191"/>
      <c r="O796" s="65"/>
      <c r="P796" s="65"/>
      <c r="Q796" s="65"/>
      <c r="R796" s="65"/>
      <c r="S796" s="65"/>
      <c r="T796" s="66"/>
      <c r="U796" s="35"/>
      <c r="V796" s="35"/>
      <c r="W796" s="35"/>
      <c r="X796" s="35"/>
      <c r="Y796" s="35"/>
      <c r="Z796" s="35"/>
      <c r="AA796" s="35"/>
      <c r="AB796" s="35"/>
      <c r="AC796" s="35"/>
      <c r="AD796" s="35"/>
      <c r="AE796" s="35"/>
      <c r="AT796" s="18" t="s">
        <v>124</v>
      </c>
      <c r="AU796" s="18" t="s">
        <v>79</v>
      </c>
    </row>
    <row r="797" spans="1:65" s="13" customFormat="1" ht="11.25">
      <c r="B797" s="194"/>
      <c r="C797" s="195"/>
      <c r="D797" s="187" t="s">
        <v>128</v>
      </c>
      <c r="E797" s="196" t="s">
        <v>19</v>
      </c>
      <c r="F797" s="197" t="s">
        <v>1394</v>
      </c>
      <c r="G797" s="195"/>
      <c r="H797" s="196" t="s">
        <v>19</v>
      </c>
      <c r="I797" s="198"/>
      <c r="J797" s="195"/>
      <c r="K797" s="195"/>
      <c r="L797" s="199"/>
      <c r="M797" s="200"/>
      <c r="N797" s="201"/>
      <c r="O797" s="201"/>
      <c r="P797" s="201"/>
      <c r="Q797" s="201"/>
      <c r="R797" s="201"/>
      <c r="S797" s="201"/>
      <c r="T797" s="202"/>
      <c r="AT797" s="203" t="s">
        <v>128</v>
      </c>
      <c r="AU797" s="203" t="s">
        <v>79</v>
      </c>
      <c r="AV797" s="13" t="s">
        <v>14</v>
      </c>
      <c r="AW797" s="13" t="s">
        <v>33</v>
      </c>
      <c r="AX797" s="13" t="s">
        <v>71</v>
      </c>
      <c r="AY797" s="203" t="s">
        <v>114</v>
      </c>
    </row>
    <row r="798" spans="1:65" s="14" customFormat="1" ht="11.25">
      <c r="B798" s="204"/>
      <c r="C798" s="205"/>
      <c r="D798" s="187" t="s">
        <v>128</v>
      </c>
      <c r="E798" s="206" t="s">
        <v>19</v>
      </c>
      <c r="F798" s="207" t="s">
        <v>14</v>
      </c>
      <c r="G798" s="205"/>
      <c r="H798" s="208">
        <v>1</v>
      </c>
      <c r="I798" s="209"/>
      <c r="J798" s="205"/>
      <c r="K798" s="205"/>
      <c r="L798" s="210"/>
      <c r="M798" s="211"/>
      <c r="N798" s="212"/>
      <c r="O798" s="212"/>
      <c r="P798" s="212"/>
      <c r="Q798" s="212"/>
      <c r="R798" s="212"/>
      <c r="S798" s="212"/>
      <c r="T798" s="213"/>
      <c r="AT798" s="214" t="s">
        <v>128</v>
      </c>
      <c r="AU798" s="214" t="s">
        <v>79</v>
      </c>
      <c r="AV798" s="14" t="s">
        <v>79</v>
      </c>
      <c r="AW798" s="14" t="s">
        <v>33</v>
      </c>
      <c r="AX798" s="14" t="s">
        <v>14</v>
      </c>
      <c r="AY798" s="214" t="s">
        <v>114</v>
      </c>
    </row>
    <row r="799" spans="1:65" s="2" customFormat="1" ht="24.2" customHeight="1">
      <c r="A799" s="35"/>
      <c r="B799" s="36"/>
      <c r="C799" s="174" t="s">
        <v>1399</v>
      </c>
      <c r="D799" s="174" t="s">
        <v>117</v>
      </c>
      <c r="E799" s="175" t="s">
        <v>1400</v>
      </c>
      <c r="F799" s="176" t="s">
        <v>1401</v>
      </c>
      <c r="G799" s="177" t="s">
        <v>217</v>
      </c>
      <c r="H799" s="178">
        <v>0.61</v>
      </c>
      <c r="I799" s="179"/>
      <c r="J799" s="180">
        <f>ROUND(I799*H799,2)</f>
        <v>0</v>
      </c>
      <c r="K799" s="176" t="s">
        <v>121</v>
      </c>
      <c r="L799" s="40"/>
      <c r="M799" s="181" t="s">
        <v>19</v>
      </c>
      <c r="N799" s="182" t="s">
        <v>43</v>
      </c>
      <c r="O799" s="65"/>
      <c r="P799" s="183">
        <f>O799*H799</f>
        <v>0</v>
      </c>
      <c r="Q799" s="183">
        <v>2.0000000000000002E-5</v>
      </c>
      <c r="R799" s="183">
        <f>Q799*H799</f>
        <v>1.22E-5</v>
      </c>
      <c r="S799" s="183">
        <v>0</v>
      </c>
      <c r="T799" s="184">
        <f>S799*H799</f>
        <v>0</v>
      </c>
      <c r="U799" s="35"/>
      <c r="V799" s="35"/>
      <c r="W799" s="35"/>
      <c r="X799" s="35"/>
      <c r="Y799" s="35"/>
      <c r="Z799" s="35"/>
      <c r="AA799" s="35"/>
      <c r="AB799" s="35"/>
      <c r="AC799" s="35"/>
      <c r="AD799" s="35"/>
      <c r="AE799" s="35"/>
      <c r="AR799" s="185" t="s">
        <v>282</v>
      </c>
      <c r="AT799" s="185" t="s">
        <v>117</v>
      </c>
      <c r="AU799" s="185" t="s">
        <v>79</v>
      </c>
      <c r="AY799" s="18" t="s">
        <v>114</v>
      </c>
      <c r="BE799" s="186">
        <f>IF(N799="základní",J799,0)</f>
        <v>0</v>
      </c>
      <c r="BF799" s="186">
        <f>IF(N799="snížená",J799,0)</f>
        <v>0</v>
      </c>
      <c r="BG799" s="186">
        <f>IF(N799="zákl. přenesená",J799,0)</f>
        <v>0</v>
      </c>
      <c r="BH799" s="186">
        <f>IF(N799="sníž. přenesená",J799,0)</f>
        <v>0</v>
      </c>
      <c r="BI799" s="186">
        <f>IF(N799="nulová",J799,0)</f>
        <v>0</v>
      </c>
      <c r="BJ799" s="18" t="s">
        <v>79</v>
      </c>
      <c r="BK799" s="186">
        <f>ROUND(I799*H799,2)</f>
        <v>0</v>
      </c>
      <c r="BL799" s="18" t="s">
        <v>282</v>
      </c>
      <c r="BM799" s="185" t="s">
        <v>1402</v>
      </c>
    </row>
    <row r="800" spans="1:65" s="2" customFormat="1" ht="19.5">
      <c r="A800" s="35"/>
      <c r="B800" s="36"/>
      <c r="C800" s="37"/>
      <c r="D800" s="187" t="s">
        <v>124</v>
      </c>
      <c r="E800" s="37"/>
      <c r="F800" s="188" t="s">
        <v>1403</v>
      </c>
      <c r="G800" s="37"/>
      <c r="H800" s="37"/>
      <c r="I800" s="189"/>
      <c r="J800" s="37"/>
      <c r="K800" s="37"/>
      <c r="L800" s="40"/>
      <c r="M800" s="190"/>
      <c r="N800" s="191"/>
      <c r="O800" s="65"/>
      <c r="P800" s="65"/>
      <c r="Q800" s="65"/>
      <c r="R800" s="65"/>
      <c r="S800" s="65"/>
      <c r="T800" s="66"/>
      <c r="U800" s="35"/>
      <c r="V800" s="35"/>
      <c r="W800" s="35"/>
      <c r="X800" s="35"/>
      <c r="Y800" s="35"/>
      <c r="Z800" s="35"/>
      <c r="AA800" s="35"/>
      <c r="AB800" s="35"/>
      <c r="AC800" s="35"/>
      <c r="AD800" s="35"/>
      <c r="AE800" s="35"/>
      <c r="AT800" s="18" t="s">
        <v>124</v>
      </c>
      <c r="AU800" s="18" t="s">
        <v>79</v>
      </c>
    </row>
    <row r="801" spans="1:65" s="2" customFormat="1" ht="11.25">
      <c r="A801" s="35"/>
      <c r="B801" s="36"/>
      <c r="C801" s="37"/>
      <c r="D801" s="192" t="s">
        <v>126</v>
      </c>
      <c r="E801" s="37"/>
      <c r="F801" s="193" t="s">
        <v>1404</v>
      </c>
      <c r="G801" s="37"/>
      <c r="H801" s="37"/>
      <c r="I801" s="189"/>
      <c r="J801" s="37"/>
      <c r="K801" s="37"/>
      <c r="L801" s="40"/>
      <c r="M801" s="190"/>
      <c r="N801" s="191"/>
      <c r="O801" s="65"/>
      <c r="P801" s="65"/>
      <c r="Q801" s="65"/>
      <c r="R801" s="65"/>
      <c r="S801" s="65"/>
      <c r="T801" s="66"/>
      <c r="U801" s="35"/>
      <c r="V801" s="35"/>
      <c r="W801" s="35"/>
      <c r="X801" s="35"/>
      <c r="Y801" s="35"/>
      <c r="Z801" s="35"/>
      <c r="AA801" s="35"/>
      <c r="AB801" s="35"/>
      <c r="AC801" s="35"/>
      <c r="AD801" s="35"/>
      <c r="AE801" s="35"/>
      <c r="AT801" s="18" t="s">
        <v>126</v>
      </c>
      <c r="AU801" s="18" t="s">
        <v>79</v>
      </c>
    </row>
    <row r="802" spans="1:65" s="2" customFormat="1" ht="24.2" customHeight="1">
      <c r="A802" s="35"/>
      <c r="B802" s="36"/>
      <c r="C802" s="174" t="s">
        <v>1405</v>
      </c>
      <c r="D802" s="174" t="s">
        <v>117</v>
      </c>
      <c r="E802" s="175" t="s">
        <v>1406</v>
      </c>
      <c r="F802" s="176" t="s">
        <v>1407</v>
      </c>
      <c r="G802" s="177" t="s">
        <v>650</v>
      </c>
      <c r="H802" s="178">
        <v>9</v>
      </c>
      <c r="I802" s="179"/>
      <c r="J802" s="180">
        <f>ROUND(I802*H802,2)</f>
        <v>0</v>
      </c>
      <c r="K802" s="176" t="s">
        <v>121</v>
      </c>
      <c r="L802" s="40"/>
      <c r="M802" s="181" t="s">
        <v>19</v>
      </c>
      <c r="N802" s="182" t="s">
        <v>43</v>
      </c>
      <c r="O802" s="65"/>
      <c r="P802" s="183">
        <f>O802*H802</f>
        <v>0</v>
      </c>
      <c r="Q802" s="183">
        <v>4.0000000000000003E-5</v>
      </c>
      <c r="R802" s="183">
        <f>Q802*H802</f>
        <v>3.6000000000000002E-4</v>
      </c>
      <c r="S802" s="183">
        <v>0</v>
      </c>
      <c r="T802" s="184">
        <f>S802*H802</f>
        <v>0</v>
      </c>
      <c r="U802" s="35"/>
      <c r="V802" s="35"/>
      <c r="W802" s="35"/>
      <c r="X802" s="35"/>
      <c r="Y802" s="35"/>
      <c r="Z802" s="35"/>
      <c r="AA802" s="35"/>
      <c r="AB802" s="35"/>
      <c r="AC802" s="35"/>
      <c r="AD802" s="35"/>
      <c r="AE802" s="35"/>
      <c r="AR802" s="185" t="s">
        <v>122</v>
      </c>
      <c r="AT802" s="185" t="s">
        <v>117</v>
      </c>
      <c r="AU802" s="185" t="s">
        <v>79</v>
      </c>
      <c r="AY802" s="18" t="s">
        <v>114</v>
      </c>
      <c r="BE802" s="186">
        <f>IF(N802="základní",J802,0)</f>
        <v>0</v>
      </c>
      <c r="BF802" s="186">
        <f>IF(N802="snížená",J802,0)</f>
        <v>0</v>
      </c>
      <c r="BG802" s="186">
        <f>IF(N802="zákl. přenesená",J802,0)</f>
        <v>0</v>
      </c>
      <c r="BH802" s="186">
        <f>IF(N802="sníž. přenesená",J802,0)</f>
        <v>0</v>
      </c>
      <c r="BI802" s="186">
        <f>IF(N802="nulová",J802,0)</f>
        <v>0</v>
      </c>
      <c r="BJ802" s="18" t="s">
        <v>79</v>
      </c>
      <c r="BK802" s="186">
        <f>ROUND(I802*H802,2)</f>
        <v>0</v>
      </c>
      <c r="BL802" s="18" t="s">
        <v>122</v>
      </c>
      <c r="BM802" s="185" t="s">
        <v>1408</v>
      </c>
    </row>
    <row r="803" spans="1:65" s="2" customFormat="1" ht="19.5">
      <c r="A803" s="35"/>
      <c r="B803" s="36"/>
      <c r="C803" s="37"/>
      <c r="D803" s="187" t="s">
        <v>124</v>
      </c>
      <c r="E803" s="37"/>
      <c r="F803" s="188" t="s">
        <v>1409</v>
      </c>
      <c r="G803" s="37"/>
      <c r="H803" s="37"/>
      <c r="I803" s="189"/>
      <c r="J803" s="37"/>
      <c r="K803" s="37"/>
      <c r="L803" s="40"/>
      <c r="M803" s="190"/>
      <c r="N803" s="191"/>
      <c r="O803" s="65"/>
      <c r="P803" s="65"/>
      <c r="Q803" s="65"/>
      <c r="R803" s="65"/>
      <c r="S803" s="65"/>
      <c r="T803" s="66"/>
      <c r="U803" s="35"/>
      <c r="V803" s="35"/>
      <c r="W803" s="35"/>
      <c r="X803" s="35"/>
      <c r="Y803" s="35"/>
      <c r="Z803" s="35"/>
      <c r="AA803" s="35"/>
      <c r="AB803" s="35"/>
      <c r="AC803" s="35"/>
      <c r="AD803" s="35"/>
      <c r="AE803" s="35"/>
      <c r="AT803" s="18" t="s">
        <v>124</v>
      </c>
      <c r="AU803" s="18" t="s">
        <v>79</v>
      </c>
    </row>
    <row r="804" spans="1:65" s="2" customFormat="1" ht="11.25">
      <c r="A804" s="35"/>
      <c r="B804" s="36"/>
      <c r="C804" s="37"/>
      <c r="D804" s="192" t="s">
        <v>126</v>
      </c>
      <c r="E804" s="37"/>
      <c r="F804" s="193" t="s">
        <v>1410</v>
      </c>
      <c r="G804" s="37"/>
      <c r="H804" s="37"/>
      <c r="I804" s="189"/>
      <c r="J804" s="37"/>
      <c r="K804" s="37"/>
      <c r="L804" s="40"/>
      <c r="M804" s="190"/>
      <c r="N804" s="191"/>
      <c r="O804" s="65"/>
      <c r="P804" s="65"/>
      <c r="Q804" s="65"/>
      <c r="R804" s="65"/>
      <c r="S804" s="65"/>
      <c r="T804" s="66"/>
      <c r="U804" s="35"/>
      <c r="V804" s="35"/>
      <c r="W804" s="35"/>
      <c r="X804" s="35"/>
      <c r="Y804" s="35"/>
      <c r="Z804" s="35"/>
      <c r="AA804" s="35"/>
      <c r="AB804" s="35"/>
      <c r="AC804" s="35"/>
      <c r="AD804" s="35"/>
      <c r="AE804" s="35"/>
      <c r="AT804" s="18" t="s">
        <v>126</v>
      </c>
      <c r="AU804" s="18" t="s">
        <v>79</v>
      </c>
    </row>
    <row r="805" spans="1:65" s="13" customFormat="1" ht="11.25">
      <c r="B805" s="194"/>
      <c r="C805" s="195"/>
      <c r="D805" s="187" t="s">
        <v>128</v>
      </c>
      <c r="E805" s="196" t="s">
        <v>19</v>
      </c>
      <c r="F805" s="197" t="s">
        <v>1411</v>
      </c>
      <c r="G805" s="195"/>
      <c r="H805" s="196" t="s">
        <v>19</v>
      </c>
      <c r="I805" s="198"/>
      <c r="J805" s="195"/>
      <c r="K805" s="195"/>
      <c r="L805" s="199"/>
      <c r="M805" s="200"/>
      <c r="N805" s="201"/>
      <c r="O805" s="201"/>
      <c r="P805" s="201"/>
      <c r="Q805" s="201"/>
      <c r="R805" s="201"/>
      <c r="S805" s="201"/>
      <c r="T805" s="202"/>
      <c r="AT805" s="203" t="s">
        <v>128</v>
      </c>
      <c r="AU805" s="203" t="s">
        <v>79</v>
      </c>
      <c r="AV805" s="13" t="s">
        <v>14</v>
      </c>
      <c r="AW805" s="13" t="s">
        <v>33</v>
      </c>
      <c r="AX805" s="13" t="s">
        <v>71</v>
      </c>
      <c r="AY805" s="203" t="s">
        <v>114</v>
      </c>
    </row>
    <row r="806" spans="1:65" s="14" customFormat="1" ht="11.25">
      <c r="B806" s="204"/>
      <c r="C806" s="205"/>
      <c r="D806" s="187" t="s">
        <v>128</v>
      </c>
      <c r="E806" s="206" t="s">
        <v>19</v>
      </c>
      <c r="F806" s="207" t="s">
        <v>153</v>
      </c>
      <c r="G806" s="205"/>
      <c r="H806" s="208">
        <v>5</v>
      </c>
      <c r="I806" s="209"/>
      <c r="J806" s="205"/>
      <c r="K806" s="205"/>
      <c r="L806" s="210"/>
      <c r="M806" s="211"/>
      <c r="N806" s="212"/>
      <c r="O806" s="212"/>
      <c r="P806" s="212"/>
      <c r="Q806" s="212"/>
      <c r="R806" s="212"/>
      <c r="S806" s="212"/>
      <c r="T806" s="213"/>
      <c r="AT806" s="214" t="s">
        <v>128</v>
      </c>
      <c r="AU806" s="214" t="s">
        <v>79</v>
      </c>
      <c r="AV806" s="14" t="s">
        <v>79</v>
      </c>
      <c r="AW806" s="14" t="s">
        <v>33</v>
      </c>
      <c r="AX806" s="14" t="s">
        <v>71</v>
      </c>
      <c r="AY806" s="214" t="s">
        <v>114</v>
      </c>
    </row>
    <row r="807" spans="1:65" s="13" customFormat="1" ht="11.25">
      <c r="B807" s="194"/>
      <c r="C807" s="195"/>
      <c r="D807" s="187" t="s">
        <v>128</v>
      </c>
      <c r="E807" s="196" t="s">
        <v>19</v>
      </c>
      <c r="F807" s="197" t="s">
        <v>1412</v>
      </c>
      <c r="G807" s="195"/>
      <c r="H807" s="196" t="s">
        <v>19</v>
      </c>
      <c r="I807" s="198"/>
      <c r="J807" s="195"/>
      <c r="K807" s="195"/>
      <c r="L807" s="199"/>
      <c r="M807" s="200"/>
      <c r="N807" s="201"/>
      <c r="O807" s="201"/>
      <c r="P807" s="201"/>
      <c r="Q807" s="201"/>
      <c r="R807" s="201"/>
      <c r="S807" s="201"/>
      <c r="T807" s="202"/>
      <c r="AT807" s="203" t="s">
        <v>128</v>
      </c>
      <c r="AU807" s="203" t="s">
        <v>79</v>
      </c>
      <c r="AV807" s="13" t="s">
        <v>14</v>
      </c>
      <c r="AW807" s="13" t="s">
        <v>33</v>
      </c>
      <c r="AX807" s="13" t="s">
        <v>71</v>
      </c>
      <c r="AY807" s="203" t="s">
        <v>114</v>
      </c>
    </row>
    <row r="808" spans="1:65" s="14" customFormat="1" ht="11.25">
      <c r="B808" s="204"/>
      <c r="C808" s="205"/>
      <c r="D808" s="187" t="s">
        <v>128</v>
      </c>
      <c r="E808" s="206" t="s">
        <v>19</v>
      </c>
      <c r="F808" s="207" t="s">
        <v>122</v>
      </c>
      <c r="G808" s="205"/>
      <c r="H808" s="208">
        <v>4</v>
      </c>
      <c r="I808" s="209"/>
      <c r="J808" s="205"/>
      <c r="K808" s="205"/>
      <c r="L808" s="210"/>
      <c r="M808" s="211"/>
      <c r="N808" s="212"/>
      <c r="O808" s="212"/>
      <c r="P808" s="212"/>
      <c r="Q808" s="212"/>
      <c r="R808" s="212"/>
      <c r="S808" s="212"/>
      <c r="T808" s="213"/>
      <c r="AT808" s="214" t="s">
        <v>128</v>
      </c>
      <c r="AU808" s="214" t="s">
        <v>79</v>
      </c>
      <c r="AV808" s="14" t="s">
        <v>79</v>
      </c>
      <c r="AW808" s="14" t="s">
        <v>33</v>
      </c>
      <c r="AX808" s="14" t="s">
        <v>71</v>
      </c>
      <c r="AY808" s="214" t="s">
        <v>114</v>
      </c>
    </row>
    <row r="809" spans="1:65" s="15" customFormat="1" ht="11.25">
      <c r="B809" s="215"/>
      <c r="C809" s="216"/>
      <c r="D809" s="187" t="s">
        <v>128</v>
      </c>
      <c r="E809" s="217" t="s">
        <v>19</v>
      </c>
      <c r="F809" s="218" t="s">
        <v>135</v>
      </c>
      <c r="G809" s="216"/>
      <c r="H809" s="219">
        <v>9</v>
      </c>
      <c r="I809" s="220"/>
      <c r="J809" s="216"/>
      <c r="K809" s="216"/>
      <c r="L809" s="221"/>
      <c r="M809" s="222"/>
      <c r="N809" s="223"/>
      <c r="O809" s="223"/>
      <c r="P809" s="223"/>
      <c r="Q809" s="223"/>
      <c r="R809" s="223"/>
      <c r="S809" s="223"/>
      <c r="T809" s="224"/>
      <c r="AT809" s="225" t="s">
        <v>128</v>
      </c>
      <c r="AU809" s="225" t="s">
        <v>79</v>
      </c>
      <c r="AV809" s="15" t="s">
        <v>122</v>
      </c>
      <c r="AW809" s="15" t="s">
        <v>33</v>
      </c>
      <c r="AX809" s="15" t="s">
        <v>14</v>
      </c>
      <c r="AY809" s="225" t="s">
        <v>114</v>
      </c>
    </row>
    <row r="810" spans="1:65" s="2" customFormat="1" ht="21.75" customHeight="1">
      <c r="A810" s="35"/>
      <c r="B810" s="36"/>
      <c r="C810" s="174" t="s">
        <v>1413</v>
      </c>
      <c r="D810" s="174" t="s">
        <v>117</v>
      </c>
      <c r="E810" s="175" t="s">
        <v>1414</v>
      </c>
      <c r="F810" s="176" t="s">
        <v>1415</v>
      </c>
      <c r="G810" s="177" t="s">
        <v>650</v>
      </c>
      <c r="H810" s="178">
        <v>9</v>
      </c>
      <c r="I810" s="179"/>
      <c r="J810" s="180">
        <f>ROUND(I810*H810,2)</f>
        <v>0</v>
      </c>
      <c r="K810" s="176" t="s">
        <v>121</v>
      </c>
      <c r="L810" s="40"/>
      <c r="M810" s="181" t="s">
        <v>19</v>
      </c>
      <c r="N810" s="182" t="s">
        <v>43</v>
      </c>
      <c r="O810" s="65"/>
      <c r="P810" s="183">
        <f>O810*H810</f>
        <v>0</v>
      </c>
      <c r="Q810" s="183">
        <v>1.7000000000000001E-4</v>
      </c>
      <c r="R810" s="183">
        <f>Q810*H810</f>
        <v>1.5300000000000001E-3</v>
      </c>
      <c r="S810" s="183">
        <v>0</v>
      </c>
      <c r="T810" s="184">
        <f>S810*H810</f>
        <v>0</v>
      </c>
      <c r="U810" s="35"/>
      <c r="V810" s="35"/>
      <c r="W810" s="35"/>
      <c r="X810" s="35"/>
      <c r="Y810" s="35"/>
      <c r="Z810" s="35"/>
      <c r="AA810" s="35"/>
      <c r="AB810" s="35"/>
      <c r="AC810" s="35"/>
      <c r="AD810" s="35"/>
      <c r="AE810" s="35"/>
      <c r="AR810" s="185" t="s">
        <v>122</v>
      </c>
      <c r="AT810" s="185" t="s">
        <v>117</v>
      </c>
      <c r="AU810" s="185" t="s">
        <v>79</v>
      </c>
      <c r="AY810" s="18" t="s">
        <v>114</v>
      </c>
      <c r="BE810" s="186">
        <f>IF(N810="základní",J810,0)</f>
        <v>0</v>
      </c>
      <c r="BF810" s="186">
        <f>IF(N810="snížená",J810,0)</f>
        <v>0</v>
      </c>
      <c r="BG810" s="186">
        <f>IF(N810="zákl. přenesená",J810,0)</f>
        <v>0</v>
      </c>
      <c r="BH810" s="186">
        <f>IF(N810="sníž. přenesená",J810,0)</f>
        <v>0</v>
      </c>
      <c r="BI810" s="186">
        <f>IF(N810="nulová",J810,0)</f>
        <v>0</v>
      </c>
      <c r="BJ810" s="18" t="s">
        <v>79</v>
      </c>
      <c r="BK810" s="186">
        <f>ROUND(I810*H810,2)</f>
        <v>0</v>
      </c>
      <c r="BL810" s="18" t="s">
        <v>122</v>
      </c>
      <c r="BM810" s="185" t="s">
        <v>1416</v>
      </c>
    </row>
    <row r="811" spans="1:65" s="2" customFormat="1" ht="19.5">
      <c r="A811" s="35"/>
      <c r="B811" s="36"/>
      <c r="C811" s="37"/>
      <c r="D811" s="187" t="s">
        <v>124</v>
      </c>
      <c r="E811" s="37"/>
      <c r="F811" s="188" t="s">
        <v>1417</v>
      </c>
      <c r="G811" s="37"/>
      <c r="H811" s="37"/>
      <c r="I811" s="189"/>
      <c r="J811" s="37"/>
      <c r="K811" s="37"/>
      <c r="L811" s="40"/>
      <c r="M811" s="190"/>
      <c r="N811" s="191"/>
      <c r="O811" s="65"/>
      <c r="P811" s="65"/>
      <c r="Q811" s="65"/>
      <c r="R811" s="65"/>
      <c r="S811" s="65"/>
      <c r="T811" s="66"/>
      <c r="U811" s="35"/>
      <c r="V811" s="35"/>
      <c r="W811" s="35"/>
      <c r="X811" s="35"/>
      <c r="Y811" s="35"/>
      <c r="Z811" s="35"/>
      <c r="AA811" s="35"/>
      <c r="AB811" s="35"/>
      <c r="AC811" s="35"/>
      <c r="AD811" s="35"/>
      <c r="AE811" s="35"/>
      <c r="AT811" s="18" t="s">
        <v>124</v>
      </c>
      <c r="AU811" s="18" t="s">
        <v>79</v>
      </c>
    </row>
    <row r="812" spans="1:65" s="2" customFormat="1" ht="11.25">
      <c r="A812" s="35"/>
      <c r="B812" s="36"/>
      <c r="C812" s="37"/>
      <c r="D812" s="192" t="s">
        <v>126</v>
      </c>
      <c r="E812" s="37"/>
      <c r="F812" s="193" t="s">
        <v>1418</v>
      </c>
      <c r="G812" s="37"/>
      <c r="H812" s="37"/>
      <c r="I812" s="189"/>
      <c r="J812" s="37"/>
      <c r="K812" s="37"/>
      <c r="L812" s="40"/>
      <c r="M812" s="190"/>
      <c r="N812" s="191"/>
      <c r="O812" s="65"/>
      <c r="P812" s="65"/>
      <c r="Q812" s="65"/>
      <c r="R812" s="65"/>
      <c r="S812" s="65"/>
      <c r="T812" s="66"/>
      <c r="U812" s="35"/>
      <c r="V812" s="35"/>
      <c r="W812" s="35"/>
      <c r="X812" s="35"/>
      <c r="Y812" s="35"/>
      <c r="Z812" s="35"/>
      <c r="AA812" s="35"/>
      <c r="AB812" s="35"/>
      <c r="AC812" s="35"/>
      <c r="AD812" s="35"/>
      <c r="AE812" s="35"/>
      <c r="AT812" s="18" t="s">
        <v>126</v>
      </c>
      <c r="AU812" s="18" t="s">
        <v>79</v>
      </c>
    </row>
    <row r="813" spans="1:65" s="13" customFormat="1" ht="11.25">
      <c r="B813" s="194"/>
      <c r="C813" s="195"/>
      <c r="D813" s="187" t="s">
        <v>128</v>
      </c>
      <c r="E813" s="196" t="s">
        <v>19</v>
      </c>
      <c r="F813" s="197" t="s">
        <v>1411</v>
      </c>
      <c r="G813" s="195"/>
      <c r="H813" s="196" t="s">
        <v>19</v>
      </c>
      <c r="I813" s="198"/>
      <c r="J813" s="195"/>
      <c r="K813" s="195"/>
      <c r="L813" s="199"/>
      <c r="M813" s="200"/>
      <c r="N813" s="201"/>
      <c r="O813" s="201"/>
      <c r="P813" s="201"/>
      <c r="Q813" s="201"/>
      <c r="R813" s="201"/>
      <c r="S813" s="201"/>
      <c r="T813" s="202"/>
      <c r="AT813" s="203" t="s">
        <v>128</v>
      </c>
      <c r="AU813" s="203" t="s">
        <v>79</v>
      </c>
      <c r="AV813" s="13" t="s">
        <v>14</v>
      </c>
      <c r="AW813" s="13" t="s">
        <v>33</v>
      </c>
      <c r="AX813" s="13" t="s">
        <v>71</v>
      </c>
      <c r="AY813" s="203" t="s">
        <v>114</v>
      </c>
    </row>
    <row r="814" spans="1:65" s="14" customFormat="1" ht="11.25">
      <c r="B814" s="204"/>
      <c r="C814" s="205"/>
      <c r="D814" s="187" t="s">
        <v>128</v>
      </c>
      <c r="E814" s="206" t="s">
        <v>19</v>
      </c>
      <c r="F814" s="207" t="s">
        <v>153</v>
      </c>
      <c r="G814" s="205"/>
      <c r="H814" s="208">
        <v>5</v>
      </c>
      <c r="I814" s="209"/>
      <c r="J814" s="205"/>
      <c r="K814" s="205"/>
      <c r="L814" s="210"/>
      <c r="M814" s="211"/>
      <c r="N814" s="212"/>
      <c r="O814" s="212"/>
      <c r="P814" s="212"/>
      <c r="Q814" s="212"/>
      <c r="R814" s="212"/>
      <c r="S814" s="212"/>
      <c r="T814" s="213"/>
      <c r="AT814" s="214" t="s">
        <v>128</v>
      </c>
      <c r="AU814" s="214" t="s">
        <v>79</v>
      </c>
      <c r="AV814" s="14" t="s">
        <v>79</v>
      </c>
      <c r="AW814" s="14" t="s">
        <v>33</v>
      </c>
      <c r="AX814" s="14" t="s">
        <v>71</v>
      </c>
      <c r="AY814" s="214" t="s">
        <v>114</v>
      </c>
    </row>
    <row r="815" spans="1:65" s="13" customFormat="1" ht="11.25">
      <c r="B815" s="194"/>
      <c r="C815" s="195"/>
      <c r="D815" s="187" t="s">
        <v>128</v>
      </c>
      <c r="E815" s="196" t="s">
        <v>19</v>
      </c>
      <c r="F815" s="197" t="s">
        <v>1412</v>
      </c>
      <c r="G815" s="195"/>
      <c r="H815" s="196" t="s">
        <v>19</v>
      </c>
      <c r="I815" s="198"/>
      <c r="J815" s="195"/>
      <c r="K815" s="195"/>
      <c r="L815" s="199"/>
      <c r="M815" s="200"/>
      <c r="N815" s="201"/>
      <c r="O815" s="201"/>
      <c r="P815" s="201"/>
      <c r="Q815" s="201"/>
      <c r="R815" s="201"/>
      <c r="S815" s="201"/>
      <c r="T815" s="202"/>
      <c r="AT815" s="203" t="s">
        <v>128</v>
      </c>
      <c r="AU815" s="203" t="s">
        <v>79</v>
      </c>
      <c r="AV815" s="13" t="s">
        <v>14</v>
      </c>
      <c r="AW815" s="13" t="s">
        <v>33</v>
      </c>
      <c r="AX815" s="13" t="s">
        <v>71</v>
      </c>
      <c r="AY815" s="203" t="s">
        <v>114</v>
      </c>
    </row>
    <row r="816" spans="1:65" s="14" customFormat="1" ht="11.25">
      <c r="B816" s="204"/>
      <c r="C816" s="205"/>
      <c r="D816" s="187" t="s">
        <v>128</v>
      </c>
      <c r="E816" s="206" t="s">
        <v>19</v>
      </c>
      <c r="F816" s="207" t="s">
        <v>122</v>
      </c>
      <c r="G816" s="205"/>
      <c r="H816" s="208">
        <v>4</v>
      </c>
      <c r="I816" s="209"/>
      <c r="J816" s="205"/>
      <c r="K816" s="205"/>
      <c r="L816" s="210"/>
      <c r="M816" s="211"/>
      <c r="N816" s="212"/>
      <c r="O816" s="212"/>
      <c r="P816" s="212"/>
      <c r="Q816" s="212"/>
      <c r="R816" s="212"/>
      <c r="S816" s="212"/>
      <c r="T816" s="213"/>
      <c r="AT816" s="214" t="s">
        <v>128</v>
      </c>
      <c r="AU816" s="214" t="s">
        <v>79</v>
      </c>
      <c r="AV816" s="14" t="s">
        <v>79</v>
      </c>
      <c r="AW816" s="14" t="s">
        <v>33</v>
      </c>
      <c r="AX816" s="14" t="s">
        <v>71</v>
      </c>
      <c r="AY816" s="214" t="s">
        <v>114</v>
      </c>
    </row>
    <row r="817" spans="1:65" s="15" customFormat="1" ht="11.25">
      <c r="B817" s="215"/>
      <c r="C817" s="216"/>
      <c r="D817" s="187" t="s">
        <v>128</v>
      </c>
      <c r="E817" s="217" t="s">
        <v>19</v>
      </c>
      <c r="F817" s="218" t="s">
        <v>135</v>
      </c>
      <c r="G817" s="216"/>
      <c r="H817" s="219">
        <v>9</v>
      </c>
      <c r="I817" s="220"/>
      <c r="J817" s="216"/>
      <c r="K817" s="216"/>
      <c r="L817" s="221"/>
      <c r="M817" s="222"/>
      <c r="N817" s="223"/>
      <c r="O817" s="223"/>
      <c r="P817" s="223"/>
      <c r="Q817" s="223"/>
      <c r="R817" s="223"/>
      <c r="S817" s="223"/>
      <c r="T817" s="224"/>
      <c r="AT817" s="225" t="s">
        <v>128</v>
      </c>
      <c r="AU817" s="225" t="s">
        <v>79</v>
      </c>
      <c r="AV817" s="15" t="s">
        <v>122</v>
      </c>
      <c r="AW817" s="15" t="s">
        <v>33</v>
      </c>
      <c r="AX817" s="15" t="s">
        <v>14</v>
      </c>
      <c r="AY817" s="225" t="s">
        <v>114</v>
      </c>
    </row>
    <row r="818" spans="1:65" s="2" customFormat="1" ht="37.9" customHeight="1">
      <c r="A818" s="35"/>
      <c r="B818" s="36"/>
      <c r="C818" s="174" t="s">
        <v>1419</v>
      </c>
      <c r="D818" s="174" t="s">
        <v>117</v>
      </c>
      <c r="E818" s="175" t="s">
        <v>1420</v>
      </c>
      <c r="F818" s="176" t="s">
        <v>1421</v>
      </c>
      <c r="G818" s="177" t="s">
        <v>650</v>
      </c>
      <c r="H818" s="178">
        <v>2</v>
      </c>
      <c r="I818" s="179"/>
      <c r="J818" s="180">
        <f>ROUND(I818*H818,2)</f>
        <v>0</v>
      </c>
      <c r="K818" s="176" t="s">
        <v>121</v>
      </c>
      <c r="L818" s="40"/>
      <c r="M818" s="181" t="s">
        <v>19</v>
      </c>
      <c r="N818" s="182" t="s">
        <v>43</v>
      </c>
      <c r="O818" s="65"/>
      <c r="P818" s="183">
        <f>O818*H818</f>
        <v>0</v>
      </c>
      <c r="Q818" s="183">
        <v>6.0000000000000001E-3</v>
      </c>
      <c r="R818" s="183">
        <f>Q818*H818</f>
        <v>1.2E-2</v>
      </c>
      <c r="S818" s="183">
        <v>0</v>
      </c>
      <c r="T818" s="184">
        <f>S818*H818</f>
        <v>0</v>
      </c>
      <c r="U818" s="35"/>
      <c r="V818" s="35"/>
      <c r="W818" s="35"/>
      <c r="X818" s="35"/>
      <c r="Y818" s="35"/>
      <c r="Z818" s="35"/>
      <c r="AA818" s="35"/>
      <c r="AB818" s="35"/>
      <c r="AC818" s="35"/>
      <c r="AD818" s="35"/>
      <c r="AE818" s="35"/>
      <c r="AR818" s="185" t="s">
        <v>282</v>
      </c>
      <c r="AT818" s="185" t="s">
        <v>117</v>
      </c>
      <c r="AU818" s="185" t="s">
        <v>79</v>
      </c>
      <c r="AY818" s="18" t="s">
        <v>114</v>
      </c>
      <c r="BE818" s="186">
        <f>IF(N818="základní",J818,0)</f>
        <v>0</v>
      </c>
      <c r="BF818" s="186">
        <f>IF(N818="snížená",J818,0)</f>
        <v>0</v>
      </c>
      <c r="BG818" s="186">
        <f>IF(N818="zákl. přenesená",J818,0)</f>
        <v>0</v>
      </c>
      <c r="BH818" s="186">
        <f>IF(N818="sníž. přenesená",J818,0)</f>
        <v>0</v>
      </c>
      <c r="BI818" s="186">
        <f>IF(N818="nulová",J818,0)</f>
        <v>0</v>
      </c>
      <c r="BJ818" s="18" t="s">
        <v>79</v>
      </c>
      <c r="BK818" s="186">
        <f>ROUND(I818*H818,2)</f>
        <v>0</v>
      </c>
      <c r="BL818" s="18" t="s">
        <v>282</v>
      </c>
      <c r="BM818" s="185" t="s">
        <v>1422</v>
      </c>
    </row>
    <row r="819" spans="1:65" s="2" customFormat="1" ht="29.25">
      <c r="A819" s="35"/>
      <c r="B819" s="36"/>
      <c r="C819" s="37"/>
      <c r="D819" s="187" t="s">
        <v>124</v>
      </c>
      <c r="E819" s="37"/>
      <c r="F819" s="188" t="s">
        <v>1423</v>
      </c>
      <c r="G819" s="37"/>
      <c r="H819" s="37"/>
      <c r="I819" s="189"/>
      <c r="J819" s="37"/>
      <c r="K819" s="37"/>
      <c r="L819" s="40"/>
      <c r="M819" s="190"/>
      <c r="N819" s="191"/>
      <c r="O819" s="65"/>
      <c r="P819" s="65"/>
      <c r="Q819" s="65"/>
      <c r="R819" s="65"/>
      <c r="S819" s="65"/>
      <c r="T819" s="66"/>
      <c r="U819" s="35"/>
      <c r="V819" s="35"/>
      <c r="W819" s="35"/>
      <c r="X819" s="35"/>
      <c r="Y819" s="35"/>
      <c r="Z819" s="35"/>
      <c r="AA819" s="35"/>
      <c r="AB819" s="35"/>
      <c r="AC819" s="35"/>
      <c r="AD819" s="35"/>
      <c r="AE819" s="35"/>
      <c r="AT819" s="18" t="s">
        <v>124</v>
      </c>
      <c r="AU819" s="18" t="s">
        <v>79</v>
      </c>
    </row>
    <row r="820" spans="1:65" s="2" customFormat="1" ht="11.25">
      <c r="A820" s="35"/>
      <c r="B820" s="36"/>
      <c r="C820" s="37"/>
      <c r="D820" s="192" t="s">
        <v>126</v>
      </c>
      <c r="E820" s="37"/>
      <c r="F820" s="193" t="s">
        <v>1424</v>
      </c>
      <c r="G820" s="37"/>
      <c r="H820" s="37"/>
      <c r="I820" s="189"/>
      <c r="J820" s="37"/>
      <c r="K820" s="37"/>
      <c r="L820" s="40"/>
      <c r="M820" s="190"/>
      <c r="N820" s="191"/>
      <c r="O820" s="65"/>
      <c r="P820" s="65"/>
      <c r="Q820" s="65"/>
      <c r="R820" s="65"/>
      <c r="S820" s="65"/>
      <c r="T820" s="66"/>
      <c r="U820" s="35"/>
      <c r="V820" s="35"/>
      <c r="W820" s="35"/>
      <c r="X820" s="35"/>
      <c r="Y820" s="35"/>
      <c r="Z820" s="35"/>
      <c r="AA820" s="35"/>
      <c r="AB820" s="35"/>
      <c r="AC820" s="35"/>
      <c r="AD820" s="35"/>
      <c r="AE820" s="35"/>
      <c r="AT820" s="18" t="s">
        <v>126</v>
      </c>
      <c r="AU820" s="18" t="s">
        <v>79</v>
      </c>
    </row>
    <row r="821" spans="1:65" s="13" customFormat="1" ht="11.25">
      <c r="B821" s="194"/>
      <c r="C821" s="195"/>
      <c r="D821" s="187" t="s">
        <v>128</v>
      </c>
      <c r="E821" s="196" t="s">
        <v>19</v>
      </c>
      <c r="F821" s="197" t="s">
        <v>1425</v>
      </c>
      <c r="G821" s="195"/>
      <c r="H821" s="196" t="s">
        <v>19</v>
      </c>
      <c r="I821" s="198"/>
      <c r="J821" s="195"/>
      <c r="K821" s="195"/>
      <c r="L821" s="199"/>
      <c r="M821" s="200"/>
      <c r="N821" s="201"/>
      <c r="O821" s="201"/>
      <c r="P821" s="201"/>
      <c r="Q821" s="201"/>
      <c r="R821" s="201"/>
      <c r="S821" s="201"/>
      <c r="T821" s="202"/>
      <c r="AT821" s="203" t="s">
        <v>128</v>
      </c>
      <c r="AU821" s="203" t="s">
        <v>79</v>
      </c>
      <c r="AV821" s="13" t="s">
        <v>14</v>
      </c>
      <c r="AW821" s="13" t="s">
        <v>33</v>
      </c>
      <c r="AX821" s="13" t="s">
        <v>71</v>
      </c>
      <c r="AY821" s="203" t="s">
        <v>114</v>
      </c>
    </row>
    <row r="822" spans="1:65" s="14" customFormat="1" ht="11.25">
      <c r="B822" s="204"/>
      <c r="C822" s="205"/>
      <c r="D822" s="187" t="s">
        <v>128</v>
      </c>
      <c r="E822" s="206" t="s">
        <v>19</v>
      </c>
      <c r="F822" s="207" t="s">
        <v>79</v>
      </c>
      <c r="G822" s="205"/>
      <c r="H822" s="208">
        <v>2</v>
      </c>
      <c r="I822" s="209"/>
      <c r="J822" s="205"/>
      <c r="K822" s="205"/>
      <c r="L822" s="210"/>
      <c r="M822" s="211"/>
      <c r="N822" s="212"/>
      <c r="O822" s="212"/>
      <c r="P822" s="212"/>
      <c r="Q822" s="212"/>
      <c r="R822" s="212"/>
      <c r="S822" s="212"/>
      <c r="T822" s="213"/>
      <c r="AT822" s="214" t="s">
        <v>128</v>
      </c>
      <c r="AU822" s="214" t="s">
        <v>79</v>
      </c>
      <c r="AV822" s="14" t="s">
        <v>79</v>
      </c>
      <c r="AW822" s="14" t="s">
        <v>33</v>
      </c>
      <c r="AX822" s="14" t="s">
        <v>14</v>
      </c>
      <c r="AY822" s="214" t="s">
        <v>114</v>
      </c>
    </row>
    <row r="823" spans="1:65" s="2" customFormat="1" ht="37.9" customHeight="1">
      <c r="A823" s="35"/>
      <c r="B823" s="36"/>
      <c r="C823" s="226" t="s">
        <v>1426</v>
      </c>
      <c r="D823" s="226" t="s">
        <v>146</v>
      </c>
      <c r="E823" s="227" t="s">
        <v>1427</v>
      </c>
      <c r="F823" s="228" t="s">
        <v>1428</v>
      </c>
      <c r="G823" s="229" t="s">
        <v>650</v>
      </c>
      <c r="H823" s="230">
        <v>2</v>
      </c>
      <c r="I823" s="231"/>
      <c r="J823" s="232">
        <f>ROUND(I823*H823,2)</f>
        <v>0</v>
      </c>
      <c r="K823" s="228" t="s">
        <v>121</v>
      </c>
      <c r="L823" s="233"/>
      <c r="M823" s="234" t="s">
        <v>19</v>
      </c>
      <c r="N823" s="235" t="s">
        <v>43</v>
      </c>
      <c r="O823" s="65"/>
      <c r="P823" s="183">
        <f>O823*H823</f>
        <v>0</v>
      </c>
      <c r="Q823" s="183">
        <v>4.5999999999999999E-2</v>
      </c>
      <c r="R823" s="183">
        <f>Q823*H823</f>
        <v>9.1999999999999998E-2</v>
      </c>
      <c r="S823" s="183">
        <v>0</v>
      </c>
      <c r="T823" s="184">
        <f>S823*H823</f>
        <v>0</v>
      </c>
      <c r="U823" s="35"/>
      <c r="V823" s="35"/>
      <c r="W823" s="35"/>
      <c r="X823" s="35"/>
      <c r="Y823" s="35"/>
      <c r="Z823" s="35"/>
      <c r="AA823" s="35"/>
      <c r="AB823" s="35"/>
      <c r="AC823" s="35"/>
      <c r="AD823" s="35"/>
      <c r="AE823" s="35"/>
      <c r="AR823" s="185" t="s">
        <v>388</v>
      </c>
      <c r="AT823" s="185" t="s">
        <v>146</v>
      </c>
      <c r="AU823" s="185" t="s">
        <v>79</v>
      </c>
      <c r="AY823" s="18" t="s">
        <v>114</v>
      </c>
      <c r="BE823" s="186">
        <f>IF(N823="základní",J823,0)</f>
        <v>0</v>
      </c>
      <c r="BF823" s="186">
        <f>IF(N823="snížená",J823,0)</f>
        <v>0</v>
      </c>
      <c r="BG823" s="186">
        <f>IF(N823="zákl. přenesená",J823,0)</f>
        <v>0</v>
      </c>
      <c r="BH823" s="186">
        <f>IF(N823="sníž. přenesená",J823,0)</f>
        <v>0</v>
      </c>
      <c r="BI823" s="186">
        <f>IF(N823="nulová",J823,0)</f>
        <v>0</v>
      </c>
      <c r="BJ823" s="18" t="s">
        <v>79</v>
      </c>
      <c r="BK823" s="186">
        <f>ROUND(I823*H823,2)</f>
        <v>0</v>
      </c>
      <c r="BL823" s="18" t="s">
        <v>282</v>
      </c>
      <c r="BM823" s="185" t="s">
        <v>1429</v>
      </c>
    </row>
    <row r="824" spans="1:65" s="2" customFormat="1" ht="19.5">
      <c r="A824" s="35"/>
      <c r="B824" s="36"/>
      <c r="C824" s="37"/>
      <c r="D824" s="187" t="s">
        <v>124</v>
      </c>
      <c r="E824" s="37"/>
      <c r="F824" s="188" t="s">
        <v>1428</v>
      </c>
      <c r="G824" s="37"/>
      <c r="H824" s="37"/>
      <c r="I824" s="189"/>
      <c r="J824" s="37"/>
      <c r="K824" s="37"/>
      <c r="L824" s="40"/>
      <c r="M824" s="190"/>
      <c r="N824" s="191"/>
      <c r="O824" s="65"/>
      <c r="P824" s="65"/>
      <c r="Q824" s="65"/>
      <c r="R824" s="65"/>
      <c r="S824" s="65"/>
      <c r="T824" s="66"/>
      <c r="U824" s="35"/>
      <c r="V824" s="35"/>
      <c r="W824" s="35"/>
      <c r="X824" s="35"/>
      <c r="Y824" s="35"/>
      <c r="Z824" s="35"/>
      <c r="AA824" s="35"/>
      <c r="AB824" s="35"/>
      <c r="AC824" s="35"/>
      <c r="AD824" s="35"/>
      <c r="AE824" s="35"/>
      <c r="AT824" s="18" t="s">
        <v>124</v>
      </c>
      <c r="AU824" s="18" t="s">
        <v>79</v>
      </c>
    </row>
    <row r="825" spans="1:65" s="2" customFormat="1" ht="11.25">
      <c r="A825" s="35"/>
      <c r="B825" s="36"/>
      <c r="C825" s="37"/>
      <c r="D825" s="192" t="s">
        <v>126</v>
      </c>
      <c r="E825" s="37"/>
      <c r="F825" s="193" t="s">
        <v>1430</v>
      </c>
      <c r="G825" s="37"/>
      <c r="H825" s="37"/>
      <c r="I825" s="189"/>
      <c r="J825" s="37"/>
      <c r="K825" s="37"/>
      <c r="L825" s="40"/>
      <c r="M825" s="190"/>
      <c r="N825" s="191"/>
      <c r="O825" s="65"/>
      <c r="P825" s="65"/>
      <c r="Q825" s="65"/>
      <c r="R825" s="65"/>
      <c r="S825" s="65"/>
      <c r="T825" s="66"/>
      <c r="U825" s="35"/>
      <c r="V825" s="35"/>
      <c r="W825" s="35"/>
      <c r="X825" s="35"/>
      <c r="Y825" s="35"/>
      <c r="Z825" s="35"/>
      <c r="AA825" s="35"/>
      <c r="AB825" s="35"/>
      <c r="AC825" s="35"/>
      <c r="AD825" s="35"/>
      <c r="AE825" s="35"/>
      <c r="AT825" s="18" t="s">
        <v>126</v>
      </c>
      <c r="AU825" s="18" t="s">
        <v>79</v>
      </c>
    </row>
    <row r="826" spans="1:65" s="2" customFormat="1" ht="24.2" customHeight="1">
      <c r="A826" s="35"/>
      <c r="B826" s="36"/>
      <c r="C826" s="226" t="s">
        <v>1431</v>
      </c>
      <c r="D826" s="226" t="s">
        <v>146</v>
      </c>
      <c r="E826" s="227" t="s">
        <v>1432</v>
      </c>
      <c r="F826" s="228" t="s">
        <v>1433</v>
      </c>
      <c r="G826" s="229" t="s">
        <v>1434</v>
      </c>
      <c r="H826" s="230">
        <v>2</v>
      </c>
      <c r="I826" s="231"/>
      <c r="J826" s="232">
        <f>ROUND(I826*H826,2)</f>
        <v>0</v>
      </c>
      <c r="K826" s="228" t="s">
        <v>121</v>
      </c>
      <c r="L826" s="233"/>
      <c r="M826" s="234" t="s">
        <v>19</v>
      </c>
      <c r="N826" s="235" t="s">
        <v>43</v>
      </c>
      <c r="O826" s="65"/>
      <c r="P826" s="183">
        <f>O826*H826</f>
        <v>0</v>
      </c>
      <c r="Q826" s="183">
        <v>6.0000000000000001E-3</v>
      </c>
      <c r="R826" s="183">
        <f>Q826*H826</f>
        <v>1.2E-2</v>
      </c>
      <c r="S826" s="183">
        <v>0</v>
      </c>
      <c r="T826" s="184">
        <f>S826*H826</f>
        <v>0</v>
      </c>
      <c r="U826" s="35"/>
      <c r="V826" s="35"/>
      <c r="W826" s="35"/>
      <c r="X826" s="35"/>
      <c r="Y826" s="35"/>
      <c r="Z826" s="35"/>
      <c r="AA826" s="35"/>
      <c r="AB826" s="35"/>
      <c r="AC826" s="35"/>
      <c r="AD826" s="35"/>
      <c r="AE826" s="35"/>
      <c r="AR826" s="185" t="s">
        <v>388</v>
      </c>
      <c r="AT826" s="185" t="s">
        <v>146</v>
      </c>
      <c r="AU826" s="185" t="s">
        <v>79</v>
      </c>
      <c r="AY826" s="18" t="s">
        <v>114</v>
      </c>
      <c r="BE826" s="186">
        <f>IF(N826="základní",J826,0)</f>
        <v>0</v>
      </c>
      <c r="BF826" s="186">
        <f>IF(N826="snížená",J826,0)</f>
        <v>0</v>
      </c>
      <c r="BG826" s="186">
        <f>IF(N826="zákl. přenesená",J826,0)</f>
        <v>0</v>
      </c>
      <c r="BH826" s="186">
        <f>IF(N826="sníž. přenesená",J826,0)</f>
        <v>0</v>
      </c>
      <c r="BI826" s="186">
        <f>IF(N826="nulová",J826,0)</f>
        <v>0</v>
      </c>
      <c r="BJ826" s="18" t="s">
        <v>79</v>
      </c>
      <c r="BK826" s="186">
        <f>ROUND(I826*H826,2)</f>
        <v>0</v>
      </c>
      <c r="BL826" s="18" t="s">
        <v>282</v>
      </c>
      <c r="BM826" s="185" t="s">
        <v>1435</v>
      </c>
    </row>
    <row r="827" spans="1:65" s="2" customFormat="1" ht="11.25">
      <c r="A827" s="35"/>
      <c r="B827" s="36"/>
      <c r="C827" s="37"/>
      <c r="D827" s="187" t="s">
        <v>124</v>
      </c>
      <c r="E827" s="37"/>
      <c r="F827" s="188" t="s">
        <v>1436</v>
      </c>
      <c r="G827" s="37"/>
      <c r="H827" s="37"/>
      <c r="I827" s="189"/>
      <c r="J827" s="37"/>
      <c r="K827" s="37"/>
      <c r="L827" s="40"/>
      <c r="M827" s="190"/>
      <c r="N827" s="191"/>
      <c r="O827" s="65"/>
      <c r="P827" s="65"/>
      <c r="Q827" s="65"/>
      <c r="R827" s="65"/>
      <c r="S827" s="65"/>
      <c r="T827" s="66"/>
      <c r="U827" s="35"/>
      <c r="V827" s="35"/>
      <c r="W827" s="35"/>
      <c r="X827" s="35"/>
      <c r="Y827" s="35"/>
      <c r="Z827" s="35"/>
      <c r="AA827" s="35"/>
      <c r="AB827" s="35"/>
      <c r="AC827" s="35"/>
      <c r="AD827" s="35"/>
      <c r="AE827" s="35"/>
      <c r="AT827" s="18" t="s">
        <v>124</v>
      </c>
      <c r="AU827" s="18" t="s">
        <v>79</v>
      </c>
    </row>
    <row r="828" spans="1:65" s="2" customFormat="1" ht="11.25">
      <c r="A828" s="35"/>
      <c r="B828" s="36"/>
      <c r="C828" s="37"/>
      <c r="D828" s="192" t="s">
        <v>126</v>
      </c>
      <c r="E828" s="37"/>
      <c r="F828" s="193" t="s">
        <v>1437</v>
      </c>
      <c r="G828" s="37"/>
      <c r="H828" s="37"/>
      <c r="I828" s="189"/>
      <c r="J828" s="37"/>
      <c r="K828" s="37"/>
      <c r="L828" s="40"/>
      <c r="M828" s="190"/>
      <c r="N828" s="191"/>
      <c r="O828" s="65"/>
      <c r="P828" s="65"/>
      <c r="Q828" s="65"/>
      <c r="R828" s="65"/>
      <c r="S828" s="65"/>
      <c r="T828" s="66"/>
      <c r="U828" s="35"/>
      <c r="V828" s="35"/>
      <c r="W828" s="35"/>
      <c r="X828" s="35"/>
      <c r="Y828" s="35"/>
      <c r="Z828" s="35"/>
      <c r="AA828" s="35"/>
      <c r="AB828" s="35"/>
      <c r="AC828" s="35"/>
      <c r="AD828" s="35"/>
      <c r="AE828" s="35"/>
      <c r="AT828" s="18" t="s">
        <v>126</v>
      </c>
      <c r="AU828" s="18" t="s">
        <v>79</v>
      </c>
    </row>
    <row r="829" spans="1:65" s="2" customFormat="1" ht="16.5" customHeight="1">
      <c r="A829" s="35"/>
      <c r="B829" s="36"/>
      <c r="C829" s="174" t="s">
        <v>1438</v>
      </c>
      <c r="D829" s="174" t="s">
        <v>117</v>
      </c>
      <c r="E829" s="175" t="s">
        <v>1439</v>
      </c>
      <c r="F829" s="176" t="s">
        <v>1440</v>
      </c>
      <c r="G829" s="177" t="s">
        <v>120</v>
      </c>
      <c r="H829" s="178">
        <v>2.8010000000000002</v>
      </c>
      <c r="I829" s="179"/>
      <c r="J829" s="180">
        <f>ROUND(I829*H829,2)</f>
        <v>0</v>
      </c>
      <c r="K829" s="176" t="s">
        <v>121</v>
      </c>
      <c r="L829" s="40"/>
      <c r="M829" s="181" t="s">
        <v>19</v>
      </c>
      <c r="N829" s="182" t="s">
        <v>43</v>
      </c>
      <c r="O829" s="65"/>
      <c r="P829" s="183">
        <f>O829*H829</f>
        <v>0</v>
      </c>
      <c r="Q829" s="183">
        <v>3.8000000000000002E-4</v>
      </c>
      <c r="R829" s="183">
        <f>Q829*H829</f>
        <v>1.0643800000000002E-3</v>
      </c>
      <c r="S829" s="183">
        <v>0</v>
      </c>
      <c r="T829" s="184">
        <f>S829*H829</f>
        <v>0</v>
      </c>
      <c r="U829" s="35"/>
      <c r="V829" s="35"/>
      <c r="W829" s="35"/>
      <c r="X829" s="35"/>
      <c r="Y829" s="35"/>
      <c r="Z829" s="35"/>
      <c r="AA829" s="35"/>
      <c r="AB829" s="35"/>
      <c r="AC829" s="35"/>
      <c r="AD829" s="35"/>
      <c r="AE829" s="35"/>
      <c r="AR829" s="185" t="s">
        <v>282</v>
      </c>
      <c r="AT829" s="185" t="s">
        <v>117</v>
      </c>
      <c r="AU829" s="185" t="s">
        <v>79</v>
      </c>
      <c r="AY829" s="18" t="s">
        <v>114</v>
      </c>
      <c r="BE829" s="186">
        <f>IF(N829="základní",J829,0)</f>
        <v>0</v>
      </c>
      <c r="BF829" s="186">
        <f>IF(N829="snížená",J829,0)</f>
        <v>0</v>
      </c>
      <c r="BG829" s="186">
        <f>IF(N829="zákl. přenesená",J829,0)</f>
        <v>0</v>
      </c>
      <c r="BH829" s="186">
        <f>IF(N829="sníž. přenesená",J829,0)</f>
        <v>0</v>
      </c>
      <c r="BI829" s="186">
        <f>IF(N829="nulová",J829,0)</f>
        <v>0</v>
      </c>
      <c r="BJ829" s="18" t="s">
        <v>79</v>
      </c>
      <c r="BK829" s="186">
        <f>ROUND(I829*H829,2)</f>
        <v>0</v>
      </c>
      <c r="BL829" s="18" t="s">
        <v>282</v>
      </c>
      <c r="BM829" s="185" t="s">
        <v>1441</v>
      </c>
    </row>
    <row r="830" spans="1:65" s="2" customFormat="1" ht="11.25">
      <c r="A830" s="35"/>
      <c r="B830" s="36"/>
      <c r="C830" s="37"/>
      <c r="D830" s="187" t="s">
        <v>124</v>
      </c>
      <c r="E830" s="37"/>
      <c r="F830" s="188" t="s">
        <v>1442</v>
      </c>
      <c r="G830" s="37"/>
      <c r="H830" s="37"/>
      <c r="I830" s="189"/>
      <c r="J830" s="37"/>
      <c r="K830" s="37"/>
      <c r="L830" s="40"/>
      <c r="M830" s="190"/>
      <c r="N830" s="191"/>
      <c r="O830" s="65"/>
      <c r="P830" s="65"/>
      <c r="Q830" s="65"/>
      <c r="R830" s="65"/>
      <c r="S830" s="65"/>
      <c r="T830" s="66"/>
      <c r="U830" s="35"/>
      <c r="V830" s="35"/>
      <c r="W830" s="35"/>
      <c r="X830" s="35"/>
      <c r="Y830" s="35"/>
      <c r="Z830" s="35"/>
      <c r="AA830" s="35"/>
      <c r="AB830" s="35"/>
      <c r="AC830" s="35"/>
      <c r="AD830" s="35"/>
      <c r="AE830" s="35"/>
      <c r="AT830" s="18" t="s">
        <v>124</v>
      </c>
      <c r="AU830" s="18" t="s">
        <v>79</v>
      </c>
    </row>
    <row r="831" spans="1:65" s="2" customFormat="1" ht="11.25">
      <c r="A831" s="35"/>
      <c r="B831" s="36"/>
      <c r="C831" s="37"/>
      <c r="D831" s="192" t="s">
        <v>126</v>
      </c>
      <c r="E831" s="37"/>
      <c r="F831" s="193" t="s">
        <v>1443</v>
      </c>
      <c r="G831" s="37"/>
      <c r="H831" s="37"/>
      <c r="I831" s="189"/>
      <c r="J831" s="37"/>
      <c r="K831" s="37"/>
      <c r="L831" s="40"/>
      <c r="M831" s="190"/>
      <c r="N831" s="191"/>
      <c r="O831" s="65"/>
      <c r="P831" s="65"/>
      <c r="Q831" s="65"/>
      <c r="R831" s="65"/>
      <c r="S831" s="65"/>
      <c r="T831" s="66"/>
      <c r="U831" s="35"/>
      <c r="V831" s="35"/>
      <c r="W831" s="35"/>
      <c r="X831" s="35"/>
      <c r="Y831" s="35"/>
      <c r="Z831" s="35"/>
      <c r="AA831" s="35"/>
      <c r="AB831" s="35"/>
      <c r="AC831" s="35"/>
      <c r="AD831" s="35"/>
      <c r="AE831" s="35"/>
      <c r="AT831" s="18" t="s">
        <v>126</v>
      </c>
      <c r="AU831" s="18" t="s">
        <v>79</v>
      </c>
    </row>
    <row r="832" spans="1:65" s="13" customFormat="1" ht="11.25">
      <c r="B832" s="194"/>
      <c r="C832" s="195"/>
      <c r="D832" s="187" t="s">
        <v>128</v>
      </c>
      <c r="E832" s="196" t="s">
        <v>19</v>
      </c>
      <c r="F832" s="197" t="s">
        <v>1444</v>
      </c>
      <c r="G832" s="195"/>
      <c r="H832" s="196" t="s">
        <v>19</v>
      </c>
      <c r="I832" s="198"/>
      <c r="J832" s="195"/>
      <c r="K832" s="195"/>
      <c r="L832" s="199"/>
      <c r="M832" s="200"/>
      <c r="N832" s="201"/>
      <c r="O832" s="201"/>
      <c r="P832" s="201"/>
      <c r="Q832" s="201"/>
      <c r="R832" s="201"/>
      <c r="S832" s="201"/>
      <c r="T832" s="202"/>
      <c r="AT832" s="203" t="s">
        <v>128</v>
      </c>
      <c r="AU832" s="203" t="s">
        <v>79</v>
      </c>
      <c r="AV832" s="13" t="s">
        <v>14</v>
      </c>
      <c r="AW832" s="13" t="s">
        <v>33</v>
      </c>
      <c r="AX832" s="13" t="s">
        <v>71</v>
      </c>
      <c r="AY832" s="203" t="s">
        <v>114</v>
      </c>
    </row>
    <row r="833" spans="1:65" s="14" customFormat="1" ht="11.25">
      <c r="B833" s="204"/>
      <c r="C833" s="205"/>
      <c r="D833" s="187" t="s">
        <v>128</v>
      </c>
      <c r="E833" s="206" t="s">
        <v>19</v>
      </c>
      <c r="F833" s="207" t="s">
        <v>1445</v>
      </c>
      <c r="G833" s="205"/>
      <c r="H833" s="208">
        <v>2.081</v>
      </c>
      <c r="I833" s="209"/>
      <c r="J833" s="205"/>
      <c r="K833" s="205"/>
      <c r="L833" s="210"/>
      <c r="M833" s="211"/>
      <c r="N833" s="212"/>
      <c r="O833" s="212"/>
      <c r="P833" s="212"/>
      <c r="Q833" s="212"/>
      <c r="R833" s="212"/>
      <c r="S833" s="212"/>
      <c r="T833" s="213"/>
      <c r="AT833" s="214" t="s">
        <v>128</v>
      </c>
      <c r="AU833" s="214" t="s">
        <v>79</v>
      </c>
      <c r="AV833" s="14" t="s">
        <v>79</v>
      </c>
      <c r="AW833" s="14" t="s">
        <v>33</v>
      </c>
      <c r="AX833" s="14" t="s">
        <v>71</v>
      </c>
      <c r="AY833" s="214" t="s">
        <v>114</v>
      </c>
    </row>
    <row r="834" spans="1:65" s="13" customFormat="1" ht="11.25">
      <c r="B834" s="194"/>
      <c r="C834" s="195"/>
      <c r="D834" s="187" t="s">
        <v>128</v>
      </c>
      <c r="E834" s="196" t="s">
        <v>19</v>
      </c>
      <c r="F834" s="197" t="s">
        <v>1412</v>
      </c>
      <c r="G834" s="195"/>
      <c r="H834" s="196" t="s">
        <v>19</v>
      </c>
      <c r="I834" s="198"/>
      <c r="J834" s="195"/>
      <c r="K834" s="195"/>
      <c r="L834" s="199"/>
      <c r="M834" s="200"/>
      <c r="N834" s="201"/>
      <c r="O834" s="201"/>
      <c r="P834" s="201"/>
      <c r="Q834" s="201"/>
      <c r="R834" s="201"/>
      <c r="S834" s="201"/>
      <c r="T834" s="202"/>
      <c r="AT834" s="203" t="s">
        <v>128</v>
      </c>
      <c r="AU834" s="203" t="s">
        <v>79</v>
      </c>
      <c r="AV834" s="13" t="s">
        <v>14</v>
      </c>
      <c r="AW834" s="13" t="s">
        <v>33</v>
      </c>
      <c r="AX834" s="13" t="s">
        <v>71</v>
      </c>
      <c r="AY834" s="203" t="s">
        <v>114</v>
      </c>
    </row>
    <row r="835" spans="1:65" s="14" customFormat="1" ht="11.25">
      <c r="B835" s="204"/>
      <c r="C835" s="205"/>
      <c r="D835" s="187" t="s">
        <v>128</v>
      </c>
      <c r="E835" s="206" t="s">
        <v>19</v>
      </c>
      <c r="F835" s="207" t="s">
        <v>1446</v>
      </c>
      <c r="G835" s="205"/>
      <c r="H835" s="208">
        <v>0.72</v>
      </c>
      <c r="I835" s="209"/>
      <c r="J835" s="205"/>
      <c r="K835" s="205"/>
      <c r="L835" s="210"/>
      <c r="M835" s="211"/>
      <c r="N835" s="212"/>
      <c r="O835" s="212"/>
      <c r="P835" s="212"/>
      <c r="Q835" s="212"/>
      <c r="R835" s="212"/>
      <c r="S835" s="212"/>
      <c r="T835" s="213"/>
      <c r="AT835" s="214" t="s">
        <v>128</v>
      </c>
      <c r="AU835" s="214" t="s">
        <v>79</v>
      </c>
      <c r="AV835" s="14" t="s">
        <v>79</v>
      </c>
      <c r="AW835" s="14" t="s">
        <v>33</v>
      </c>
      <c r="AX835" s="14" t="s">
        <v>71</v>
      </c>
      <c r="AY835" s="214" t="s">
        <v>114</v>
      </c>
    </row>
    <row r="836" spans="1:65" s="15" customFormat="1" ht="11.25">
      <c r="B836" s="215"/>
      <c r="C836" s="216"/>
      <c r="D836" s="187" t="s">
        <v>128</v>
      </c>
      <c r="E836" s="217" t="s">
        <v>19</v>
      </c>
      <c r="F836" s="218" t="s">
        <v>135</v>
      </c>
      <c r="G836" s="216"/>
      <c r="H836" s="219">
        <v>2.8010000000000002</v>
      </c>
      <c r="I836" s="220"/>
      <c r="J836" s="216"/>
      <c r="K836" s="216"/>
      <c r="L836" s="221"/>
      <c r="M836" s="222"/>
      <c r="N836" s="223"/>
      <c r="O836" s="223"/>
      <c r="P836" s="223"/>
      <c r="Q836" s="223"/>
      <c r="R836" s="223"/>
      <c r="S836" s="223"/>
      <c r="T836" s="224"/>
      <c r="AT836" s="225" t="s">
        <v>128</v>
      </c>
      <c r="AU836" s="225" t="s">
        <v>79</v>
      </c>
      <c r="AV836" s="15" t="s">
        <v>122</v>
      </c>
      <c r="AW836" s="15" t="s">
        <v>33</v>
      </c>
      <c r="AX836" s="15" t="s">
        <v>14</v>
      </c>
      <c r="AY836" s="225" t="s">
        <v>114</v>
      </c>
    </row>
    <row r="837" spans="1:65" s="2" customFormat="1" ht="21.75" customHeight="1">
      <c r="A837" s="35"/>
      <c r="B837" s="36"/>
      <c r="C837" s="226" t="s">
        <v>1447</v>
      </c>
      <c r="D837" s="226" t="s">
        <v>146</v>
      </c>
      <c r="E837" s="227" t="s">
        <v>1448</v>
      </c>
      <c r="F837" s="228" t="s">
        <v>1449</v>
      </c>
      <c r="G837" s="229" t="s">
        <v>644</v>
      </c>
      <c r="H837" s="230">
        <v>41.6</v>
      </c>
      <c r="I837" s="231"/>
      <c r="J837" s="232">
        <f>ROUND(I837*H837,2)</f>
        <v>0</v>
      </c>
      <c r="K837" s="228" t="s">
        <v>19</v>
      </c>
      <c r="L837" s="233"/>
      <c r="M837" s="234" t="s">
        <v>19</v>
      </c>
      <c r="N837" s="235" t="s">
        <v>43</v>
      </c>
      <c r="O837" s="65"/>
      <c r="P837" s="183">
        <f>O837*H837</f>
        <v>0</v>
      </c>
      <c r="Q837" s="183">
        <v>0</v>
      </c>
      <c r="R837" s="183">
        <f>Q837*H837</f>
        <v>0</v>
      </c>
      <c r="S837" s="183">
        <v>0</v>
      </c>
      <c r="T837" s="184">
        <f>S837*H837</f>
        <v>0</v>
      </c>
      <c r="U837" s="35"/>
      <c r="V837" s="35"/>
      <c r="W837" s="35"/>
      <c r="X837" s="35"/>
      <c r="Y837" s="35"/>
      <c r="Z837" s="35"/>
      <c r="AA837" s="35"/>
      <c r="AB837" s="35"/>
      <c r="AC837" s="35"/>
      <c r="AD837" s="35"/>
      <c r="AE837" s="35"/>
      <c r="AR837" s="185" t="s">
        <v>388</v>
      </c>
      <c r="AT837" s="185" t="s">
        <v>146</v>
      </c>
      <c r="AU837" s="185" t="s">
        <v>79</v>
      </c>
      <c r="AY837" s="18" t="s">
        <v>114</v>
      </c>
      <c r="BE837" s="186">
        <f>IF(N837="základní",J837,0)</f>
        <v>0</v>
      </c>
      <c r="BF837" s="186">
        <f>IF(N837="snížená",J837,0)</f>
        <v>0</v>
      </c>
      <c r="BG837" s="186">
        <f>IF(N837="zákl. přenesená",J837,0)</f>
        <v>0</v>
      </c>
      <c r="BH837" s="186">
        <f>IF(N837="sníž. přenesená",J837,0)</f>
        <v>0</v>
      </c>
      <c r="BI837" s="186">
        <f>IF(N837="nulová",J837,0)</f>
        <v>0</v>
      </c>
      <c r="BJ837" s="18" t="s">
        <v>79</v>
      </c>
      <c r="BK837" s="186">
        <f>ROUND(I837*H837,2)</f>
        <v>0</v>
      </c>
      <c r="BL837" s="18" t="s">
        <v>282</v>
      </c>
      <c r="BM837" s="185" t="s">
        <v>1450</v>
      </c>
    </row>
    <row r="838" spans="1:65" s="2" customFormat="1" ht="11.25">
      <c r="A838" s="35"/>
      <c r="B838" s="36"/>
      <c r="C838" s="37"/>
      <c r="D838" s="187" t="s">
        <v>124</v>
      </c>
      <c r="E838" s="37"/>
      <c r="F838" s="188" t="s">
        <v>1449</v>
      </c>
      <c r="G838" s="37"/>
      <c r="H838" s="37"/>
      <c r="I838" s="189"/>
      <c r="J838" s="37"/>
      <c r="K838" s="37"/>
      <c r="L838" s="40"/>
      <c r="M838" s="190"/>
      <c r="N838" s="191"/>
      <c r="O838" s="65"/>
      <c r="P838" s="65"/>
      <c r="Q838" s="65"/>
      <c r="R838" s="65"/>
      <c r="S838" s="65"/>
      <c r="T838" s="66"/>
      <c r="U838" s="35"/>
      <c r="V838" s="35"/>
      <c r="W838" s="35"/>
      <c r="X838" s="35"/>
      <c r="Y838" s="35"/>
      <c r="Z838" s="35"/>
      <c r="AA838" s="35"/>
      <c r="AB838" s="35"/>
      <c r="AC838" s="35"/>
      <c r="AD838" s="35"/>
      <c r="AE838" s="35"/>
      <c r="AT838" s="18" t="s">
        <v>124</v>
      </c>
      <c r="AU838" s="18" t="s">
        <v>79</v>
      </c>
    </row>
    <row r="839" spans="1:65" s="13" customFormat="1" ht="11.25">
      <c r="B839" s="194"/>
      <c r="C839" s="195"/>
      <c r="D839" s="187" t="s">
        <v>128</v>
      </c>
      <c r="E839" s="196" t="s">
        <v>19</v>
      </c>
      <c r="F839" s="197" t="s">
        <v>1411</v>
      </c>
      <c r="G839" s="195"/>
      <c r="H839" s="196" t="s">
        <v>19</v>
      </c>
      <c r="I839" s="198"/>
      <c r="J839" s="195"/>
      <c r="K839" s="195"/>
      <c r="L839" s="199"/>
      <c r="M839" s="200"/>
      <c r="N839" s="201"/>
      <c r="O839" s="201"/>
      <c r="P839" s="201"/>
      <c r="Q839" s="201"/>
      <c r="R839" s="201"/>
      <c r="S839" s="201"/>
      <c r="T839" s="202"/>
      <c r="AT839" s="203" t="s">
        <v>128</v>
      </c>
      <c r="AU839" s="203" t="s">
        <v>79</v>
      </c>
      <c r="AV839" s="13" t="s">
        <v>14</v>
      </c>
      <c r="AW839" s="13" t="s">
        <v>33</v>
      </c>
      <c r="AX839" s="13" t="s">
        <v>71</v>
      </c>
      <c r="AY839" s="203" t="s">
        <v>114</v>
      </c>
    </row>
    <row r="840" spans="1:65" s="14" customFormat="1" ht="11.25">
      <c r="B840" s="204"/>
      <c r="C840" s="205"/>
      <c r="D840" s="187" t="s">
        <v>128</v>
      </c>
      <c r="E840" s="206" t="s">
        <v>19</v>
      </c>
      <c r="F840" s="207" t="s">
        <v>1451</v>
      </c>
      <c r="G840" s="205"/>
      <c r="H840" s="208">
        <v>30.6</v>
      </c>
      <c r="I840" s="209"/>
      <c r="J840" s="205"/>
      <c r="K840" s="205"/>
      <c r="L840" s="210"/>
      <c r="M840" s="211"/>
      <c r="N840" s="212"/>
      <c r="O840" s="212"/>
      <c r="P840" s="212"/>
      <c r="Q840" s="212"/>
      <c r="R840" s="212"/>
      <c r="S840" s="212"/>
      <c r="T840" s="213"/>
      <c r="AT840" s="214" t="s">
        <v>128</v>
      </c>
      <c r="AU840" s="214" t="s">
        <v>79</v>
      </c>
      <c r="AV840" s="14" t="s">
        <v>79</v>
      </c>
      <c r="AW840" s="14" t="s">
        <v>33</v>
      </c>
      <c r="AX840" s="14" t="s">
        <v>71</v>
      </c>
      <c r="AY840" s="214" t="s">
        <v>114</v>
      </c>
    </row>
    <row r="841" spans="1:65" s="13" customFormat="1" ht="11.25">
      <c r="B841" s="194"/>
      <c r="C841" s="195"/>
      <c r="D841" s="187" t="s">
        <v>128</v>
      </c>
      <c r="E841" s="196" t="s">
        <v>19</v>
      </c>
      <c r="F841" s="197" t="s">
        <v>1412</v>
      </c>
      <c r="G841" s="195"/>
      <c r="H841" s="196" t="s">
        <v>19</v>
      </c>
      <c r="I841" s="198"/>
      <c r="J841" s="195"/>
      <c r="K841" s="195"/>
      <c r="L841" s="199"/>
      <c r="M841" s="200"/>
      <c r="N841" s="201"/>
      <c r="O841" s="201"/>
      <c r="P841" s="201"/>
      <c r="Q841" s="201"/>
      <c r="R841" s="201"/>
      <c r="S841" s="201"/>
      <c r="T841" s="202"/>
      <c r="AT841" s="203" t="s">
        <v>128</v>
      </c>
      <c r="AU841" s="203" t="s">
        <v>79</v>
      </c>
      <c r="AV841" s="13" t="s">
        <v>14</v>
      </c>
      <c r="AW841" s="13" t="s">
        <v>33</v>
      </c>
      <c r="AX841" s="13" t="s">
        <v>71</v>
      </c>
      <c r="AY841" s="203" t="s">
        <v>114</v>
      </c>
    </row>
    <row r="842" spans="1:65" s="14" customFormat="1" ht="11.25">
      <c r="B842" s="204"/>
      <c r="C842" s="205"/>
      <c r="D842" s="187" t="s">
        <v>128</v>
      </c>
      <c r="E842" s="206" t="s">
        <v>19</v>
      </c>
      <c r="F842" s="207" t="s">
        <v>246</v>
      </c>
      <c r="G842" s="205"/>
      <c r="H842" s="208">
        <v>11</v>
      </c>
      <c r="I842" s="209"/>
      <c r="J842" s="205"/>
      <c r="K842" s="205"/>
      <c r="L842" s="210"/>
      <c r="M842" s="211"/>
      <c r="N842" s="212"/>
      <c r="O842" s="212"/>
      <c r="P842" s="212"/>
      <c r="Q842" s="212"/>
      <c r="R842" s="212"/>
      <c r="S842" s="212"/>
      <c r="T842" s="213"/>
      <c r="AT842" s="214" t="s">
        <v>128</v>
      </c>
      <c r="AU842" s="214" t="s">
        <v>79</v>
      </c>
      <c r="AV842" s="14" t="s">
        <v>79</v>
      </c>
      <c r="AW842" s="14" t="s">
        <v>33</v>
      </c>
      <c r="AX842" s="14" t="s">
        <v>71</v>
      </c>
      <c r="AY842" s="214" t="s">
        <v>114</v>
      </c>
    </row>
    <row r="843" spans="1:65" s="15" customFormat="1" ht="11.25">
      <c r="B843" s="215"/>
      <c r="C843" s="216"/>
      <c r="D843" s="187" t="s">
        <v>128</v>
      </c>
      <c r="E843" s="217" t="s">
        <v>19</v>
      </c>
      <c r="F843" s="218" t="s">
        <v>135</v>
      </c>
      <c r="G843" s="216"/>
      <c r="H843" s="219">
        <v>41.6</v>
      </c>
      <c r="I843" s="220"/>
      <c r="J843" s="216"/>
      <c r="K843" s="216"/>
      <c r="L843" s="221"/>
      <c r="M843" s="222"/>
      <c r="N843" s="223"/>
      <c r="O843" s="223"/>
      <c r="P843" s="223"/>
      <c r="Q843" s="223"/>
      <c r="R843" s="223"/>
      <c r="S843" s="223"/>
      <c r="T843" s="224"/>
      <c r="AT843" s="225" t="s">
        <v>128</v>
      </c>
      <c r="AU843" s="225" t="s">
        <v>79</v>
      </c>
      <c r="AV843" s="15" t="s">
        <v>122</v>
      </c>
      <c r="AW843" s="15" t="s">
        <v>33</v>
      </c>
      <c r="AX843" s="15" t="s">
        <v>14</v>
      </c>
      <c r="AY843" s="225" t="s">
        <v>114</v>
      </c>
    </row>
    <row r="844" spans="1:65" s="2" customFormat="1" ht="24.2" customHeight="1">
      <c r="A844" s="35"/>
      <c r="B844" s="36"/>
      <c r="C844" s="174" t="s">
        <v>1452</v>
      </c>
      <c r="D844" s="174" t="s">
        <v>117</v>
      </c>
      <c r="E844" s="175" t="s">
        <v>1453</v>
      </c>
      <c r="F844" s="176" t="s">
        <v>1454</v>
      </c>
      <c r="G844" s="177" t="s">
        <v>454</v>
      </c>
      <c r="H844" s="178">
        <v>0.11700000000000001</v>
      </c>
      <c r="I844" s="179"/>
      <c r="J844" s="180">
        <f>ROUND(I844*H844,2)</f>
        <v>0</v>
      </c>
      <c r="K844" s="176" t="s">
        <v>121</v>
      </c>
      <c r="L844" s="40"/>
      <c r="M844" s="181" t="s">
        <v>19</v>
      </c>
      <c r="N844" s="182" t="s">
        <v>43</v>
      </c>
      <c r="O844" s="65"/>
      <c r="P844" s="183">
        <f>O844*H844</f>
        <v>0</v>
      </c>
      <c r="Q844" s="183">
        <v>0</v>
      </c>
      <c r="R844" s="183">
        <f>Q844*H844</f>
        <v>0</v>
      </c>
      <c r="S844" s="183">
        <v>0</v>
      </c>
      <c r="T844" s="184">
        <f>S844*H844</f>
        <v>0</v>
      </c>
      <c r="U844" s="35"/>
      <c r="V844" s="35"/>
      <c r="W844" s="35"/>
      <c r="X844" s="35"/>
      <c r="Y844" s="35"/>
      <c r="Z844" s="35"/>
      <c r="AA844" s="35"/>
      <c r="AB844" s="35"/>
      <c r="AC844" s="35"/>
      <c r="AD844" s="35"/>
      <c r="AE844" s="35"/>
      <c r="AR844" s="185" t="s">
        <v>282</v>
      </c>
      <c r="AT844" s="185" t="s">
        <v>117</v>
      </c>
      <c r="AU844" s="185" t="s">
        <v>79</v>
      </c>
      <c r="AY844" s="18" t="s">
        <v>114</v>
      </c>
      <c r="BE844" s="186">
        <f>IF(N844="základní",J844,0)</f>
        <v>0</v>
      </c>
      <c r="BF844" s="186">
        <f>IF(N844="snížená",J844,0)</f>
        <v>0</v>
      </c>
      <c r="BG844" s="186">
        <f>IF(N844="zákl. přenesená",J844,0)</f>
        <v>0</v>
      </c>
      <c r="BH844" s="186">
        <f>IF(N844="sníž. přenesená",J844,0)</f>
        <v>0</v>
      </c>
      <c r="BI844" s="186">
        <f>IF(N844="nulová",J844,0)</f>
        <v>0</v>
      </c>
      <c r="BJ844" s="18" t="s">
        <v>79</v>
      </c>
      <c r="BK844" s="186">
        <f>ROUND(I844*H844,2)</f>
        <v>0</v>
      </c>
      <c r="BL844" s="18" t="s">
        <v>282</v>
      </c>
      <c r="BM844" s="185" t="s">
        <v>1455</v>
      </c>
    </row>
    <row r="845" spans="1:65" s="2" customFormat="1" ht="29.25">
      <c r="A845" s="35"/>
      <c r="B845" s="36"/>
      <c r="C845" s="37"/>
      <c r="D845" s="187" t="s">
        <v>124</v>
      </c>
      <c r="E845" s="37"/>
      <c r="F845" s="188" t="s">
        <v>1456</v>
      </c>
      <c r="G845" s="37"/>
      <c r="H845" s="37"/>
      <c r="I845" s="189"/>
      <c r="J845" s="37"/>
      <c r="K845" s="37"/>
      <c r="L845" s="40"/>
      <c r="M845" s="190"/>
      <c r="N845" s="191"/>
      <c r="O845" s="65"/>
      <c r="P845" s="65"/>
      <c r="Q845" s="65"/>
      <c r="R845" s="65"/>
      <c r="S845" s="65"/>
      <c r="T845" s="66"/>
      <c r="U845" s="35"/>
      <c r="V845" s="35"/>
      <c r="W845" s="35"/>
      <c r="X845" s="35"/>
      <c r="Y845" s="35"/>
      <c r="Z845" s="35"/>
      <c r="AA845" s="35"/>
      <c r="AB845" s="35"/>
      <c r="AC845" s="35"/>
      <c r="AD845" s="35"/>
      <c r="AE845" s="35"/>
      <c r="AT845" s="18" t="s">
        <v>124</v>
      </c>
      <c r="AU845" s="18" t="s">
        <v>79</v>
      </c>
    </row>
    <row r="846" spans="1:65" s="2" customFormat="1" ht="11.25">
      <c r="A846" s="35"/>
      <c r="B846" s="36"/>
      <c r="C846" s="37"/>
      <c r="D846" s="192" t="s">
        <v>126</v>
      </c>
      <c r="E846" s="37"/>
      <c r="F846" s="193" t="s">
        <v>1457</v>
      </c>
      <c r="G846" s="37"/>
      <c r="H846" s="37"/>
      <c r="I846" s="189"/>
      <c r="J846" s="37"/>
      <c r="K846" s="37"/>
      <c r="L846" s="40"/>
      <c r="M846" s="190"/>
      <c r="N846" s="191"/>
      <c r="O846" s="65"/>
      <c r="P846" s="65"/>
      <c r="Q846" s="65"/>
      <c r="R846" s="65"/>
      <c r="S846" s="65"/>
      <c r="T846" s="66"/>
      <c r="U846" s="35"/>
      <c r="V846" s="35"/>
      <c r="W846" s="35"/>
      <c r="X846" s="35"/>
      <c r="Y846" s="35"/>
      <c r="Z846" s="35"/>
      <c r="AA846" s="35"/>
      <c r="AB846" s="35"/>
      <c r="AC846" s="35"/>
      <c r="AD846" s="35"/>
      <c r="AE846" s="35"/>
      <c r="AT846" s="18" t="s">
        <v>126</v>
      </c>
      <c r="AU846" s="18" t="s">
        <v>79</v>
      </c>
    </row>
    <row r="847" spans="1:65" s="12" customFormat="1" ht="22.9" customHeight="1">
      <c r="B847" s="158"/>
      <c r="C847" s="159"/>
      <c r="D847" s="160" t="s">
        <v>70</v>
      </c>
      <c r="E847" s="172" t="s">
        <v>1458</v>
      </c>
      <c r="F847" s="172" t="s">
        <v>1459</v>
      </c>
      <c r="G847" s="159"/>
      <c r="H847" s="159"/>
      <c r="I847" s="162"/>
      <c r="J847" s="173">
        <f>BK847</f>
        <v>0</v>
      </c>
      <c r="K847" s="159"/>
      <c r="L847" s="164"/>
      <c r="M847" s="165"/>
      <c r="N847" s="166"/>
      <c r="O847" s="166"/>
      <c r="P847" s="167">
        <f>SUM(P848:P898)</f>
        <v>0</v>
      </c>
      <c r="Q847" s="166"/>
      <c r="R847" s="167">
        <f>SUM(R848:R898)</f>
        <v>0.11615414999999998</v>
      </c>
      <c r="S847" s="166"/>
      <c r="T847" s="168">
        <f>SUM(T848:T898)</f>
        <v>0.38717059999999998</v>
      </c>
      <c r="AR847" s="169" t="s">
        <v>79</v>
      </c>
      <c r="AT847" s="170" t="s">
        <v>70</v>
      </c>
      <c r="AU847" s="170" t="s">
        <v>14</v>
      </c>
      <c r="AY847" s="169" t="s">
        <v>114</v>
      </c>
      <c r="BK847" s="171">
        <f>SUM(BK848:BK898)</f>
        <v>0</v>
      </c>
    </row>
    <row r="848" spans="1:65" s="2" customFormat="1" ht="16.5" customHeight="1">
      <c r="A848" s="35"/>
      <c r="B848" s="36"/>
      <c r="C848" s="174" t="s">
        <v>1460</v>
      </c>
      <c r="D848" s="174" t="s">
        <v>117</v>
      </c>
      <c r="E848" s="175" t="s">
        <v>1461</v>
      </c>
      <c r="F848" s="176" t="s">
        <v>1462</v>
      </c>
      <c r="G848" s="177" t="s">
        <v>120</v>
      </c>
      <c r="H848" s="178">
        <v>3.15</v>
      </c>
      <c r="I848" s="179"/>
      <c r="J848" s="180">
        <f>ROUND(I848*H848,2)</f>
        <v>0</v>
      </c>
      <c r="K848" s="176" t="s">
        <v>121</v>
      </c>
      <c r="L848" s="40"/>
      <c r="M848" s="181" t="s">
        <v>19</v>
      </c>
      <c r="N848" s="182" t="s">
        <v>43</v>
      </c>
      <c r="O848" s="65"/>
      <c r="P848" s="183">
        <f>O848*H848</f>
        <v>0</v>
      </c>
      <c r="Q848" s="183">
        <v>2.9999999999999997E-4</v>
      </c>
      <c r="R848" s="183">
        <f>Q848*H848</f>
        <v>9.4499999999999988E-4</v>
      </c>
      <c r="S848" s="183">
        <v>0</v>
      </c>
      <c r="T848" s="184">
        <f>S848*H848</f>
        <v>0</v>
      </c>
      <c r="U848" s="35"/>
      <c r="V848" s="35"/>
      <c r="W848" s="35"/>
      <c r="X848" s="35"/>
      <c r="Y848" s="35"/>
      <c r="Z848" s="35"/>
      <c r="AA848" s="35"/>
      <c r="AB848" s="35"/>
      <c r="AC848" s="35"/>
      <c r="AD848" s="35"/>
      <c r="AE848" s="35"/>
      <c r="AR848" s="185" t="s">
        <v>282</v>
      </c>
      <c r="AT848" s="185" t="s">
        <v>117</v>
      </c>
      <c r="AU848" s="185" t="s">
        <v>79</v>
      </c>
      <c r="AY848" s="18" t="s">
        <v>114</v>
      </c>
      <c r="BE848" s="186">
        <f>IF(N848="základní",J848,0)</f>
        <v>0</v>
      </c>
      <c r="BF848" s="186">
        <f>IF(N848="snížená",J848,0)</f>
        <v>0</v>
      </c>
      <c r="BG848" s="186">
        <f>IF(N848="zákl. přenesená",J848,0)</f>
        <v>0</v>
      </c>
      <c r="BH848" s="186">
        <f>IF(N848="sníž. přenesená",J848,0)</f>
        <v>0</v>
      </c>
      <c r="BI848" s="186">
        <f>IF(N848="nulová",J848,0)</f>
        <v>0</v>
      </c>
      <c r="BJ848" s="18" t="s">
        <v>79</v>
      </c>
      <c r="BK848" s="186">
        <f>ROUND(I848*H848,2)</f>
        <v>0</v>
      </c>
      <c r="BL848" s="18" t="s">
        <v>282</v>
      </c>
      <c r="BM848" s="185" t="s">
        <v>1463</v>
      </c>
    </row>
    <row r="849" spans="1:65" s="2" customFormat="1" ht="19.5">
      <c r="A849" s="35"/>
      <c r="B849" s="36"/>
      <c r="C849" s="37"/>
      <c r="D849" s="187" t="s">
        <v>124</v>
      </c>
      <c r="E849" s="37"/>
      <c r="F849" s="188" t="s">
        <v>1464</v>
      </c>
      <c r="G849" s="37"/>
      <c r="H849" s="37"/>
      <c r="I849" s="189"/>
      <c r="J849" s="37"/>
      <c r="K849" s="37"/>
      <c r="L849" s="40"/>
      <c r="M849" s="190"/>
      <c r="N849" s="191"/>
      <c r="O849" s="65"/>
      <c r="P849" s="65"/>
      <c r="Q849" s="65"/>
      <c r="R849" s="65"/>
      <c r="S849" s="65"/>
      <c r="T849" s="66"/>
      <c r="U849" s="35"/>
      <c r="V849" s="35"/>
      <c r="W849" s="35"/>
      <c r="X849" s="35"/>
      <c r="Y849" s="35"/>
      <c r="Z849" s="35"/>
      <c r="AA849" s="35"/>
      <c r="AB849" s="35"/>
      <c r="AC849" s="35"/>
      <c r="AD849" s="35"/>
      <c r="AE849" s="35"/>
      <c r="AT849" s="18" t="s">
        <v>124</v>
      </c>
      <c r="AU849" s="18" t="s">
        <v>79</v>
      </c>
    </row>
    <row r="850" spans="1:65" s="2" customFormat="1" ht="11.25">
      <c r="A850" s="35"/>
      <c r="B850" s="36"/>
      <c r="C850" s="37"/>
      <c r="D850" s="192" t="s">
        <v>126</v>
      </c>
      <c r="E850" s="37"/>
      <c r="F850" s="193" t="s">
        <v>1465</v>
      </c>
      <c r="G850" s="37"/>
      <c r="H850" s="37"/>
      <c r="I850" s="189"/>
      <c r="J850" s="37"/>
      <c r="K850" s="37"/>
      <c r="L850" s="40"/>
      <c r="M850" s="190"/>
      <c r="N850" s="191"/>
      <c r="O850" s="65"/>
      <c r="P850" s="65"/>
      <c r="Q850" s="65"/>
      <c r="R850" s="65"/>
      <c r="S850" s="65"/>
      <c r="T850" s="66"/>
      <c r="U850" s="35"/>
      <c r="V850" s="35"/>
      <c r="W850" s="35"/>
      <c r="X850" s="35"/>
      <c r="Y850" s="35"/>
      <c r="Z850" s="35"/>
      <c r="AA850" s="35"/>
      <c r="AB850" s="35"/>
      <c r="AC850" s="35"/>
      <c r="AD850" s="35"/>
      <c r="AE850" s="35"/>
      <c r="AT850" s="18" t="s">
        <v>126</v>
      </c>
      <c r="AU850" s="18" t="s">
        <v>79</v>
      </c>
    </row>
    <row r="851" spans="1:65" s="2" customFormat="1" ht="24.2" customHeight="1">
      <c r="A851" s="35"/>
      <c r="B851" s="36"/>
      <c r="C851" s="174" t="s">
        <v>1466</v>
      </c>
      <c r="D851" s="174" t="s">
        <v>117</v>
      </c>
      <c r="E851" s="175" t="s">
        <v>1467</v>
      </c>
      <c r="F851" s="176" t="s">
        <v>1468</v>
      </c>
      <c r="G851" s="177" t="s">
        <v>217</v>
      </c>
      <c r="H851" s="178">
        <v>6.2</v>
      </c>
      <c r="I851" s="179"/>
      <c r="J851" s="180">
        <f>ROUND(I851*H851,2)</f>
        <v>0</v>
      </c>
      <c r="K851" s="176" t="s">
        <v>121</v>
      </c>
      <c r="L851" s="40"/>
      <c r="M851" s="181" t="s">
        <v>19</v>
      </c>
      <c r="N851" s="182" t="s">
        <v>43</v>
      </c>
      <c r="O851" s="65"/>
      <c r="P851" s="183">
        <f>O851*H851</f>
        <v>0</v>
      </c>
      <c r="Q851" s="183">
        <v>0</v>
      </c>
      <c r="R851" s="183">
        <f>Q851*H851</f>
        <v>0</v>
      </c>
      <c r="S851" s="183">
        <v>1.174E-2</v>
      </c>
      <c r="T851" s="184">
        <f>S851*H851</f>
        <v>7.2788000000000005E-2</v>
      </c>
      <c r="U851" s="35"/>
      <c r="V851" s="35"/>
      <c r="W851" s="35"/>
      <c r="X851" s="35"/>
      <c r="Y851" s="35"/>
      <c r="Z851" s="35"/>
      <c r="AA851" s="35"/>
      <c r="AB851" s="35"/>
      <c r="AC851" s="35"/>
      <c r="AD851" s="35"/>
      <c r="AE851" s="35"/>
      <c r="AR851" s="185" t="s">
        <v>282</v>
      </c>
      <c r="AT851" s="185" t="s">
        <v>117</v>
      </c>
      <c r="AU851" s="185" t="s">
        <v>79</v>
      </c>
      <c r="AY851" s="18" t="s">
        <v>114</v>
      </c>
      <c r="BE851" s="186">
        <f>IF(N851="základní",J851,0)</f>
        <v>0</v>
      </c>
      <c r="BF851" s="186">
        <f>IF(N851="snížená",J851,0)</f>
        <v>0</v>
      </c>
      <c r="BG851" s="186">
        <f>IF(N851="zákl. přenesená",J851,0)</f>
        <v>0</v>
      </c>
      <c r="BH851" s="186">
        <f>IF(N851="sníž. přenesená",J851,0)</f>
        <v>0</v>
      </c>
      <c r="BI851" s="186">
        <f>IF(N851="nulová",J851,0)</f>
        <v>0</v>
      </c>
      <c r="BJ851" s="18" t="s">
        <v>79</v>
      </c>
      <c r="BK851" s="186">
        <f>ROUND(I851*H851,2)</f>
        <v>0</v>
      </c>
      <c r="BL851" s="18" t="s">
        <v>282</v>
      </c>
      <c r="BM851" s="185" t="s">
        <v>1469</v>
      </c>
    </row>
    <row r="852" spans="1:65" s="2" customFormat="1" ht="19.5">
      <c r="A852" s="35"/>
      <c r="B852" s="36"/>
      <c r="C852" s="37"/>
      <c r="D852" s="187" t="s">
        <v>124</v>
      </c>
      <c r="E852" s="37"/>
      <c r="F852" s="188" t="s">
        <v>1468</v>
      </c>
      <c r="G852" s="37"/>
      <c r="H852" s="37"/>
      <c r="I852" s="189"/>
      <c r="J852" s="37"/>
      <c r="K852" s="37"/>
      <c r="L852" s="40"/>
      <c r="M852" s="190"/>
      <c r="N852" s="191"/>
      <c r="O852" s="65"/>
      <c r="P852" s="65"/>
      <c r="Q852" s="65"/>
      <c r="R852" s="65"/>
      <c r="S852" s="65"/>
      <c r="T852" s="66"/>
      <c r="U852" s="35"/>
      <c r="V852" s="35"/>
      <c r="W852" s="35"/>
      <c r="X852" s="35"/>
      <c r="Y852" s="35"/>
      <c r="Z852" s="35"/>
      <c r="AA852" s="35"/>
      <c r="AB852" s="35"/>
      <c r="AC852" s="35"/>
      <c r="AD852" s="35"/>
      <c r="AE852" s="35"/>
      <c r="AT852" s="18" t="s">
        <v>124</v>
      </c>
      <c r="AU852" s="18" t="s">
        <v>79</v>
      </c>
    </row>
    <row r="853" spans="1:65" s="2" customFormat="1" ht="11.25">
      <c r="A853" s="35"/>
      <c r="B853" s="36"/>
      <c r="C853" s="37"/>
      <c r="D853" s="192" t="s">
        <v>126</v>
      </c>
      <c r="E853" s="37"/>
      <c r="F853" s="193" t="s">
        <v>1470</v>
      </c>
      <c r="G853" s="37"/>
      <c r="H853" s="37"/>
      <c r="I853" s="189"/>
      <c r="J853" s="37"/>
      <c r="K853" s="37"/>
      <c r="L853" s="40"/>
      <c r="M853" s="190"/>
      <c r="N853" s="191"/>
      <c r="O853" s="65"/>
      <c r="P853" s="65"/>
      <c r="Q853" s="65"/>
      <c r="R853" s="65"/>
      <c r="S853" s="65"/>
      <c r="T853" s="66"/>
      <c r="U853" s="35"/>
      <c r="V853" s="35"/>
      <c r="W853" s="35"/>
      <c r="X853" s="35"/>
      <c r="Y853" s="35"/>
      <c r="Z853" s="35"/>
      <c r="AA853" s="35"/>
      <c r="AB853" s="35"/>
      <c r="AC853" s="35"/>
      <c r="AD853" s="35"/>
      <c r="AE853" s="35"/>
      <c r="AT853" s="18" t="s">
        <v>126</v>
      </c>
      <c r="AU853" s="18" t="s">
        <v>79</v>
      </c>
    </row>
    <row r="854" spans="1:65" s="2" customFormat="1" ht="24.2" customHeight="1">
      <c r="A854" s="35"/>
      <c r="B854" s="36"/>
      <c r="C854" s="174" t="s">
        <v>1471</v>
      </c>
      <c r="D854" s="174" t="s">
        <v>117</v>
      </c>
      <c r="E854" s="175" t="s">
        <v>1472</v>
      </c>
      <c r="F854" s="176" t="s">
        <v>1473</v>
      </c>
      <c r="G854" s="177" t="s">
        <v>217</v>
      </c>
      <c r="H854" s="178">
        <v>6.2</v>
      </c>
      <c r="I854" s="179"/>
      <c r="J854" s="180">
        <f>ROUND(I854*H854,2)</f>
        <v>0</v>
      </c>
      <c r="K854" s="176" t="s">
        <v>121</v>
      </c>
      <c r="L854" s="40"/>
      <c r="M854" s="181" t="s">
        <v>19</v>
      </c>
      <c r="N854" s="182" t="s">
        <v>43</v>
      </c>
      <c r="O854" s="65"/>
      <c r="P854" s="183">
        <f>O854*H854</f>
        <v>0</v>
      </c>
      <c r="Q854" s="183">
        <v>7.3999999999999999E-4</v>
      </c>
      <c r="R854" s="183">
        <f>Q854*H854</f>
        <v>4.5880000000000001E-3</v>
      </c>
      <c r="S854" s="183">
        <v>0</v>
      </c>
      <c r="T854" s="184">
        <f>S854*H854</f>
        <v>0</v>
      </c>
      <c r="U854" s="35"/>
      <c r="V854" s="35"/>
      <c r="W854" s="35"/>
      <c r="X854" s="35"/>
      <c r="Y854" s="35"/>
      <c r="Z854" s="35"/>
      <c r="AA854" s="35"/>
      <c r="AB854" s="35"/>
      <c r="AC854" s="35"/>
      <c r="AD854" s="35"/>
      <c r="AE854" s="35"/>
      <c r="AR854" s="185" t="s">
        <v>282</v>
      </c>
      <c r="AT854" s="185" t="s">
        <v>117</v>
      </c>
      <c r="AU854" s="185" t="s">
        <v>79</v>
      </c>
      <c r="AY854" s="18" t="s">
        <v>114</v>
      </c>
      <c r="BE854" s="186">
        <f>IF(N854="základní",J854,0)</f>
        <v>0</v>
      </c>
      <c r="BF854" s="186">
        <f>IF(N854="snížená",J854,0)</f>
        <v>0</v>
      </c>
      <c r="BG854" s="186">
        <f>IF(N854="zákl. přenesená",J854,0)</f>
        <v>0</v>
      </c>
      <c r="BH854" s="186">
        <f>IF(N854="sníž. přenesená",J854,0)</f>
        <v>0</v>
      </c>
      <c r="BI854" s="186">
        <f>IF(N854="nulová",J854,0)</f>
        <v>0</v>
      </c>
      <c r="BJ854" s="18" t="s">
        <v>79</v>
      </c>
      <c r="BK854" s="186">
        <f>ROUND(I854*H854,2)</f>
        <v>0</v>
      </c>
      <c r="BL854" s="18" t="s">
        <v>282</v>
      </c>
      <c r="BM854" s="185" t="s">
        <v>1474</v>
      </c>
    </row>
    <row r="855" spans="1:65" s="2" customFormat="1" ht="19.5">
      <c r="A855" s="35"/>
      <c r="B855" s="36"/>
      <c r="C855" s="37"/>
      <c r="D855" s="187" t="s">
        <v>124</v>
      </c>
      <c r="E855" s="37"/>
      <c r="F855" s="188" t="s">
        <v>1475</v>
      </c>
      <c r="G855" s="37"/>
      <c r="H855" s="37"/>
      <c r="I855" s="189"/>
      <c r="J855" s="37"/>
      <c r="K855" s="37"/>
      <c r="L855" s="40"/>
      <c r="M855" s="190"/>
      <c r="N855" s="191"/>
      <c r="O855" s="65"/>
      <c r="P855" s="65"/>
      <c r="Q855" s="65"/>
      <c r="R855" s="65"/>
      <c r="S855" s="65"/>
      <c r="T855" s="66"/>
      <c r="U855" s="35"/>
      <c r="V855" s="35"/>
      <c r="W855" s="35"/>
      <c r="X855" s="35"/>
      <c r="Y855" s="35"/>
      <c r="Z855" s="35"/>
      <c r="AA855" s="35"/>
      <c r="AB855" s="35"/>
      <c r="AC855" s="35"/>
      <c r="AD855" s="35"/>
      <c r="AE855" s="35"/>
      <c r="AT855" s="18" t="s">
        <v>124</v>
      </c>
      <c r="AU855" s="18" t="s">
        <v>79</v>
      </c>
    </row>
    <row r="856" spans="1:65" s="2" customFormat="1" ht="11.25">
      <c r="A856" s="35"/>
      <c r="B856" s="36"/>
      <c r="C856" s="37"/>
      <c r="D856" s="192" t="s">
        <v>126</v>
      </c>
      <c r="E856" s="37"/>
      <c r="F856" s="193" t="s">
        <v>1476</v>
      </c>
      <c r="G856" s="37"/>
      <c r="H856" s="37"/>
      <c r="I856" s="189"/>
      <c r="J856" s="37"/>
      <c r="K856" s="37"/>
      <c r="L856" s="40"/>
      <c r="M856" s="190"/>
      <c r="N856" s="191"/>
      <c r="O856" s="65"/>
      <c r="P856" s="65"/>
      <c r="Q856" s="65"/>
      <c r="R856" s="65"/>
      <c r="S856" s="65"/>
      <c r="T856" s="66"/>
      <c r="U856" s="35"/>
      <c r="V856" s="35"/>
      <c r="W856" s="35"/>
      <c r="X856" s="35"/>
      <c r="Y856" s="35"/>
      <c r="Z856" s="35"/>
      <c r="AA856" s="35"/>
      <c r="AB856" s="35"/>
      <c r="AC856" s="35"/>
      <c r="AD856" s="35"/>
      <c r="AE856" s="35"/>
      <c r="AT856" s="18" t="s">
        <v>126</v>
      </c>
      <c r="AU856" s="18" t="s">
        <v>79</v>
      </c>
    </row>
    <row r="857" spans="1:65" s="14" customFormat="1" ht="11.25">
      <c r="B857" s="204"/>
      <c r="C857" s="205"/>
      <c r="D857" s="187" t="s">
        <v>128</v>
      </c>
      <c r="E857" s="206" t="s">
        <v>19</v>
      </c>
      <c r="F857" s="207" t="s">
        <v>1380</v>
      </c>
      <c r="G857" s="205"/>
      <c r="H857" s="208">
        <v>6.2</v>
      </c>
      <c r="I857" s="209"/>
      <c r="J857" s="205"/>
      <c r="K857" s="205"/>
      <c r="L857" s="210"/>
      <c r="M857" s="211"/>
      <c r="N857" s="212"/>
      <c r="O857" s="212"/>
      <c r="P857" s="212"/>
      <c r="Q857" s="212"/>
      <c r="R857" s="212"/>
      <c r="S857" s="212"/>
      <c r="T857" s="213"/>
      <c r="AT857" s="214" t="s">
        <v>128</v>
      </c>
      <c r="AU857" s="214" t="s">
        <v>79</v>
      </c>
      <c r="AV857" s="14" t="s">
        <v>79</v>
      </c>
      <c r="AW857" s="14" t="s">
        <v>33</v>
      </c>
      <c r="AX857" s="14" t="s">
        <v>14</v>
      </c>
      <c r="AY857" s="214" t="s">
        <v>114</v>
      </c>
    </row>
    <row r="858" spans="1:65" s="2" customFormat="1" ht="24.2" customHeight="1">
      <c r="A858" s="35"/>
      <c r="B858" s="36"/>
      <c r="C858" s="226" t="s">
        <v>1477</v>
      </c>
      <c r="D858" s="226" t="s">
        <v>146</v>
      </c>
      <c r="E858" s="227" t="s">
        <v>1478</v>
      </c>
      <c r="F858" s="228" t="s">
        <v>1479</v>
      </c>
      <c r="G858" s="229" t="s">
        <v>650</v>
      </c>
      <c r="H858" s="230">
        <v>20.667000000000002</v>
      </c>
      <c r="I858" s="231"/>
      <c r="J858" s="232">
        <f>ROUND(I858*H858,2)</f>
        <v>0</v>
      </c>
      <c r="K858" s="228" t="s">
        <v>121</v>
      </c>
      <c r="L858" s="233"/>
      <c r="M858" s="234" t="s">
        <v>19</v>
      </c>
      <c r="N858" s="235" t="s">
        <v>43</v>
      </c>
      <c r="O858" s="65"/>
      <c r="P858" s="183">
        <f>O858*H858</f>
        <v>0</v>
      </c>
      <c r="Q858" s="183">
        <v>4.4999999999999999E-4</v>
      </c>
      <c r="R858" s="183">
        <f>Q858*H858</f>
        <v>9.3001500000000001E-3</v>
      </c>
      <c r="S858" s="183">
        <v>0</v>
      </c>
      <c r="T858" s="184">
        <f>S858*H858</f>
        <v>0</v>
      </c>
      <c r="U858" s="35"/>
      <c r="V858" s="35"/>
      <c r="W858" s="35"/>
      <c r="X858" s="35"/>
      <c r="Y858" s="35"/>
      <c r="Z858" s="35"/>
      <c r="AA858" s="35"/>
      <c r="AB858" s="35"/>
      <c r="AC858" s="35"/>
      <c r="AD858" s="35"/>
      <c r="AE858" s="35"/>
      <c r="AR858" s="185" t="s">
        <v>388</v>
      </c>
      <c r="AT858" s="185" t="s">
        <v>146</v>
      </c>
      <c r="AU858" s="185" t="s">
        <v>79</v>
      </c>
      <c r="AY858" s="18" t="s">
        <v>114</v>
      </c>
      <c r="BE858" s="186">
        <f>IF(N858="základní",J858,0)</f>
        <v>0</v>
      </c>
      <c r="BF858" s="186">
        <f>IF(N858="snížená",J858,0)</f>
        <v>0</v>
      </c>
      <c r="BG858" s="186">
        <f>IF(N858="zákl. přenesená",J858,0)</f>
        <v>0</v>
      </c>
      <c r="BH858" s="186">
        <f>IF(N858="sníž. přenesená",J858,0)</f>
        <v>0</v>
      </c>
      <c r="BI858" s="186">
        <f>IF(N858="nulová",J858,0)</f>
        <v>0</v>
      </c>
      <c r="BJ858" s="18" t="s">
        <v>79</v>
      </c>
      <c r="BK858" s="186">
        <f>ROUND(I858*H858,2)</f>
        <v>0</v>
      </c>
      <c r="BL858" s="18" t="s">
        <v>282</v>
      </c>
      <c r="BM858" s="185" t="s">
        <v>1480</v>
      </c>
    </row>
    <row r="859" spans="1:65" s="2" customFormat="1" ht="19.5">
      <c r="A859" s="35"/>
      <c r="B859" s="36"/>
      <c r="C859" s="37"/>
      <c r="D859" s="187" t="s">
        <v>124</v>
      </c>
      <c r="E859" s="37"/>
      <c r="F859" s="188" t="s">
        <v>1479</v>
      </c>
      <c r="G859" s="37"/>
      <c r="H859" s="37"/>
      <c r="I859" s="189"/>
      <c r="J859" s="37"/>
      <c r="K859" s="37"/>
      <c r="L859" s="40"/>
      <c r="M859" s="190"/>
      <c r="N859" s="191"/>
      <c r="O859" s="65"/>
      <c r="P859" s="65"/>
      <c r="Q859" s="65"/>
      <c r="R859" s="65"/>
      <c r="S859" s="65"/>
      <c r="T859" s="66"/>
      <c r="U859" s="35"/>
      <c r="V859" s="35"/>
      <c r="W859" s="35"/>
      <c r="X859" s="35"/>
      <c r="Y859" s="35"/>
      <c r="Z859" s="35"/>
      <c r="AA859" s="35"/>
      <c r="AB859" s="35"/>
      <c r="AC859" s="35"/>
      <c r="AD859" s="35"/>
      <c r="AE859" s="35"/>
      <c r="AT859" s="18" t="s">
        <v>124</v>
      </c>
      <c r="AU859" s="18" t="s">
        <v>79</v>
      </c>
    </row>
    <row r="860" spans="1:65" s="2" customFormat="1" ht="11.25">
      <c r="A860" s="35"/>
      <c r="B860" s="36"/>
      <c r="C860" s="37"/>
      <c r="D860" s="192" t="s">
        <v>126</v>
      </c>
      <c r="E860" s="37"/>
      <c r="F860" s="193" t="s">
        <v>1481</v>
      </c>
      <c r="G860" s="37"/>
      <c r="H860" s="37"/>
      <c r="I860" s="189"/>
      <c r="J860" s="37"/>
      <c r="K860" s="37"/>
      <c r="L860" s="40"/>
      <c r="M860" s="190"/>
      <c r="N860" s="191"/>
      <c r="O860" s="65"/>
      <c r="P860" s="65"/>
      <c r="Q860" s="65"/>
      <c r="R860" s="65"/>
      <c r="S860" s="65"/>
      <c r="T860" s="66"/>
      <c r="U860" s="35"/>
      <c r="V860" s="35"/>
      <c r="W860" s="35"/>
      <c r="X860" s="35"/>
      <c r="Y860" s="35"/>
      <c r="Z860" s="35"/>
      <c r="AA860" s="35"/>
      <c r="AB860" s="35"/>
      <c r="AC860" s="35"/>
      <c r="AD860" s="35"/>
      <c r="AE860" s="35"/>
      <c r="AT860" s="18" t="s">
        <v>126</v>
      </c>
      <c r="AU860" s="18" t="s">
        <v>79</v>
      </c>
    </row>
    <row r="861" spans="1:65" s="14" customFormat="1" ht="11.25">
      <c r="B861" s="204"/>
      <c r="C861" s="205"/>
      <c r="D861" s="187" t="s">
        <v>128</v>
      </c>
      <c r="E861" s="206" t="s">
        <v>19</v>
      </c>
      <c r="F861" s="207" t="s">
        <v>1482</v>
      </c>
      <c r="G861" s="205"/>
      <c r="H861" s="208">
        <v>20.667000000000002</v>
      </c>
      <c r="I861" s="209"/>
      <c r="J861" s="205"/>
      <c r="K861" s="205"/>
      <c r="L861" s="210"/>
      <c r="M861" s="211"/>
      <c r="N861" s="212"/>
      <c r="O861" s="212"/>
      <c r="P861" s="212"/>
      <c r="Q861" s="212"/>
      <c r="R861" s="212"/>
      <c r="S861" s="212"/>
      <c r="T861" s="213"/>
      <c r="AT861" s="214" t="s">
        <v>128</v>
      </c>
      <c r="AU861" s="214" t="s">
        <v>79</v>
      </c>
      <c r="AV861" s="14" t="s">
        <v>79</v>
      </c>
      <c r="AW861" s="14" t="s">
        <v>33</v>
      </c>
      <c r="AX861" s="14" t="s">
        <v>14</v>
      </c>
      <c r="AY861" s="214" t="s">
        <v>114</v>
      </c>
    </row>
    <row r="862" spans="1:65" s="2" customFormat="1" ht="24.2" customHeight="1">
      <c r="A862" s="35"/>
      <c r="B862" s="36"/>
      <c r="C862" s="174" t="s">
        <v>742</v>
      </c>
      <c r="D862" s="174" t="s">
        <v>117</v>
      </c>
      <c r="E862" s="175" t="s">
        <v>1483</v>
      </c>
      <c r="F862" s="176" t="s">
        <v>1484</v>
      </c>
      <c r="G862" s="177" t="s">
        <v>120</v>
      </c>
      <c r="H862" s="178">
        <v>3.78</v>
      </c>
      <c r="I862" s="179"/>
      <c r="J862" s="180">
        <f>ROUND(I862*H862,2)</f>
        <v>0</v>
      </c>
      <c r="K862" s="176" t="s">
        <v>121</v>
      </c>
      <c r="L862" s="40"/>
      <c r="M862" s="181" t="s">
        <v>19</v>
      </c>
      <c r="N862" s="182" t="s">
        <v>43</v>
      </c>
      <c r="O862" s="65"/>
      <c r="P862" s="183">
        <f>O862*H862</f>
        <v>0</v>
      </c>
      <c r="Q862" s="183">
        <v>0</v>
      </c>
      <c r="R862" s="183">
        <f>Q862*H862</f>
        <v>0</v>
      </c>
      <c r="S862" s="183">
        <v>8.3169999999999994E-2</v>
      </c>
      <c r="T862" s="184">
        <f>S862*H862</f>
        <v>0.31438259999999996</v>
      </c>
      <c r="U862" s="35"/>
      <c r="V862" s="35"/>
      <c r="W862" s="35"/>
      <c r="X862" s="35"/>
      <c r="Y862" s="35"/>
      <c r="Z862" s="35"/>
      <c r="AA862" s="35"/>
      <c r="AB862" s="35"/>
      <c r="AC862" s="35"/>
      <c r="AD862" s="35"/>
      <c r="AE862" s="35"/>
      <c r="AR862" s="185" t="s">
        <v>282</v>
      </c>
      <c r="AT862" s="185" t="s">
        <v>117</v>
      </c>
      <c r="AU862" s="185" t="s">
        <v>79</v>
      </c>
      <c r="AY862" s="18" t="s">
        <v>114</v>
      </c>
      <c r="BE862" s="186">
        <f>IF(N862="základní",J862,0)</f>
        <v>0</v>
      </c>
      <c r="BF862" s="186">
        <f>IF(N862="snížená",J862,0)</f>
        <v>0</v>
      </c>
      <c r="BG862" s="186">
        <f>IF(N862="zákl. přenesená",J862,0)</f>
        <v>0</v>
      </c>
      <c r="BH862" s="186">
        <f>IF(N862="sníž. přenesená",J862,0)</f>
        <v>0</v>
      </c>
      <c r="BI862" s="186">
        <f>IF(N862="nulová",J862,0)</f>
        <v>0</v>
      </c>
      <c r="BJ862" s="18" t="s">
        <v>79</v>
      </c>
      <c r="BK862" s="186">
        <f>ROUND(I862*H862,2)</f>
        <v>0</v>
      </c>
      <c r="BL862" s="18" t="s">
        <v>282</v>
      </c>
      <c r="BM862" s="185" t="s">
        <v>1485</v>
      </c>
    </row>
    <row r="863" spans="1:65" s="2" customFormat="1" ht="11.25">
      <c r="A863" s="35"/>
      <c r="B863" s="36"/>
      <c r="C863" s="37"/>
      <c r="D863" s="187" t="s">
        <v>124</v>
      </c>
      <c r="E863" s="37"/>
      <c r="F863" s="188" t="s">
        <v>1484</v>
      </c>
      <c r="G863" s="37"/>
      <c r="H863" s="37"/>
      <c r="I863" s="189"/>
      <c r="J863" s="37"/>
      <c r="K863" s="37"/>
      <c r="L863" s="40"/>
      <c r="M863" s="190"/>
      <c r="N863" s="191"/>
      <c r="O863" s="65"/>
      <c r="P863" s="65"/>
      <c r="Q863" s="65"/>
      <c r="R863" s="65"/>
      <c r="S863" s="65"/>
      <c r="T863" s="66"/>
      <c r="U863" s="35"/>
      <c r="V863" s="35"/>
      <c r="W863" s="35"/>
      <c r="X863" s="35"/>
      <c r="Y863" s="35"/>
      <c r="Z863" s="35"/>
      <c r="AA863" s="35"/>
      <c r="AB863" s="35"/>
      <c r="AC863" s="35"/>
      <c r="AD863" s="35"/>
      <c r="AE863" s="35"/>
      <c r="AT863" s="18" t="s">
        <v>124</v>
      </c>
      <c r="AU863" s="18" t="s">
        <v>79</v>
      </c>
    </row>
    <row r="864" spans="1:65" s="2" customFormat="1" ht="11.25">
      <c r="A864" s="35"/>
      <c r="B864" s="36"/>
      <c r="C864" s="37"/>
      <c r="D864" s="192" t="s">
        <v>126</v>
      </c>
      <c r="E864" s="37"/>
      <c r="F864" s="193" t="s">
        <v>1486</v>
      </c>
      <c r="G864" s="37"/>
      <c r="H864" s="37"/>
      <c r="I864" s="189"/>
      <c r="J864" s="37"/>
      <c r="K864" s="37"/>
      <c r="L864" s="40"/>
      <c r="M864" s="190"/>
      <c r="N864" s="191"/>
      <c r="O864" s="65"/>
      <c r="P864" s="65"/>
      <c r="Q864" s="65"/>
      <c r="R864" s="65"/>
      <c r="S864" s="65"/>
      <c r="T864" s="66"/>
      <c r="U864" s="35"/>
      <c r="V864" s="35"/>
      <c r="W864" s="35"/>
      <c r="X864" s="35"/>
      <c r="Y864" s="35"/>
      <c r="Z864" s="35"/>
      <c r="AA864" s="35"/>
      <c r="AB864" s="35"/>
      <c r="AC864" s="35"/>
      <c r="AD864" s="35"/>
      <c r="AE864" s="35"/>
      <c r="AT864" s="18" t="s">
        <v>126</v>
      </c>
      <c r="AU864" s="18" t="s">
        <v>79</v>
      </c>
    </row>
    <row r="865" spans="1:65" s="14" customFormat="1" ht="11.25">
      <c r="B865" s="204"/>
      <c r="C865" s="205"/>
      <c r="D865" s="187" t="s">
        <v>128</v>
      </c>
      <c r="E865" s="206" t="s">
        <v>19</v>
      </c>
      <c r="F865" s="207" t="s">
        <v>760</v>
      </c>
      <c r="G865" s="205"/>
      <c r="H865" s="208">
        <v>3.78</v>
      </c>
      <c r="I865" s="209"/>
      <c r="J865" s="205"/>
      <c r="K865" s="205"/>
      <c r="L865" s="210"/>
      <c r="M865" s="211"/>
      <c r="N865" s="212"/>
      <c r="O865" s="212"/>
      <c r="P865" s="212"/>
      <c r="Q865" s="212"/>
      <c r="R865" s="212"/>
      <c r="S865" s="212"/>
      <c r="T865" s="213"/>
      <c r="AT865" s="214" t="s">
        <v>128</v>
      </c>
      <c r="AU865" s="214" t="s">
        <v>79</v>
      </c>
      <c r="AV865" s="14" t="s">
        <v>79</v>
      </c>
      <c r="AW865" s="14" t="s">
        <v>33</v>
      </c>
      <c r="AX865" s="14" t="s">
        <v>14</v>
      </c>
      <c r="AY865" s="214" t="s">
        <v>114</v>
      </c>
    </row>
    <row r="866" spans="1:65" s="2" customFormat="1" ht="37.9" customHeight="1">
      <c r="A866" s="35"/>
      <c r="B866" s="36"/>
      <c r="C866" s="174" t="s">
        <v>1487</v>
      </c>
      <c r="D866" s="174" t="s">
        <v>117</v>
      </c>
      <c r="E866" s="175" t="s">
        <v>1488</v>
      </c>
      <c r="F866" s="176" t="s">
        <v>1489</v>
      </c>
      <c r="G866" s="177" t="s">
        <v>120</v>
      </c>
      <c r="H866" s="178">
        <v>3.15</v>
      </c>
      <c r="I866" s="179"/>
      <c r="J866" s="180">
        <f>ROUND(I866*H866,2)</f>
        <v>0</v>
      </c>
      <c r="K866" s="176" t="s">
        <v>121</v>
      </c>
      <c r="L866" s="40"/>
      <c r="M866" s="181" t="s">
        <v>19</v>
      </c>
      <c r="N866" s="182" t="s">
        <v>43</v>
      </c>
      <c r="O866" s="65"/>
      <c r="P866" s="183">
        <f>O866*H866</f>
        <v>0</v>
      </c>
      <c r="Q866" s="183">
        <v>6.8900000000000003E-3</v>
      </c>
      <c r="R866" s="183">
        <f>Q866*H866</f>
        <v>2.1703500000000001E-2</v>
      </c>
      <c r="S866" s="183">
        <v>0</v>
      </c>
      <c r="T866" s="184">
        <f>S866*H866</f>
        <v>0</v>
      </c>
      <c r="U866" s="35"/>
      <c r="V866" s="35"/>
      <c r="W866" s="35"/>
      <c r="X866" s="35"/>
      <c r="Y866" s="35"/>
      <c r="Z866" s="35"/>
      <c r="AA866" s="35"/>
      <c r="AB866" s="35"/>
      <c r="AC866" s="35"/>
      <c r="AD866" s="35"/>
      <c r="AE866" s="35"/>
      <c r="AR866" s="185" t="s">
        <v>282</v>
      </c>
      <c r="AT866" s="185" t="s">
        <v>117</v>
      </c>
      <c r="AU866" s="185" t="s">
        <v>79</v>
      </c>
      <c r="AY866" s="18" t="s">
        <v>114</v>
      </c>
      <c r="BE866" s="186">
        <f>IF(N866="základní",J866,0)</f>
        <v>0</v>
      </c>
      <c r="BF866" s="186">
        <f>IF(N866="snížená",J866,0)</f>
        <v>0</v>
      </c>
      <c r="BG866" s="186">
        <f>IF(N866="zákl. přenesená",J866,0)</f>
        <v>0</v>
      </c>
      <c r="BH866" s="186">
        <f>IF(N866="sníž. přenesená",J866,0)</f>
        <v>0</v>
      </c>
      <c r="BI866" s="186">
        <f>IF(N866="nulová",J866,0)</f>
        <v>0</v>
      </c>
      <c r="BJ866" s="18" t="s">
        <v>79</v>
      </c>
      <c r="BK866" s="186">
        <f>ROUND(I866*H866,2)</f>
        <v>0</v>
      </c>
      <c r="BL866" s="18" t="s">
        <v>282</v>
      </c>
      <c r="BM866" s="185" t="s">
        <v>1490</v>
      </c>
    </row>
    <row r="867" spans="1:65" s="2" customFormat="1" ht="29.25">
      <c r="A867" s="35"/>
      <c r="B867" s="36"/>
      <c r="C867" s="37"/>
      <c r="D867" s="187" t="s">
        <v>124</v>
      </c>
      <c r="E867" s="37"/>
      <c r="F867" s="188" t="s">
        <v>1491</v>
      </c>
      <c r="G867" s="37"/>
      <c r="H867" s="37"/>
      <c r="I867" s="189"/>
      <c r="J867" s="37"/>
      <c r="K867" s="37"/>
      <c r="L867" s="40"/>
      <c r="M867" s="190"/>
      <c r="N867" s="191"/>
      <c r="O867" s="65"/>
      <c r="P867" s="65"/>
      <c r="Q867" s="65"/>
      <c r="R867" s="65"/>
      <c r="S867" s="65"/>
      <c r="T867" s="66"/>
      <c r="U867" s="35"/>
      <c r="V867" s="35"/>
      <c r="W867" s="35"/>
      <c r="X867" s="35"/>
      <c r="Y867" s="35"/>
      <c r="Z867" s="35"/>
      <c r="AA867" s="35"/>
      <c r="AB867" s="35"/>
      <c r="AC867" s="35"/>
      <c r="AD867" s="35"/>
      <c r="AE867" s="35"/>
      <c r="AT867" s="18" t="s">
        <v>124</v>
      </c>
      <c r="AU867" s="18" t="s">
        <v>79</v>
      </c>
    </row>
    <row r="868" spans="1:65" s="2" customFormat="1" ht="11.25">
      <c r="A868" s="35"/>
      <c r="B868" s="36"/>
      <c r="C868" s="37"/>
      <c r="D868" s="192" t="s">
        <v>126</v>
      </c>
      <c r="E868" s="37"/>
      <c r="F868" s="193" t="s">
        <v>1492</v>
      </c>
      <c r="G868" s="37"/>
      <c r="H868" s="37"/>
      <c r="I868" s="189"/>
      <c r="J868" s="37"/>
      <c r="K868" s="37"/>
      <c r="L868" s="40"/>
      <c r="M868" s="190"/>
      <c r="N868" s="191"/>
      <c r="O868" s="65"/>
      <c r="P868" s="65"/>
      <c r="Q868" s="65"/>
      <c r="R868" s="65"/>
      <c r="S868" s="65"/>
      <c r="T868" s="66"/>
      <c r="U868" s="35"/>
      <c r="V868" s="35"/>
      <c r="W868" s="35"/>
      <c r="X868" s="35"/>
      <c r="Y868" s="35"/>
      <c r="Z868" s="35"/>
      <c r="AA868" s="35"/>
      <c r="AB868" s="35"/>
      <c r="AC868" s="35"/>
      <c r="AD868" s="35"/>
      <c r="AE868" s="35"/>
      <c r="AT868" s="18" t="s">
        <v>126</v>
      </c>
      <c r="AU868" s="18" t="s">
        <v>79</v>
      </c>
    </row>
    <row r="869" spans="1:65" s="14" customFormat="1" ht="11.25">
      <c r="B869" s="204"/>
      <c r="C869" s="205"/>
      <c r="D869" s="187" t="s">
        <v>128</v>
      </c>
      <c r="E869" s="206" t="s">
        <v>19</v>
      </c>
      <c r="F869" s="207" t="s">
        <v>1493</v>
      </c>
      <c r="G869" s="205"/>
      <c r="H869" s="208">
        <v>3.15</v>
      </c>
      <c r="I869" s="209"/>
      <c r="J869" s="205"/>
      <c r="K869" s="205"/>
      <c r="L869" s="210"/>
      <c r="M869" s="211"/>
      <c r="N869" s="212"/>
      <c r="O869" s="212"/>
      <c r="P869" s="212"/>
      <c r="Q869" s="212"/>
      <c r="R869" s="212"/>
      <c r="S869" s="212"/>
      <c r="T869" s="213"/>
      <c r="AT869" s="214" t="s">
        <v>128</v>
      </c>
      <c r="AU869" s="214" t="s">
        <v>79</v>
      </c>
      <c r="AV869" s="14" t="s">
        <v>79</v>
      </c>
      <c r="AW869" s="14" t="s">
        <v>33</v>
      </c>
      <c r="AX869" s="14" t="s">
        <v>14</v>
      </c>
      <c r="AY869" s="214" t="s">
        <v>114</v>
      </c>
    </row>
    <row r="870" spans="1:65" s="2" customFormat="1" ht="37.9" customHeight="1">
      <c r="A870" s="35"/>
      <c r="B870" s="36"/>
      <c r="C870" s="226" t="s">
        <v>1494</v>
      </c>
      <c r="D870" s="226" t="s">
        <v>146</v>
      </c>
      <c r="E870" s="227" t="s">
        <v>1495</v>
      </c>
      <c r="F870" s="228" t="s">
        <v>1496</v>
      </c>
      <c r="G870" s="229" t="s">
        <v>120</v>
      </c>
      <c r="H870" s="230">
        <v>3.4649999999999999</v>
      </c>
      <c r="I870" s="231"/>
      <c r="J870" s="232">
        <f>ROUND(I870*H870,2)</f>
        <v>0</v>
      </c>
      <c r="K870" s="228" t="s">
        <v>121</v>
      </c>
      <c r="L870" s="233"/>
      <c r="M870" s="234" t="s">
        <v>19</v>
      </c>
      <c r="N870" s="235" t="s">
        <v>43</v>
      </c>
      <c r="O870" s="65"/>
      <c r="P870" s="183">
        <f>O870*H870</f>
        <v>0</v>
      </c>
      <c r="Q870" s="183">
        <v>1.9199999999999998E-2</v>
      </c>
      <c r="R870" s="183">
        <f>Q870*H870</f>
        <v>6.652799999999999E-2</v>
      </c>
      <c r="S870" s="183">
        <v>0</v>
      </c>
      <c r="T870" s="184">
        <f>S870*H870</f>
        <v>0</v>
      </c>
      <c r="U870" s="35"/>
      <c r="V870" s="35"/>
      <c r="W870" s="35"/>
      <c r="X870" s="35"/>
      <c r="Y870" s="35"/>
      <c r="Z870" s="35"/>
      <c r="AA870" s="35"/>
      <c r="AB870" s="35"/>
      <c r="AC870" s="35"/>
      <c r="AD870" s="35"/>
      <c r="AE870" s="35"/>
      <c r="AR870" s="185" t="s">
        <v>388</v>
      </c>
      <c r="AT870" s="185" t="s">
        <v>146</v>
      </c>
      <c r="AU870" s="185" t="s">
        <v>79</v>
      </c>
      <c r="AY870" s="18" t="s">
        <v>114</v>
      </c>
      <c r="BE870" s="186">
        <f>IF(N870="základní",J870,0)</f>
        <v>0</v>
      </c>
      <c r="BF870" s="186">
        <f>IF(N870="snížená",J870,0)</f>
        <v>0</v>
      </c>
      <c r="BG870" s="186">
        <f>IF(N870="zákl. přenesená",J870,0)</f>
        <v>0</v>
      </c>
      <c r="BH870" s="186">
        <f>IF(N870="sníž. přenesená",J870,0)</f>
        <v>0</v>
      </c>
      <c r="BI870" s="186">
        <f>IF(N870="nulová",J870,0)</f>
        <v>0</v>
      </c>
      <c r="BJ870" s="18" t="s">
        <v>79</v>
      </c>
      <c r="BK870" s="186">
        <f>ROUND(I870*H870,2)</f>
        <v>0</v>
      </c>
      <c r="BL870" s="18" t="s">
        <v>282</v>
      </c>
      <c r="BM870" s="185" t="s">
        <v>1497</v>
      </c>
    </row>
    <row r="871" spans="1:65" s="2" customFormat="1" ht="19.5">
      <c r="A871" s="35"/>
      <c r="B871" s="36"/>
      <c r="C871" s="37"/>
      <c r="D871" s="187" t="s">
        <v>124</v>
      </c>
      <c r="E871" s="37"/>
      <c r="F871" s="188" t="s">
        <v>1496</v>
      </c>
      <c r="G871" s="37"/>
      <c r="H871" s="37"/>
      <c r="I871" s="189"/>
      <c r="J871" s="37"/>
      <c r="K871" s="37"/>
      <c r="L871" s="40"/>
      <c r="M871" s="190"/>
      <c r="N871" s="191"/>
      <c r="O871" s="65"/>
      <c r="P871" s="65"/>
      <c r="Q871" s="65"/>
      <c r="R871" s="65"/>
      <c r="S871" s="65"/>
      <c r="T871" s="66"/>
      <c r="U871" s="35"/>
      <c r="V871" s="35"/>
      <c r="W871" s="35"/>
      <c r="X871" s="35"/>
      <c r="Y871" s="35"/>
      <c r="Z871" s="35"/>
      <c r="AA871" s="35"/>
      <c r="AB871" s="35"/>
      <c r="AC871" s="35"/>
      <c r="AD871" s="35"/>
      <c r="AE871" s="35"/>
      <c r="AT871" s="18" t="s">
        <v>124</v>
      </c>
      <c r="AU871" s="18" t="s">
        <v>79</v>
      </c>
    </row>
    <row r="872" spans="1:65" s="2" customFormat="1" ht="11.25">
      <c r="A872" s="35"/>
      <c r="B872" s="36"/>
      <c r="C872" s="37"/>
      <c r="D872" s="192" t="s">
        <v>126</v>
      </c>
      <c r="E872" s="37"/>
      <c r="F872" s="193" t="s">
        <v>1498</v>
      </c>
      <c r="G872" s="37"/>
      <c r="H872" s="37"/>
      <c r="I872" s="189"/>
      <c r="J872" s="37"/>
      <c r="K872" s="37"/>
      <c r="L872" s="40"/>
      <c r="M872" s="190"/>
      <c r="N872" s="191"/>
      <c r="O872" s="65"/>
      <c r="P872" s="65"/>
      <c r="Q872" s="65"/>
      <c r="R872" s="65"/>
      <c r="S872" s="65"/>
      <c r="T872" s="66"/>
      <c r="U872" s="35"/>
      <c r="V872" s="35"/>
      <c r="W872" s="35"/>
      <c r="X872" s="35"/>
      <c r="Y872" s="35"/>
      <c r="Z872" s="35"/>
      <c r="AA872" s="35"/>
      <c r="AB872" s="35"/>
      <c r="AC872" s="35"/>
      <c r="AD872" s="35"/>
      <c r="AE872" s="35"/>
      <c r="AT872" s="18" t="s">
        <v>126</v>
      </c>
      <c r="AU872" s="18" t="s">
        <v>79</v>
      </c>
    </row>
    <row r="873" spans="1:65" s="14" customFormat="1" ht="11.25">
      <c r="B873" s="204"/>
      <c r="C873" s="205"/>
      <c r="D873" s="187" t="s">
        <v>128</v>
      </c>
      <c r="E873" s="205"/>
      <c r="F873" s="207" t="s">
        <v>1499</v>
      </c>
      <c r="G873" s="205"/>
      <c r="H873" s="208">
        <v>3.4649999999999999</v>
      </c>
      <c r="I873" s="209"/>
      <c r="J873" s="205"/>
      <c r="K873" s="205"/>
      <c r="L873" s="210"/>
      <c r="M873" s="211"/>
      <c r="N873" s="212"/>
      <c r="O873" s="212"/>
      <c r="P873" s="212"/>
      <c r="Q873" s="212"/>
      <c r="R873" s="212"/>
      <c r="S873" s="212"/>
      <c r="T873" s="213"/>
      <c r="AT873" s="214" t="s">
        <v>128</v>
      </c>
      <c r="AU873" s="214" t="s">
        <v>79</v>
      </c>
      <c r="AV873" s="14" t="s">
        <v>79</v>
      </c>
      <c r="AW873" s="14" t="s">
        <v>4</v>
      </c>
      <c r="AX873" s="14" t="s">
        <v>14</v>
      </c>
      <c r="AY873" s="214" t="s">
        <v>114</v>
      </c>
    </row>
    <row r="874" spans="1:65" s="2" customFormat="1" ht="16.5" customHeight="1">
      <c r="A874" s="35"/>
      <c r="B874" s="36"/>
      <c r="C874" s="174" t="s">
        <v>1500</v>
      </c>
      <c r="D874" s="174" t="s">
        <v>117</v>
      </c>
      <c r="E874" s="175" t="s">
        <v>1501</v>
      </c>
      <c r="F874" s="176" t="s">
        <v>1502</v>
      </c>
      <c r="G874" s="177" t="s">
        <v>650</v>
      </c>
      <c r="H874" s="178">
        <v>4</v>
      </c>
      <c r="I874" s="179"/>
      <c r="J874" s="180">
        <f>ROUND(I874*H874,2)</f>
        <v>0</v>
      </c>
      <c r="K874" s="176" t="s">
        <v>121</v>
      </c>
      <c r="L874" s="40"/>
      <c r="M874" s="181" t="s">
        <v>19</v>
      </c>
      <c r="N874" s="182" t="s">
        <v>43</v>
      </c>
      <c r="O874" s="65"/>
      <c r="P874" s="183">
        <f>O874*H874</f>
        <v>0</v>
      </c>
      <c r="Q874" s="183">
        <v>2.1000000000000001E-4</v>
      </c>
      <c r="R874" s="183">
        <f>Q874*H874</f>
        <v>8.4000000000000003E-4</v>
      </c>
      <c r="S874" s="183">
        <v>0</v>
      </c>
      <c r="T874" s="184">
        <f>S874*H874</f>
        <v>0</v>
      </c>
      <c r="U874" s="35"/>
      <c r="V874" s="35"/>
      <c r="W874" s="35"/>
      <c r="X874" s="35"/>
      <c r="Y874" s="35"/>
      <c r="Z874" s="35"/>
      <c r="AA874" s="35"/>
      <c r="AB874" s="35"/>
      <c r="AC874" s="35"/>
      <c r="AD874" s="35"/>
      <c r="AE874" s="35"/>
      <c r="AR874" s="185" t="s">
        <v>282</v>
      </c>
      <c r="AT874" s="185" t="s">
        <v>117</v>
      </c>
      <c r="AU874" s="185" t="s">
        <v>79</v>
      </c>
      <c r="AY874" s="18" t="s">
        <v>114</v>
      </c>
      <c r="BE874" s="186">
        <f>IF(N874="základní",J874,0)</f>
        <v>0</v>
      </c>
      <c r="BF874" s="186">
        <f>IF(N874="snížená",J874,0)</f>
        <v>0</v>
      </c>
      <c r="BG874" s="186">
        <f>IF(N874="zákl. přenesená",J874,0)</f>
        <v>0</v>
      </c>
      <c r="BH874" s="186">
        <f>IF(N874="sníž. přenesená",J874,0)</f>
        <v>0</v>
      </c>
      <c r="BI874" s="186">
        <f>IF(N874="nulová",J874,0)</f>
        <v>0</v>
      </c>
      <c r="BJ874" s="18" t="s">
        <v>79</v>
      </c>
      <c r="BK874" s="186">
        <f>ROUND(I874*H874,2)</f>
        <v>0</v>
      </c>
      <c r="BL874" s="18" t="s">
        <v>282</v>
      </c>
      <c r="BM874" s="185" t="s">
        <v>1503</v>
      </c>
    </row>
    <row r="875" spans="1:65" s="2" customFormat="1" ht="11.25">
      <c r="A875" s="35"/>
      <c r="B875" s="36"/>
      <c r="C875" s="37"/>
      <c r="D875" s="187" t="s">
        <v>124</v>
      </c>
      <c r="E875" s="37"/>
      <c r="F875" s="188" t="s">
        <v>1504</v>
      </c>
      <c r="G875" s="37"/>
      <c r="H875" s="37"/>
      <c r="I875" s="189"/>
      <c r="J875" s="37"/>
      <c r="K875" s="37"/>
      <c r="L875" s="40"/>
      <c r="M875" s="190"/>
      <c r="N875" s="191"/>
      <c r="O875" s="65"/>
      <c r="P875" s="65"/>
      <c r="Q875" s="65"/>
      <c r="R875" s="65"/>
      <c r="S875" s="65"/>
      <c r="T875" s="66"/>
      <c r="U875" s="35"/>
      <c r="V875" s="35"/>
      <c r="W875" s="35"/>
      <c r="X875" s="35"/>
      <c r="Y875" s="35"/>
      <c r="Z875" s="35"/>
      <c r="AA875" s="35"/>
      <c r="AB875" s="35"/>
      <c r="AC875" s="35"/>
      <c r="AD875" s="35"/>
      <c r="AE875" s="35"/>
      <c r="AT875" s="18" t="s">
        <v>124</v>
      </c>
      <c r="AU875" s="18" t="s">
        <v>79</v>
      </c>
    </row>
    <row r="876" spans="1:65" s="2" customFormat="1" ht="11.25">
      <c r="A876" s="35"/>
      <c r="B876" s="36"/>
      <c r="C876" s="37"/>
      <c r="D876" s="192" t="s">
        <v>126</v>
      </c>
      <c r="E876" s="37"/>
      <c r="F876" s="193" t="s">
        <v>1505</v>
      </c>
      <c r="G876" s="37"/>
      <c r="H876" s="37"/>
      <c r="I876" s="189"/>
      <c r="J876" s="37"/>
      <c r="K876" s="37"/>
      <c r="L876" s="40"/>
      <c r="M876" s="190"/>
      <c r="N876" s="191"/>
      <c r="O876" s="65"/>
      <c r="P876" s="65"/>
      <c r="Q876" s="65"/>
      <c r="R876" s="65"/>
      <c r="S876" s="65"/>
      <c r="T876" s="66"/>
      <c r="U876" s="35"/>
      <c r="V876" s="35"/>
      <c r="W876" s="35"/>
      <c r="X876" s="35"/>
      <c r="Y876" s="35"/>
      <c r="Z876" s="35"/>
      <c r="AA876" s="35"/>
      <c r="AB876" s="35"/>
      <c r="AC876" s="35"/>
      <c r="AD876" s="35"/>
      <c r="AE876" s="35"/>
      <c r="AT876" s="18" t="s">
        <v>126</v>
      </c>
      <c r="AU876" s="18" t="s">
        <v>79</v>
      </c>
    </row>
    <row r="877" spans="1:65" s="2" customFormat="1" ht="16.5" customHeight="1">
      <c r="A877" s="35"/>
      <c r="B877" s="36"/>
      <c r="C877" s="174" t="s">
        <v>1506</v>
      </c>
      <c r="D877" s="174" t="s">
        <v>117</v>
      </c>
      <c r="E877" s="175" t="s">
        <v>1507</v>
      </c>
      <c r="F877" s="176" t="s">
        <v>1508</v>
      </c>
      <c r="G877" s="177" t="s">
        <v>217</v>
      </c>
      <c r="H877" s="178">
        <v>6.2</v>
      </c>
      <c r="I877" s="179"/>
      <c r="J877" s="180">
        <f>ROUND(I877*H877,2)</f>
        <v>0</v>
      </c>
      <c r="K877" s="176" t="s">
        <v>121</v>
      </c>
      <c r="L877" s="40"/>
      <c r="M877" s="181" t="s">
        <v>19</v>
      </c>
      <c r="N877" s="182" t="s">
        <v>43</v>
      </c>
      <c r="O877" s="65"/>
      <c r="P877" s="183">
        <f>O877*H877</f>
        <v>0</v>
      </c>
      <c r="Q877" s="183">
        <v>3.2000000000000003E-4</v>
      </c>
      <c r="R877" s="183">
        <f>Q877*H877</f>
        <v>1.9840000000000001E-3</v>
      </c>
      <c r="S877" s="183">
        <v>0</v>
      </c>
      <c r="T877" s="184">
        <f>S877*H877</f>
        <v>0</v>
      </c>
      <c r="U877" s="35"/>
      <c r="V877" s="35"/>
      <c r="W877" s="35"/>
      <c r="X877" s="35"/>
      <c r="Y877" s="35"/>
      <c r="Z877" s="35"/>
      <c r="AA877" s="35"/>
      <c r="AB877" s="35"/>
      <c r="AC877" s="35"/>
      <c r="AD877" s="35"/>
      <c r="AE877" s="35"/>
      <c r="AR877" s="185" t="s">
        <v>282</v>
      </c>
      <c r="AT877" s="185" t="s">
        <v>117</v>
      </c>
      <c r="AU877" s="185" t="s">
        <v>79</v>
      </c>
      <c r="AY877" s="18" t="s">
        <v>114</v>
      </c>
      <c r="BE877" s="186">
        <f>IF(N877="základní",J877,0)</f>
        <v>0</v>
      </c>
      <c r="BF877" s="186">
        <f>IF(N877="snížená",J877,0)</f>
        <v>0</v>
      </c>
      <c r="BG877" s="186">
        <f>IF(N877="zákl. přenesená",J877,0)</f>
        <v>0</v>
      </c>
      <c r="BH877" s="186">
        <f>IF(N877="sníž. přenesená",J877,0)</f>
        <v>0</v>
      </c>
      <c r="BI877" s="186">
        <f>IF(N877="nulová",J877,0)</f>
        <v>0</v>
      </c>
      <c r="BJ877" s="18" t="s">
        <v>79</v>
      </c>
      <c r="BK877" s="186">
        <f>ROUND(I877*H877,2)</f>
        <v>0</v>
      </c>
      <c r="BL877" s="18" t="s">
        <v>282</v>
      </c>
      <c r="BM877" s="185" t="s">
        <v>1509</v>
      </c>
    </row>
    <row r="878" spans="1:65" s="2" customFormat="1" ht="19.5">
      <c r="A878" s="35"/>
      <c r="B878" s="36"/>
      <c r="C878" s="37"/>
      <c r="D878" s="187" t="s">
        <v>124</v>
      </c>
      <c r="E878" s="37"/>
      <c r="F878" s="188" t="s">
        <v>1510</v>
      </c>
      <c r="G878" s="37"/>
      <c r="H878" s="37"/>
      <c r="I878" s="189"/>
      <c r="J878" s="37"/>
      <c r="K878" s="37"/>
      <c r="L878" s="40"/>
      <c r="M878" s="190"/>
      <c r="N878" s="191"/>
      <c r="O878" s="65"/>
      <c r="P878" s="65"/>
      <c r="Q878" s="65"/>
      <c r="R878" s="65"/>
      <c r="S878" s="65"/>
      <c r="T878" s="66"/>
      <c r="U878" s="35"/>
      <c r="V878" s="35"/>
      <c r="W878" s="35"/>
      <c r="X878" s="35"/>
      <c r="Y878" s="35"/>
      <c r="Z878" s="35"/>
      <c r="AA878" s="35"/>
      <c r="AB878" s="35"/>
      <c r="AC878" s="35"/>
      <c r="AD878" s="35"/>
      <c r="AE878" s="35"/>
      <c r="AT878" s="18" t="s">
        <v>124</v>
      </c>
      <c r="AU878" s="18" t="s">
        <v>79</v>
      </c>
    </row>
    <row r="879" spans="1:65" s="2" customFormat="1" ht="11.25">
      <c r="A879" s="35"/>
      <c r="B879" s="36"/>
      <c r="C879" s="37"/>
      <c r="D879" s="192" t="s">
        <v>126</v>
      </c>
      <c r="E879" s="37"/>
      <c r="F879" s="193" t="s">
        <v>1511</v>
      </c>
      <c r="G879" s="37"/>
      <c r="H879" s="37"/>
      <c r="I879" s="189"/>
      <c r="J879" s="37"/>
      <c r="K879" s="37"/>
      <c r="L879" s="40"/>
      <c r="M879" s="190"/>
      <c r="N879" s="191"/>
      <c r="O879" s="65"/>
      <c r="P879" s="65"/>
      <c r="Q879" s="65"/>
      <c r="R879" s="65"/>
      <c r="S879" s="65"/>
      <c r="T879" s="66"/>
      <c r="U879" s="35"/>
      <c r="V879" s="35"/>
      <c r="W879" s="35"/>
      <c r="X879" s="35"/>
      <c r="Y879" s="35"/>
      <c r="Z879" s="35"/>
      <c r="AA879" s="35"/>
      <c r="AB879" s="35"/>
      <c r="AC879" s="35"/>
      <c r="AD879" s="35"/>
      <c r="AE879" s="35"/>
      <c r="AT879" s="18" t="s">
        <v>126</v>
      </c>
      <c r="AU879" s="18" t="s">
        <v>79</v>
      </c>
    </row>
    <row r="880" spans="1:65" s="2" customFormat="1" ht="24.2" customHeight="1">
      <c r="A880" s="35"/>
      <c r="B880" s="36"/>
      <c r="C880" s="174" t="s">
        <v>1512</v>
      </c>
      <c r="D880" s="174" t="s">
        <v>117</v>
      </c>
      <c r="E880" s="175" t="s">
        <v>1513</v>
      </c>
      <c r="F880" s="176" t="s">
        <v>1514</v>
      </c>
      <c r="G880" s="177" t="s">
        <v>217</v>
      </c>
      <c r="H880" s="178">
        <v>5.7</v>
      </c>
      <c r="I880" s="179"/>
      <c r="J880" s="180">
        <f>ROUND(I880*H880,2)</f>
        <v>0</v>
      </c>
      <c r="K880" s="176" t="s">
        <v>121</v>
      </c>
      <c r="L880" s="40"/>
      <c r="M880" s="181" t="s">
        <v>19</v>
      </c>
      <c r="N880" s="182" t="s">
        <v>43</v>
      </c>
      <c r="O880" s="65"/>
      <c r="P880" s="183">
        <f>O880*H880</f>
        <v>0</v>
      </c>
      <c r="Q880" s="183">
        <v>3.3E-4</v>
      </c>
      <c r="R880" s="183">
        <f>Q880*H880</f>
        <v>1.8810000000000001E-3</v>
      </c>
      <c r="S880" s="183">
        <v>0</v>
      </c>
      <c r="T880" s="184">
        <f>S880*H880</f>
        <v>0</v>
      </c>
      <c r="U880" s="35"/>
      <c r="V880" s="35"/>
      <c r="W880" s="35"/>
      <c r="X880" s="35"/>
      <c r="Y880" s="35"/>
      <c r="Z880" s="35"/>
      <c r="AA880" s="35"/>
      <c r="AB880" s="35"/>
      <c r="AC880" s="35"/>
      <c r="AD880" s="35"/>
      <c r="AE880" s="35"/>
      <c r="AR880" s="185" t="s">
        <v>282</v>
      </c>
      <c r="AT880" s="185" t="s">
        <v>117</v>
      </c>
      <c r="AU880" s="185" t="s">
        <v>79</v>
      </c>
      <c r="AY880" s="18" t="s">
        <v>114</v>
      </c>
      <c r="BE880" s="186">
        <f>IF(N880="základní",J880,0)</f>
        <v>0</v>
      </c>
      <c r="BF880" s="186">
        <f>IF(N880="snížená",J880,0)</f>
        <v>0</v>
      </c>
      <c r="BG880" s="186">
        <f>IF(N880="zákl. přenesená",J880,0)</f>
        <v>0</v>
      </c>
      <c r="BH880" s="186">
        <f>IF(N880="sníž. přenesená",J880,0)</f>
        <v>0</v>
      </c>
      <c r="BI880" s="186">
        <f>IF(N880="nulová",J880,0)</f>
        <v>0</v>
      </c>
      <c r="BJ880" s="18" t="s">
        <v>79</v>
      </c>
      <c r="BK880" s="186">
        <f>ROUND(I880*H880,2)</f>
        <v>0</v>
      </c>
      <c r="BL880" s="18" t="s">
        <v>282</v>
      </c>
      <c r="BM880" s="185" t="s">
        <v>1515</v>
      </c>
    </row>
    <row r="881" spans="1:65" s="2" customFormat="1" ht="19.5">
      <c r="A881" s="35"/>
      <c r="B881" s="36"/>
      <c r="C881" s="37"/>
      <c r="D881" s="187" t="s">
        <v>124</v>
      </c>
      <c r="E881" s="37"/>
      <c r="F881" s="188" t="s">
        <v>1516</v>
      </c>
      <c r="G881" s="37"/>
      <c r="H881" s="37"/>
      <c r="I881" s="189"/>
      <c r="J881" s="37"/>
      <c r="K881" s="37"/>
      <c r="L881" s="40"/>
      <c r="M881" s="190"/>
      <c r="N881" s="191"/>
      <c r="O881" s="65"/>
      <c r="P881" s="65"/>
      <c r="Q881" s="65"/>
      <c r="R881" s="65"/>
      <c r="S881" s="65"/>
      <c r="T881" s="66"/>
      <c r="U881" s="35"/>
      <c r="V881" s="35"/>
      <c r="W881" s="35"/>
      <c r="X881" s="35"/>
      <c r="Y881" s="35"/>
      <c r="Z881" s="35"/>
      <c r="AA881" s="35"/>
      <c r="AB881" s="35"/>
      <c r="AC881" s="35"/>
      <c r="AD881" s="35"/>
      <c r="AE881" s="35"/>
      <c r="AT881" s="18" t="s">
        <v>124</v>
      </c>
      <c r="AU881" s="18" t="s">
        <v>79</v>
      </c>
    </row>
    <row r="882" spans="1:65" s="2" customFormat="1" ht="11.25">
      <c r="A882" s="35"/>
      <c r="B882" s="36"/>
      <c r="C882" s="37"/>
      <c r="D882" s="192" t="s">
        <v>126</v>
      </c>
      <c r="E882" s="37"/>
      <c r="F882" s="193" t="s">
        <v>1517</v>
      </c>
      <c r="G882" s="37"/>
      <c r="H882" s="37"/>
      <c r="I882" s="189"/>
      <c r="J882" s="37"/>
      <c r="K882" s="37"/>
      <c r="L882" s="40"/>
      <c r="M882" s="190"/>
      <c r="N882" s="191"/>
      <c r="O882" s="65"/>
      <c r="P882" s="65"/>
      <c r="Q882" s="65"/>
      <c r="R882" s="65"/>
      <c r="S882" s="65"/>
      <c r="T882" s="66"/>
      <c r="U882" s="35"/>
      <c r="V882" s="35"/>
      <c r="W882" s="35"/>
      <c r="X882" s="35"/>
      <c r="Y882" s="35"/>
      <c r="Z882" s="35"/>
      <c r="AA882" s="35"/>
      <c r="AB882" s="35"/>
      <c r="AC882" s="35"/>
      <c r="AD882" s="35"/>
      <c r="AE882" s="35"/>
      <c r="AT882" s="18" t="s">
        <v>126</v>
      </c>
      <c r="AU882" s="18" t="s">
        <v>79</v>
      </c>
    </row>
    <row r="883" spans="1:65" s="14" customFormat="1" ht="11.25">
      <c r="B883" s="204"/>
      <c r="C883" s="205"/>
      <c r="D883" s="187" t="s">
        <v>128</v>
      </c>
      <c r="E883" s="206" t="s">
        <v>19</v>
      </c>
      <c r="F883" s="207" t="s">
        <v>1518</v>
      </c>
      <c r="G883" s="205"/>
      <c r="H883" s="208">
        <v>5.7</v>
      </c>
      <c r="I883" s="209"/>
      <c r="J883" s="205"/>
      <c r="K883" s="205"/>
      <c r="L883" s="210"/>
      <c r="M883" s="211"/>
      <c r="N883" s="212"/>
      <c r="O883" s="212"/>
      <c r="P883" s="212"/>
      <c r="Q883" s="212"/>
      <c r="R883" s="212"/>
      <c r="S883" s="212"/>
      <c r="T883" s="213"/>
      <c r="AT883" s="214" t="s">
        <v>128</v>
      </c>
      <c r="AU883" s="214" t="s">
        <v>79</v>
      </c>
      <c r="AV883" s="14" t="s">
        <v>79</v>
      </c>
      <c r="AW883" s="14" t="s">
        <v>33</v>
      </c>
      <c r="AX883" s="14" t="s">
        <v>14</v>
      </c>
      <c r="AY883" s="214" t="s">
        <v>114</v>
      </c>
    </row>
    <row r="884" spans="1:65" s="2" customFormat="1" ht="24.2" customHeight="1">
      <c r="A884" s="35"/>
      <c r="B884" s="36"/>
      <c r="C884" s="174" t="s">
        <v>1519</v>
      </c>
      <c r="D884" s="174" t="s">
        <v>117</v>
      </c>
      <c r="E884" s="175" t="s">
        <v>1520</v>
      </c>
      <c r="F884" s="176" t="s">
        <v>1521</v>
      </c>
      <c r="G884" s="177" t="s">
        <v>120</v>
      </c>
      <c r="H884" s="178">
        <v>3.15</v>
      </c>
      <c r="I884" s="179"/>
      <c r="J884" s="180">
        <f>ROUND(I884*H884,2)</f>
        <v>0</v>
      </c>
      <c r="K884" s="176" t="s">
        <v>121</v>
      </c>
      <c r="L884" s="40"/>
      <c r="M884" s="181" t="s">
        <v>19</v>
      </c>
      <c r="N884" s="182" t="s">
        <v>43</v>
      </c>
      <c r="O884" s="65"/>
      <c r="P884" s="183">
        <f>O884*H884</f>
        <v>0</v>
      </c>
      <c r="Q884" s="183">
        <v>5.0000000000000002E-5</v>
      </c>
      <c r="R884" s="183">
        <f>Q884*H884</f>
        <v>1.5750000000000001E-4</v>
      </c>
      <c r="S884" s="183">
        <v>0</v>
      </c>
      <c r="T884" s="184">
        <f>S884*H884</f>
        <v>0</v>
      </c>
      <c r="U884" s="35"/>
      <c r="V884" s="35"/>
      <c r="W884" s="35"/>
      <c r="X884" s="35"/>
      <c r="Y884" s="35"/>
      <c r="Z884" s="35"/>
      <c r="AA884" s="35"/>
      <c r="AB884" s="35"/>
      <c r="AC884" s="35"/>
      <c r="AD884" s="35"/>
      <c r="AE884" s="35"/>
      <c r="AR884" s="185" t="s">
        <v>282</v>
      </c>
      <c r="AT884" s="185" t="s">
        <v>117</v>
      </c>
      <c r="AU884" s="185" t="s">
        <v>79</v>
      </c>
      <c r="AY884" s="18" t="s">
        <v>114</v>
      </c>
      <c r="BE884" s="186">
        <f>IF(N884="základní",J884,0)</f>
        <v>0</v>
      </c>
      <c r="BF884" s="186">
        <f>IF(N884="snížená",J884,0)</f>
        <v>0</v>
      </c>
      <c r="BG884" s="186">
        <f>IF(N884="zákl. přenesená",J884,0)</f>
        <v>0</v>
      </c>
      <c r="BH884" s="186">
        <f>IF(N884="sníž. přenesená",J884,0)</f>
        <v>0</v>
      </c>
      <c r="BI884" s="186">
        <f>IF(N884="nulová",J884,0)</f>
        <v>0</v>
      </c>
      <c r="BJ884" s="18" t="s">
        <v>79</v>
      </c>
      <c r="BK884" s="186">
        <f>ROUND(I884*H884,2)</f>
        <v>0</v>
      </c>
      <c r="BL884" s="18" t="s">
        <v>282</v>
      </c>
      <c r="BM884" s="185" t="s">
        <v>1522</v>
      </c>
    </row>
    <row r="885" spans="1:65" s="2" customFormat="1" ht="19.5">
      <c r="A885" s="35"/>
      <c r="B885" s="36"/>
      <c r="C885" s="37"/>
      <c r="D885" s="187" t="s">
        <v>124</v>
      </c>
      <c r="E885" s="37"/>
      <c r="F885" s="188" t="s">
        <v>1523</v>
      </c>
      <c r="G885" s="37"/>
      <c r="H885" s="37"/>
      <c r="I885" s="189"/>
      <c r="J885" s="37"/>
      <c r="K885" s="37"/>
      <c r="L885" s="40"/>
      <c r="M885" s="190"/>
      <c r="N885" s="191"/>
      <c r="O885" s="65"/>
      <c r="P885" s="65"/>
      <c r="Q885" s="65"/>
      <c r="R885" s="65"/>
      <c r="S885" s="65"/>
      <c r="T885" s="66"/>
      <c r="U885" s="35"/>
      <c r="V885" s="35"/>
      <c r="W885" s="35"/>
      <c r="X885" s="35"/>
      <c r="Y885" s="35"/>
      <c r="Z885" s="35"/>
      <c r="AA885" s="35"/>
      <c r="AB885" s="35"/>
      <c r="AC885" s="35"/>
      <c r="AD885" s="35"/>
      <c r="AE885" s="35"/>
      <c r="AT885" s="18" t="s">
        <v>124</v>
      </c>
      <c r="AU885" s="18" t="s">
        <v>79</v>
      </c>
    </row>
    <row r="886" spans="1:65" s="2" customFormat="1" ht="11.25">
      <c r="A886" s="35"/>
      <c r="B886" s="36"/>
      <c r="C886" s="37"/>
      <c r="D886" s="192" t="s">
        <v>126</v>
      </c>
      <c r="E886" s="37"/>
      <c r="F886" s="193" t="s">
        <v>1524</v>
      </c>
      <c r="G886" s="37"/>
      <c r="H886" s="37"/>
      <c r="I886" s="189"/>
      <c r="J886" s="37"/>
      <c r="K886" s="37"/>
      <c r="L886" s="40"/>
      <c r="M886" s="190"/>
      <c r="N886" s="191"/>
      <c r="O886" s="65"/>
      <c r="P886" s="65"/>
      <c r="Q886" s="65"/>
      <c r="R886" s="65"/>
      <c r="S886" s="65"/>
      <c r="T886" s="66"/>
      <c r="U886" s="35"/>
      <c r="V886" s="35"/>
      <c r="W886" s="35"/>
      <c r="X886" s="35"/>
      <c r="Y886" s="35"/>
      <c r="Z886" s="35"/>
      <c r="AA886" s="35"/>
      <c r="AB886" s="35"/>
      <c r="AC886" s="35"/>
      <c r="AD886" s="35"/>
      <c r="AE886" s="35"/>
      <c r="AT886" s="18" t="s">
        <v>126</v>
      </c>
      <c r="AU886" s="18" t="s">
        <v>79</v>
      </c>
    </row>
    <row r="887" spans="1:65" s="2" customFormat="1" ht="24.2" customHeight="1">
      <c r="A887" s="35"/>
      <c r="B887" s="36"/>
      <c r="C887" s="174" t="s">
        <v>1525</v>
      </c>
      <c r="D887" s="174" t="s">
        <v>117</v>
      </c>
      <c r="E887" s="175" t="s">
        <v>1526</v>
      </c>
      <c r="F887" s="176" t="s">
        <v>1527</v>
      </c>
      <c r="G887" s="177" t="s">
        <v>217</v>
      </c>
      <c r="H887" s="178">
        <v>5.7</v>
      </c>
      <c r="I887" s="179"/>
      <c r="J887" s="180">
        <f>ROUND(I887*H887,2)</f>
        <v>0</v>
      </c>
      <c r="K887" s="176" t="s">
        <v>121</v>
      </c>
      <c r="L887" s="40"/>
      <c r="M887" s="181" t="s">
        <v>19</v>
      </c>
      <c r="N887" s="182" t="s">
        <v>43</v>
      </c>
      <c r="O887" s="65"/>
      <c r="P887" s="183">
        <f>O887*H887</f>
        <v>0</v>
      </c>
      <c r="Q887" s="183">
        <v>3.4000000000000002E-4</v>
      </c>
      <c r="R887" s="183">
        <f>Q887*H887</f>
        <v>1.9380000000000003E-3</v>
      </c>
      <c r="S887" s="183">
        <v>0</v>
      </c>
      <c r="T887" s="184">
        <f>S887*H887</f>
        <v>0</v>
      </c>
      <c r="U887" s="35"/>
      <c r="V887" s="35"/>
      <c r="W887" s="35"/>
      <c r="X887" s="35"/>
      <c r="Y887" s="35"/>
      <c r="Z887" s="35"/>
      <c r="AA887" s="35"/>
      <c r="AB887" s="35"/>
      <c r="AC887" s="35"/>
      <c r="AD887" s="35"/>
      <c r="AE887" s="35"/>
      <c r="AR887" s="185" t="s">
        <v>282</v>
      </c>
      <c r="AT887" s="185" t="s">
        <v>117</v>
      </c>
      <c r="AU887" s="185" t="s">
        <v>79</v>
      </c>
      <c r="AY887" s="18" t="s">
        <v>114</v>
      </c>
      <c r="BE887" s="186">
        <f>IF(N887="základní",J887,0)</f>
        <v>0</v>
      </c>
      <c r="BF887" s="186">
        <f>IF(N887="snížená",J887,0)</f>
        <v>0</v>
      </c>
      <c r="BG887" s="186">
        <f>IF(N887="zákl. přenesená",J887,0)</f>
        <v>0</v>
      </c>
      <c r="BH887" s="186">
        <f>IF(N887="sníž. přenesená",J887,0)</f>
        <v>0</v>
      </c>
      <c r="BI887" s="186">
        <f>IF(N887="nulová",J887,0)</f>
        <v>0</v>
      </c>
      <c r="BJ887" s="18" t="s">
        <v>79</v>
      </c>
      <c r="BK887" s="186">
        <f>ROUND(I887*H887,2)</f>
        <v>0</v>
      </c>
      <c r="BL887" s="18" t="s">
        <v>282</v>
      </c>
      <c r="BM887" s="185" t="s">
        <v>1528</v>
      </c>
    </row>
    <row r="888" spans="1:65" s="2" customFormat="1" ht="19.5">
      <c r="A888" s="35"/>
      <c r="B888" s="36"/>
      <c r="C888" s="37"/>
      <c r="D888" s="187" t="s">
        <v>124</v>
      </c>
      <c r="E888" s="37"/>
      <c r="F888" s="188" t="s">
        <v>1529</v>
      </c>
      <c r="G888" s="37"/>
      <c r="H888" s="37"/>
      <c r="I888" s="189"/>
      <c r="J888" s="37"/>
      <c r="K888" s="37"/>
      <c r="L888" s="40"/>
      <c r="M888" s="190"/>
      <c r="N888" s="191"/>
      <c r="O888" s="65"/>
      <c r="P888" s="65"/>
      <c r="Q888" s="65"/>
      <c r="R888" s="65"/>
      <c r="S888" s="65"/>
      <c r="T888" s="66"/>
      <c r="U888" s="35"/>
      <c r="V888" s="35"/>
      <c r="W888" s="35"/>
      <c r="X888" s="35"/>
      <c r="Y888" s="35"/>
      <c r="Z888" s="35"/>
      <c r="AA888" s="35"/>
      <c r="AB888" s="35"/>
      <c r="AC888" s="35"/>
      <c r="AD888" s="35"/>
      <c r="AE888" s="35"/>
      <c r="AT888" s="18" t="s">
        <v>124</v>
      </c>
      <c r="AU888" s="18" t="s">
        <v>79</v>
      </c>
    </row>
    <row r="889" spans="1:65" s="2" customFormat="1" ht="11.25">
      <c r="A889" s="35"/>
      <c r="B889" s="36"/>
      <c r="C889" s="37"/>
      <c r="D889" s="192" t="s">
        <v>126</v>
      </c>
      <c r="E889" s="37"/>
      <c r="F889" s="193" t="s">
        <v>1530</v>
      </c>
      <c r="G889" s="37"/>
      <c r="H889" s="37"/>
      <c r="I889" s="189"/>
      <c r="J889" s="37"/>
      <c r="K889" s="37"/>
      <c r="L889" s="40"/>
      <c r="M889" s="190"/>
      <c r="N889" s="191"/>
      <c r="O889" s="65"/>
      <c r="P889" s="65"/>
      <c r="Q889" s="65"/>
      <c r="R889" s="65"/>
      <c r="S889" s="65"/>
      <c r="T889" s="66"/>
      <c r="U889" s="35"/>
      <c r="V889" s="35"/>
      <c r="W889" s="35"/>
      <c r="X889" s="35"/>
      <c r="Y889" s="35"/>
      <c r="Z889" s="35"/>
      <c r="AA889" s="35"/>
      <c r="AB889" s="35"/>
      <c r="AC889" s="35"/>
      <c r="AD889" s="35"/>
      <c r="AE889" s="35"/>
      <c r="AT889" s="18" t="s">
        <v>126</v>
      </c>
      <c r="AU889" s="18" t="s">
        <v>79</v>
      </c>
    </row>
    <row r="890" spans="1:65" s="2" customFormat="1" ht="24.2" customHeight="1">
      <c r="A890" s="35"/>
      <c r="B890" s="36"/>
      <c r="C890" s="226" t="s">
        <v>1531</v>
      </c>
      <c r="D890" s="226" t="s">
        <v>146</v>
      </c>
      <c r="E890" s="227" t="s">
        <v>1532</v>
      </c>
      <c r="F890" s="228" t="s">
        <v>1533</v>
      </c>
      <c r="G890" s="229" t="s">
        <v>217</v>
      </c>
      <c r="H890" s="230">
        <v>5.7</v>
      </c>
      <c r="I890" s="231"/>
      <c r="J890" s="232">
        <f>ROUND(I890*H890,2)</f>
        <v>0</v>
      </c>
      <c r="K890" s="228" t="s">
        <v>121</v>
      </c>
      <c r="L890" s="233"/>
      <c r="M890" s="234" t="s">
        <v>19</v>
      </c>
      <c r="N890" s="235" t="s">
        <v>43</v>
      </c>
      <c r="O890" s="65"/>
      <c r="P890" s="183">
        <f>O890*H890</f>
        <v>0</v>
      </c>
      <c r="Q890" s="183">
        <v>9.7000000000000005E-4</v>
      </c>
      <c r="R890" s="183">
        <f>Q890*H890</f>
        <v>5.5290000000000001E-3</v>
      </c>
      <c r="S890" s="183">
        <v>0</v>
      </c>
      <c r="T890" s="184">
        <f>S890*H890</f>
        <v>0</v>
      </c>
      <c r="U890" s="35"/>
      <c r="V890" s="35"/>
      <c r="W890" s="35"/>
      <c r="X890" s="35"/>
      <c r="Y890" s="35"/>
      <c r="Z890" s="35"/>
      <c r="AA890" s="35"/>
      <c r="AB890" s="35"/>
      <c r="AC890" s="35"/>
      <c r="AD890" s="35"/>
      <c r="AE890" s="35"/>
      <c r="AR890" s="185" t="s">
        <v>388</v>
      </c>
      <c r="AT890" s="185" t="s">
        <v>146</v>
      </c>
      <c r="AU890" s="185" t="s">
        <v>79</v>
      </c>
      <c r="AY890" s="18" t="s">
        <v>114</v>
      </c>
      <c r="BE890" s="186">
        <f>IF(N890="základní",J890,0)</f>
        <v>0</v>
      </c>
      <c r="BF890" s="186">
        <f>IF(N890="snížená",J890,0)</f>
        <v>0</v>
      </c>
      <c r="BG890" s="186">
        <f>IF(N890="zákl. přenesená",J890,0)</f>
        <v>0</v>
      </c>
      <c r="BH890" s="186">
        <f>IF(N890="sníž. přenesená",J890,0)</f>
        <v>0</v>
      </c>
      <c r="BI890" s="186">
        <f>IF(N890="nulová",J890,0)</f>
        <v>0</v>
      </c>
      <c r="BJ890" s="18" t="s">
        <v>79</v>
      </c>
      <c r="BK890" s="186">
        <f>ROUND(I890*H890,2)</f>
        <v>0</v>
      </c>
      <c r="BL890" s="18" t="s">
        <v>282</v>
      </c>
      <c r="BM890" s="185" t="s">
        <v>1534</v>
      </c>
    </row>
    <row r="891" spans="1:65" s="2" customFormat="1" ht="19.5">
      <c r="A891" s="35"/>
      <c r="B891" s="36"/>
      <c r="C891" s="37"/>
      <c r="D891" s="187" t="s">
        <v>124</v>
      </c>
      <c r="E891" s="37"/>
      <c r="F891" s="188" t="s">
        <v>1533</v>
      </c>
      <c r="G891" s="37"/>
      <c r="H891" s="37"/>
      <c r="I891" s="189"/>
      <c r="J891" s="37"/>
      <c r="K891" s="37"/>
      <c r="L891" s="40"/>
      <c r="M891" s="190"/>
      <c r="N891" s="191"/>
      <c r="O891" s="65"/>
      <c r="P891" s="65"/>
      <c r="Q891" s="65"/>
      <c r="R891" s="65"/>
      <c r="S891" s="65"/>
      <c r="T891" s="66"/>
      <c r="U891" s="35"/>
      <c r="V891" s="35"/>
      <c r="W891" s="35"/>
      <c r="X891" s="35"/>
      <c r="Y891" s="35"/>
      <c r="Z891" s="35"/>
      <c r="AA891" s="35"/>
      <c r="AB891" s="35"/>
      <c r="AC891" s="35"/>
      <c r="AD891" s="35"/>
      <c r="AE891" s="35"/>
      <c r="AT891" s="18" t="s">
        <v>124</v>
      </c>
      <c r="AU891" s="18" t="s">
        <v>79</v>
      </c>
    </row>
    <row r="892" spans="1:65" s="2" customFormat="1" ht="11.25">
      <c r="A892" s="35"/>
      <c r="B892" s="36"/>
      <c r="C892" s="37"/>
      <c r="D892" s="192" t="s">
        <v>126</v>
      </c>
      <c r="E892" s="37"/>
      <c r="F892" s="193" t="s">
        <v>1535</v>
      </c>
      <c r="G892" s="37"/>
      <c r="H892" s="37"/>
      <c r="I892" s="189"/>
      <c r="J892" s="37"/>
      <c r="K892" s="37"/>
      <c r="L892" s="40"/>
      <c r="M892" s="190"/>
      <c r="N892" s="191"/>
      <c r="O892" s="65"/>
      <c r="P892" s="65"/>
      <c r="Q892" s="65"/>
      <c r="R892" s="65"/>
      <c r="S892" s="65"/>
      <c r="T892" s="66"/>
      <c r="U892" s="35"/>
      <c r="V892" s="35"/>
      <c r="W892" s="35"/>
      <c r="X892" s="35"/>
      <c r="Y892" s="35"/>
      <c r="Z892" s="35"/>
      <c r="AA892" s="35"/>
      <c r="AB892" s="35"/>
      <c r="AC892" s="35"/>
      <c r="AD892" s="35"/>
      <c r="AE892" s="35"/>
      <c r="AT892" s="18" t="s">
        <v>126</v>
      </c>
      <c r="AU892" s="18" t="s">
        <v>79</v>
      </c>
    </row>
    <row r="893" spans="1:65" s="2" customFormat="1" ht="37.9" customHeight="1">
      <c r="A893" s="35"/>
      <c r="B893" s="36"/>
      <c r="C893" s="226" t="s">
        <v>1536</v>
      </c>
      <c r="D893" s="226" t="s">
        <v>146</v>
      </c>
      <c r="E893" s="227" t="s">
        <v>1537</v>
      </c>
      <c r="F893" s="228" t="s">
        <v>1538</v>
      </c>
      <c r="G893" s="229" t="s">
        <v>1539</v>
      </c>
      <c r="H893" s="230">
        <v>2</v>
      </c>
      <c r="I893" s="231"/>
      <c r="J893" s="232">
        <f>ROUND(I893*H893,2)</f>
        <v>0</v>
      </c>
      <c r="K893" s="228" t="s">
        <v>121</v>
      </c>
      <c r="L893" s="233"/>
      <c r="M893" s="234" t="s">
        <v>19</v>
      </c>
      <c r="N893" s="235" t="s">
        <v>43</v>
      </c>
      <c r="O893" s="65"/>
      <c r="P893" s="183">
        <f>O893*H893</f>
        <v>0</v>
      </c>
      <c r="Q893" s="183">
        <v>3.8000000000000002E-4</v>
      </c>
      <c r="R893" s="183">
        <f>Q893*H893</f>
        <v>7.6000000000000004E-4</v>
      </c>
      <c r="S893" s="183">
        <v>0</v>
      </c>
      <c r="T893" s="184">
        <f>S893*H893</f>
        <v>0</v>
      </c>
      <c r="U893" s="35"/>
      <c r="V893" s="35"/>
      <c r="W893" s="35"/>
      <c r="X893" s="35"/>
      <c r="Y893" s="35"/>
      <c r="Z893" s="35"/>
      <c r="AA893" s="35"/>
      <c r="AB893" s="35"/>
      <c r="AC893" s="35"/>
      <c r="AD893" s="35"/>
      <c r="AE893" s="35"/>
      <c r="AR893" s="185" t="s">
        <v>388</v>
      </c>
      <c r="AT893" s="185" t="s">
        <v>146</v>
      </c>
      <c r="AU893" s="185" t="s">
        <v>79</v>
      </c>
      <c r="AY893" s="18" t="s">
        <v>114</v>
      </c>
      <c r="BE893" s="186">
        <f>IF(N893="základní",J893,0)</f>
        <v>0</v>
      </c>
      <c r="BF893" s="186">
        <f>IF(N893="snížená",J893,0)</f>
        <v>0</v>
      </c>
      <c r="BG893" s="186">
        <f>IF(N893="zákl. přenesená",J893,0)</f>
        <v>0</v>
      </c>
      <c r="BH893" s="186">
        <f>IF(N893="sníž. přenesená",J893,0)</f>
        <v>0</v>
      </c>
      <c r="BI893" s="186">
        <f>IF(N893="nulová",J893,0)</f>
        <v>0</v>
      </c>
      <c r="BJ893" s="18" t="s">
        <v>79</v>
      </c>
      <c r="BK893" s="186">
        <f>ROUND(I893*H893,2)</f>
        <v>0</v>
      </c>
      <c r="BL893" s="18" t="s">
        <v>282</v>
      </c>
      <c r="BM893" s="185" t="s">
        <v>1540</v>
      </c>
    </row>
    <row r="894" spans="1:65" s="2" customFormat="1" ht="19.5">
      <c r="A894" s="35"/>
      <c r="B894" s="36"/>
      <c r="C894" s="37"/>
      <c r="D894" s="187" t="s">
        <v>124</v>
      </c>
      <c r="E894" s="37"/>
      <c r="F894" s="188" t="s">
        <v>1538</v>
      </c>
      <c r="G894" s="37"/>
      <c r="H894" s="37"/>
      <c r="I894" s="189"/>
      <c r="J894" s="37"/>
      <c r="K894" s="37"/>
      <c r="L894" s="40"/>
      <c r="M894" s="190"/>
      <c r="N894" s="191"/>
      <c r="O894" s="65"/>
      <c r="P894" s="65"/>
      <c r="Q894" s="65"/>
      <c r="R894" s="65"/>
      <c r="S894" s="65"/>
      <c r="T894" s="66"/>
      <c r="U894" s="35"/>
      <c r="V894" s="35"/>
      <c r="W894" s="35"/>
      <c r="X894" s="35"/>
      <c r="Y894" s="35"/>
      <c r="Z894" s="35"/>
      <c r="AA894" s="35"/>
      <c r="AB894" s="35"/>
      <c r="AC894" s="35"/>
      <c r="AD894" s="35"/>
      <c r="AE894" s="35"/>
      <c r="AT894" s="18" t="s">
        <v>124</v>
      </c>
      <c r="AU894" s="18" t="s">
        <v>79</v>
      </c>
    </row>
    <row r="895" spans="1:65" s="2" customFormat="1" ht="11.25">
      <c r="A895" s="35"/>
      <c r="B895" s="36"/>
      <c r="C895" s="37"/>
      <c r="D895" s="192" t="s">
        <v>126</v>
      </c>
      <c r="E895" s="37"/>
      <c r="F895" s="193" t="s">
        <v>1541</v>
      </c>
      <c r="G895" s="37"/>
      <c r="H895" s="37"/>
      <c r="I895" s="189"/>
      <c r="J895" s="37"/>
      <c r="K895" s="37"/>
      <c r="L895" s="40"/>
      <c r="M895" s="190"/>
      <c r="N895" s="191"/>
      <c r="O895" s="65"/>
      <c r="P895" s="65"/>
      <c r="Q895" s="65"/>
      <c r="R895" s="65"/>
      <c r="S895" s="65"/>
      <c r="T895" s="66"/>
      <c r="U895" s="35"/>
      <c r="V895" s="35"/>
      <c r="W895" s="35"/>
      <c r="X895" s="35"/>
      <c r="Y895" s="35"/>
      <c r="Z895" s="35"/>
      <c r="AA895" s="35"/>
      <c r="AB895" s="35"/>
      <c r="AC895" s="35"/>
      <c r="AD895" s="35"/>
      <c r="AE895" s="35"/>
      <c r="AT895" s="18" t="s">
        <v>126</v>
      </c>
      <c r="AU895" s="18" t="s">
        <v>79</v>
      </c>
    </row>
    <row r="896" spans="1:65" s="2" customFormat="1" ht="24.2" customHeight="1">
      <c r="A896" s="35"/>
      <c r="B896" s="36"/>
      <c r="C896" s="174" t="s">
        <v>1542</v>
      </c>
      <c r="D896" s="174" t="s">
        <v>117</v>
      </c>
      <c r="E896" s="175" t="s">
        <v>1543</v>
      </c>
      <c r="F896" s="176" t="s">
        <v>1544</v>
      </c>
      <c r="G896" s="177" t="s">
        <v>562</v>
      </c>
      <c r="H896" s="237"/>
      <c r="I896" s="179"/>
      <c r="J896" s="180">
        <f>ROUND(I896*H896,2)</f>
        <v>0</v>
      </c>
      <c r="K896" s="176" t="s">
        <v>121</v>
      </c>
      <c r="L896" s="40"/>
      <c r="M896" s="181" t="s">
        <v>19</v>
      </c>
      <c r="N896" s="182" t="s">
        <v>43</v>
      </c>
      <c r="O896" s="65"/>
      <c r="P896" s="183">
        <f>O896*H896</f>
        <v>0</v>
      </c>
      <c r="Q896" s="183">
        <v>0</v>
      </c>
      <c r="R896" s="183">
        <f>Q896*H896</f>
        <v>0</v>
      </c>
      <c r="S896" s="183">
        <v>0</v>
      </c>
      <c r="T896" s="184">
        <f>S896*H896</f>
        <v>0</v>
      </c>
      <c r="U896" s="35"/>
      <c r="V896" s="35"/>
      <c r="W896" s="35"/>
      <c r="X896" s="35"/>
      <c r="Y896" s="35"/>
      <c r="Z896" s="35"/>
      <c r="AA896" s="35"/>
      <c r="AB896" s="35"/>
      <c r="AC896" s="35"/>
      <c r="AD896" s="35"/>
      <c r="AE896" s="35"/>
      <c r="AR896" s="185" t="s">
        <v>282</v>
      </c>
      <c r="AT896" s="185" t="s">
        <v>117</v>
      </c>
      <c r="AU896" s="185" t="s">
        <v>79</v>
      </c>
      <c r="AY896" s="18" t="s">
        <v>114</v>
      </c>
      <c r="BE896" s="186">
        <f>IF(N896="základní",J896,0)</f>
        <v>0</v>
      </c>
      <c r="BF896" s="186">
        <f>IF(N896="snížená",J896,0)</f>
        <v>0</v>
      </c>
      <c r="BG896" s="186">
        <f>IF(N896="zákl. přenesená",J896,0)</f>
        <v>0</v>
      </c>
      <c r="BH896" s="186">
        <f>IF(N896="sníž. přenesená",J896,0)</f>
        <v>0</v>
      </c>
      <c r="BI896" s="186">
        <f>IF(N896="nulová",J896,0)</f>
        <v>0</v>
      </c>
      <c r="BJ896" s="18" t="s">
        <v>79</v>
      </c>
      <c r="BK896" s="186">
        <f>ROUND(I896*H896,2)</f>
        <v>0</v>
      </c>
      <c r="BL896" s="18" t="s">
        <v>282</v>
      </c>
      <c r="BM896" s="185" t="s">
        <v>1545</v>
      </c>
    </row>
    <row r="897" spans="1:65" s="2" customFormat="1" ht="29.25">
      <c r="A897" s="35"/>
      <c r="B897" s="36"/>
      <c r="C897" s="37"/>
      <c r="D897" s="187" t="s">
        <v>124</v>
      </c>
      <c r="E897" s="37"/>
      <c r="F897" s="188" t="s">
        <v>1546</v>
      </c>
      <c r="G897" s="37"/>
      <c r="H897" s="37"/>
      <c r="I897" s="189"/>
      <c r="J897" s="37"/>
      <c r="K897" s="37"/>
      <c r="L897" s="40"/>
      <c r="M897" s="190"/>
      <c r="N897" s="191"/>
      <c r="O897" s="65"/>
      <c r="P897" s="65"/>
      <c r="Q897" s="65"/>
      <c r="R897" s="65"/>
      <c r="S897" s="65"/>
      <c r="T897" s="66"/>
      <c r="U897" s="35"/>
      <c r="V897" s="35"/>
      <c r="W897" s="35"/>
      <c r="X897" s="35"/>
      <c r="Y897" s="35"/>
      <c r="Z897" s="35"/>
      <c r="AA897" s="35"/>
      <c r="AB897" s="35"/>
      <c r="AC897" s="35"/>
      <c r="AD897" s="35"/>
      <c r="AE897" s="35"/>
      <c r="AT897" s="18" t="s">
        <v>124</v>
      </c>
      <c r="AU897" s="18" t="s">
        <v>79</v>
      </c>
    </row>
    <row r="898" spans="1:65" s="2" customFormat="1" ht="11.25">
      <c r="A898" s="35"/>
      <c r="B898" s="36"/>
      <c r="C898" s="37"/>
      <c r="D898" s="192" t="s">
        <v>126</v>
      </c>
      <c r="E898" s="37"/>
      <c r="F898" s="193" t="s">
        <v>1547</v>
      </c>
      <c r="G898" s="37"/>
      <c r="H898" s="37"/>
      <c r="I898" s="189"/>
      <c r="J898" s="37"/>
      <c r="K898" s="37"/>
      <c r="L898" s="40"/>
      <c r="M898" s="190"/>
      <c r="N898" s="191"/>
      <c r="O898" s="65"/>
      <c r="P898" s="65"/>
      <c r="Q898" s="65"/>
      <c r="R898" s="65"/>
      <c r="S898" s="65"/>
      <c r="T898" s="66"/>
      <c r="U898" s="35"/>
      <c r="V898" s="35"/>
      <c r="W898" s="35"/>
      <c r="X898" s="35"/>
      <c r="Y898" s="35"/>
      <c r="Z898" s="35"/>
      <c r="AA898" s="35"/>
      <c r="AB898" s="35"/>
      <c r="AC898" s="35"/>
      <c r="AD898" s="35"/>
      <c r="AE898" s="35"/>
      <c r="AT898" s="18" t="s">
        <v>126</v>
      </c>
      <c r="AU898" s="18" t="s">
        <v>79</v>
      </c>
    </row>
    <row r="899" spans="1:65" s="12" customFormat="1" ht="22.9" customHeight="1">
      <c r="B899" s="158"/>
      <c r="C899" s="159"/>
      <c r="D899" s="160" t="s">
        <v>70</v>
      </c>
      <c r="E899" s="172" t="s">
        <v>1548</v>
      </c>
      <c r="F899" s="172" t="s">
        <v>1549</v>
      </c>
      <c r="G899" s="159"/>
      <c r="H899" s="159"/>
      <c r="I899" s="162"/>
      <c r="J899" s="173">
        <f>BK899</f>
        <v>0</v>
      </c>
      <c r="K899" s="159"/>
      <c r="L899" s="164"/>
      <c r="M899" s="165"/>
      <c r="N899" s="166"/>
      <c r="O899" s="166"/>
      <c r="P899" s="167">
        <f>SUM(P900:P915)</f>
        <v>0</v>
      </c>
      <c r="Q899" s="166"/>
      <c r="R899" s="167">
        <f>SUM(R900:R915)</f>
        <v>0.17233499999999999</v>
      </c>
      <c r="S899" s="166"/>
      <c r="T899" s="168">
        <f>SUM(T900:T915)</f>
        <v>0</v>
      </c>
      <c r="AR899" s="169" t="s">
        <v>79</v>
      </c>
      <c r="AT899" s="170" t="s">
        <v>70</v>
      </c>
      <c r="AU899" s="170" t="s">
        <v>14</v>
      </c>
      <c r="AY899" s="169" t="s">
        <v>114</v>
      </c>
      <c r="BK899" s="171">
        <f>SUM(BK900:BK915)</f>
        <v>0</v>
      </c>
    </row>
    <row r="900" spans="1:65" s="2" customFormat="1" ht="24.2" customHeight="1">
      <c r="A900" s="35"/>
      <c r="B900" s="36"/>
      <c r="C900" s="174" t="s">
        <v>1550</v>
      </c>
      <c r="D900" s="174" t="s">
        <v>117</v>
      </c>
      <c r="E900" s="175" t="s">
        <v>1551</v>
      </c>
      <c r="F900" s="176" t="s">
        <v>1552</v>
      </c>
      <c r="G900" s="177" t="s">
        <v>120</v>
      </c>
      <c r="H900" s="178">
        <v>5.5</v>
      </c>
      <c r="I900" s="179"/>
      <c r="J900" s="180">
        <f>ROUND(I900*H900,2)</f>
        <v>0</v>
      </c>
      <c r="K900" s="176" t="s">
        <v>121</v>
      </c>
      <c r="L900" s="40"/>
      <c r="M900" s="181" t="s">
        <v>19</v>
      </c>
      <c r="N900" s="182" t="s">
        <v>43</v>
      </c>
      <c r="O900" s="65"/>
      <c r="P900" s="183">
        <f>O900*H900</f>
        <v>0</v>
      </c>
      <c r="Q900" s="183">
        <v>3.0130000000000001E-2</v>
      </c>
      <c r="R900" s="183">
        <f>Q900*H900</f>
        <v>0.165715</v>
      </c>
      <c r="S900" s="183">
        <v>0</v>
      </c>
      <c r="T900" s="184">
        <f>S900*H900</f>
        <v>0</v>
      </c>
      <c r="U900" s="35"/>
      <c r="V900" s="35"/>
      <c r="W900" s="35"/>
      <c r="X900" s="35"/>
      <c r="Y900" s="35"/>
      <c r="Z900" s="35"/>
      <c r="AA900" s="35"/>
      <c r="AB900" s="35"/>
      <c r="AC900" s="35"/>
      <c r="AD900" s="35"/>
      <c r="AE900" s="35"/>
      <c r="AR900" s="185" t="s">
        <v>282</v>
      </c>
      <c r="AT900" s="185" t="s">
        <v>117</v>
      </c>
      <c r="AU900" s="185" t="s">
        <v>79</v>
      </c>
      <c r="AY900" s="18" t="s">
        <v>114</v>
      </c>
      <c r="BE900" s="186">
        <f>IF(N900="základní",J900,0)</f>
        <v>0</v>
      </c>
      <c r="BF900" s="186">
        <f>IF(N900="snížená",J900,0)</f>
        <v>0</v>
      </c>
      <c r="BG900" s="186">
        <f>IF(N900="zákl. přenesená",J900,0)</f>
        <v>0</v>
      </c>
      <c r="BH900" s="186">
        <f>IF(N900="sníž. přenesená",J900,0)</f>
        <v>0</v>
      </c>
      <c r="BI900" s="186">
        <f>IF(N900="nulová",J900,0)</f>
        <v>0</v>
      </c>
      <c r="BJ900" s="18" t="s">
        <v>79</v>
      </c>
      <c r="BK900" s="186">
        <f>ROUND(I900*H900,2)</f>
        <v>0</v>
      </c>
      <c r="BL900" s="18" t="s">
        <v>282</v>
      </c>
      <c r="BM900" s="185" t="s">
        <v>1553</v>
      </c>
    </row>
    <row r="901" spans="1:65" s="2" customFormat="1" ht="19.5">
      <c r="A901" s="35"/>
      <c r="B901" s="36"/>
      <c r="C901" s="37"/>
      <c r="D901" s="187" t="s">
        <v>124</v>
      </c>
      <c r="E901" s="37"/>
      <c r="F901" s="188" t="s">
        <v>1554</v>
      </c>
      <c r="G901" s="37"/>
      <c r="H901" s="37"/>
      <c r="I901" s="189"/>
      <c r="J901" s="37"/>
      <c r="K901" s="37"/>
      <c r="L901" s="40"/>
      <c r="M901" s="190"/>
      <c r="N901" s="191"/>
      <c r="O901" s="65"/>
      <c r="P901" s="65"/>
      <c r="Q901" s="65"/>
      <c r="R901" s="65"/>
      <c r="S901" s="65"/>
      <c r="T901" s="66"/>
      <c r="U901" s="35"/>
      <c r="V901" s="35"/>
      <c r="W901" s="35"/>
      <c r="X901" s="35"/>
      <c r="Y901" s="35"/>
      <c r="Z901" s="35"/>
      <c r="AA901" s="35"/>
      <c r="AB901" s="35"/>
      <c r="AC901" s="35"/>
      <c r="AD901" s="35"/>
      <c r="AE901" s="35"/>
      <c r="AT901" s="18" t="s">
        <v>124</v>
      </c>
      <c r="AU901" s="18" t="s">
        <v>79</v>
      </c>
    </row>
    <row r="902" spans="1:65" s="2" customFormat="1" ht="11.25">
      <c r="A902" s="35"/>
      <c r="B902" s="36"/>
      <c r="C902" s="37"/>
      <c r="D902" s="192" t="s">
        <v>126</v>
      </c>
      <c r="E902" s="37"/>
      <c r="F902" s="193" t="s">
        <v>1555</v>
      </c>
      <c r="G902" s="37"/>
      <c r="H902" s="37"/>
      <c r="I902" s="189"/>
      <c r="J902" s="37"/>
      <c r="K902" s="37"/>
      <c r="L902" s="40"/>
      <c r="M902" s="190"/>
      <c r="N902" s="191"/>
      <c r="O902" s="65"/>
      <c r="P902" s="65"/>
      <c r="Q902" s="65"/>
      <c r="R902" s="65"/>
      <c r="S902" s="65"/>
      <c r="T902" s="66"/>
      <c r="U902" s="35"/>
      <c r="V902" s="35"/>
      <c r="W902" s="35"/>
      <c r="X902" s="35"/>
      <c r="Y902" s="35"/>
      <c r="Z902" s="35"/>
      <c r="AA902" s="35"/>
      <c r="AB902" s="35"/>
      <c r="AC902" s="35"/>
      <c r="AD902" s="35"/>
      <c r="AE902" s="35"/>
      <c r="AT902" s="18" t="s">
        <v>126</v>
      </c>
      <c r="AU902" s="18" t="s">
        <v>79</v>
      </c>
    </row>
    <row r="903" spans="1:65" s="13" customFormat="1" ht="11.25">
      <c r="B903" s="194"/>
      <c r="C903" s="195"/>
      <c r="D903" s="187" t="s">
        <v>128</v>
      </c>
      <c r="E903" s="196" t="s">
        <v>19</v>
      </c>
      <c r="F903" s="197" t="s">
        <v>1556</v>
      </c>
      <c r="G903" s="195"/>
      <c r="H903" s="196" t="s">
        <v>19</v>
      </c>
      <c r="I903" s="198"/>
      <c r="J903" s="195"/>
      <c r="K903" s="195"/>
      <c r="L903" s="199"/>
      <c r="M903" s="200"/>
      <c r="N903" s="201"/>
      <c r="O903" s="201"/>
      <c r="P903" s="201"/>
      <c r="Q903" s="201"/>
      <c r="R903" s="201"/>
      <c r="S903" s="201"/>
      <c r="T903" s="202"/>
      <c r="AT903" s="203" t="s">
        <v>128</v>
      </c>
      <c r="AU903" s="203" t="s">
        <v>79</v>
      </c>
      <c r="AV903" s="13" t="s">
        <v>14</v>
      </c>
      <c r="AW903" s="13" t="s">
        <v>33</v>
      </c>
      <c r="AX903" s="13" t="s">
        <v>71</v>
      </c>
      <c r="AY903" s="203" t="s">
        <v>114</v>
      </c>
    </row>
    <row r="904" spans="1:65" s="14" customFormat="1" ht="11.25">
      <c r="B904" s="204"/>
      <c r="C904" s="205"/>
      <c r="D904" s="187" t="s">
        <v>128</v>
      </c>
      <c r="E904" s="206" t="s">
        <v>19</v>
      </c>
      <c r="F904" s="207" t="s">
        <v>1557</v>
      </c>
      <c r="G904" s="205"/>
      <c r="H904" s="208">
        <v>5.5</v>
      </c>
      <c r="I904" s="209"/>
      <c r="J904" s="205"/>
      <c r="K904" s="205"/>
      <c r="L904" s="210"/>
      <c r="M904" s="211"/>
      <c r="N904" s="212"/>
      <c r="O904" s="212"/>
      <c r="P904" s="212"/>
      <c r="Q904" s="212"/>
      <c r="R904" s="212"/>
      <c r="S904" s="212"/>
      <c r="T904" s="213"/>
      <c r="AT904" s="214" t="s">
        <v>128</v>
      </c>
      <c r="AU904" s="214" t="s">
        <v>79</v>
      </c>
      <c r="AV904" s="14" t="s">
        <v>79</v>
      </c>
      <c r="AW904" s="14" t="s">
        <v>33</v>
      </c>
      <c r="AX904" s="14" t="s">
        <v>14</v>
      </c>
      <c r="AY904" s="214" t="s">
        <v>114</v>
      </c>
    </row>
    <row r="905" spans="1:65" s="2" customFormat="1" ht="16.5" customHeight="1">
      <c r="A905" s="35"/>
      <c r="B905" s="36"/>
      <c r="C905" s="174" t="s">
        <v>1558</v>
      </c>
      <c r="D905" s="174" t="s">
        <v>117</v>
      </c>
      <c r="E905" s="175" t="s">
        <v>1559</v>
      </c>
      <c r="F905" s="176" t="s">
        <v>1560</v>
      </c>
      <c r="G905" s="177" t="s">
        <v>120</v>
      </c>
      <c r="H905" s="178">
        <v>5.5</v>
      </c>
      <c r="I905" s="179"/>
      <c r="J905" s="180">
        <f>ROUND(I905*H905,2)</f>
        <v>0</v>
      </c>
      <c r="K905" s="176" t="s">
        <v>121</v>
      </c>
      <c r="L905" s="40"/>
      <c r="M905" s="181" t="s">
        <v>19</v>
      </c>
      <c r="N905" s="182" t="s">
        <v>43</v>
      </c>
      <c r="O905" s="65"/>
      <c r="P905" s="183">
        <f>O905*H905</f>
        <v>0</v>
      </c>
      <c r="Q905" s="183">
        <v>2.5999999999999998E-4</v>
      </c>
      <c r="R905" s="183">
        <f>Q905*H905</f>
        <v>1.4299999999999998E-3</v>
      </c>
      <c r="S905" s="183">
        <v>0</v>
      </c>
      <c r="T905" s="184">
        <f>S905*H905</f>
        <v>0</v>
      </c>
      <c r="U905" s="35"/>
      <c r="V905" s="35"/>
      <c r="W905" s="35"/>
      <c r="X905" s="35"/>
      <c r="Y905" s="35"/>
      <c r="Z905" s="35"/>
      <c r="AA905" s="35"/>
      <c r="AB905" s="35"/>
      <c r="AC905" s="35"/>
      <c r="AD905" s="35"/>
      <c r="AE905" s="35"/>
      <c r="AR905" s="185" t="s">
        <v>282</v>
      </c>
      <c r="AT905" s="185" t="s">
        <v>117</v>
      </c>
      <c r="AU905" s="185" t="s">
        <v>79</v>
      </c>
      <c r="AY905" s="18" t="s">
        <v>114</v>
      </c>
      <c r="BE905" s="186">
        <f>IF(N905="základní",J905,0)</f>
        <v>0</v>
      </c>
      <c r="BF905" s="186">
        <f>IF(N905="snížená",J905,0)</f>
        <v>0</v>
      </c>
      <c r="BG905" s="186">
        <f>IF(N905="zákl. přenesená",J905,0)</f>
        <v>0</v>
      </c>
      <c r="BH905" s="186">
        <f>IF(N905="sníž. přenesená",J905,0)</f>
        <v>0</v>
      </c>
      <c r="BI905" s="186">
        <f>IF(N905="nulová",J905,0)</f>
        <v>0</v>
      </c>
      <c r="BJ905" s="18" t="s">
        <v>79</v>
      </c>
      <c r="BK905" s="186">
        <f>ROUND(I905*H905,2)</f>
        <v>0</v>
      </c>
      <c r="BL905" s="18" t="s">
        <v>282</v>
      </c>
      <c r="BM905" s="185" t="s">
        <v>1561</v>
      </c>
    </row>
    <row r="906" spans="1:65" s="2" customFormat="1" ht="19.5">
      <c r="A906" s="35"/>
      <c r="B906" s="36"/>
      <c r="C906" s="37"/>
      <c r="D906" s="187" t="s">
        <v>124</v>
      </c>
      <c r="E906" s="37"/>
      <c r="F906" s="188" t="s">
        <v>1562</v>
      </c>
      <c r="G906" s="37"/>
      <c r="H906" s="37"/>
      <c r="I906" s="189"/>
      <c r="J906" s="37"/>
      <c r="K906" s="37"/>
      <c r="L906" s="40"/>
      <c r="M906" s="190"/>
      <c r="N906" s="191"/>
      <c r="O906" s="65"/>
      <c r="P906" s="65"/>
      <c r="Q906" s="65"/>
      <c r="R906" s="65"/>
      <c r="S906" s="65"/>
      <c r="T906" s="66"/>
      <c r="U906" s="35"/>
      <c r="V906" s="35"/>
      <c r="W906" s="35"/>
      <c r="X906" s="35"/>
      <c r="Y906" s="35"/>
      <c r="Z906" s="35"/>
      <c r="AA906" s="35"/>
      <c r="AB906" s="35"/>
      <c r="AC906" s="35"/>
      <c r="AD906" s="35"/>
      <c r="AE906" s="35"/>
      <c r="AT906" s="18" t="s">
        <v>124</v>
      </c>
      <c r="AU906" s="18" t="s">
        <v>79</v>
      </c>
    </row>
    <row r="907" spans="1:65" s="2" customFormat="1" ht="11.25">
      <c r="A907" s="35"/>
      <c r="B907" s="36"/>
      <c r="C907" s="37"/>
      <c r="D907" s="192" t="s">
        <v>126</v>
      </c>
      <c r="E907" s="37"/>
      <c r="F907" s="193" t="s">
        <v>1563</v>
      </c>
      <c r="G907" s="37"/>
      <c r="H907" s="37"/>
      <c r="I907" s="189"/>
      <c r="J907" s="37"/>
      <c r="K907" s="37"/>
      <c r="L907" s="40"/>
      <c r="M907" s="190"/>
      <c r="N907" s="191"/>
      <c r="O907" s="65"/>
      <c r="P907" s="65"/>
      <c r="Q907" s="65"/>
      <c r="R907" s="65"/>
      <c r="S907" s="65"/>
      <c r="T907" s="66"/>
      <c r="U907" s="35"/>
      <c r="V907" s="35"/>
      <c r="W907" s="35"/>
      <c r="X907" s="35"/>
      <c r="Y907" s="35"/>
      <c r="Z907" s="35"/>
      <c r="AA907" s="35"/>
      <c r="AB907" s="35"/>
      <c r="AC907" s="35"/>
      <c r="AD907" s="35"/>
      <c r="AE907" s="35"/>
      <c r="AT907" s="18" t="s">
        <v>126</v>
      </c>
      <c r="AU907" s="18" t="s">
        <v>79</v>
      </c>
    </row>
    <row r="908" spans="1:65" s="2" customFormat="1" ht="21.75" customHeight="1">
      <c r="A908" s="35"/>
      <c r="B908" s="36"/>
      <c r="C908" s="174" t="s">
        <v>1564</v>
      </c>
      <c r="D908" s="174" t="s">
        <v>117</v>
      </c>
      <c r="E908" s="175" t="s">
        <v>1565</v>
      </c>
      <c r="F908" s="176" t="s">
        <v>1566</v>
      </c>
      <c r="G908" s="177" t="s">
        <v>217</v>
      </c>
      <c r="H908" s="178">
        <v>1.5</v>
      </c>
      <c r="I908" s="179"/>
      <c r="J908" s="180">
        <f>ROUND(I908*H908,2)</f>
        <v>0</v>
      </c>
      <c r="K908" s="176" t="s">
        <v>121</v>
      </c>
      <c r="L908" s="40"/>
      <c r="M908" s="181" t="s">
        <v>19</v>
      </c>
      <c r="N908" s="182" t="s">
        <v>43</v>
      </c>
      <c r="O908" s="65"/>
      <c r="P908" s="183">
        <f>O908*H908</f>
        <v>0</v>
      </c>
      <c r="Q908" s="183">
        <v>3.46E-3</v>
      </c>
      <c r="R908" s="183">
        <f>Q908*H908</f>
        <v>5.1900000000000002E-3</v>
      </c>
      <c r="S908" s="183">
        <v>0</v>
      </c>
      <c r="T908" s="184">
        <f>S908*H908</f>
        <v>0</v>
      </c>
      <c r="U908" s="35"/>
      <c r="V908" s="35"/>
      <c r="W908" s="35"/>
      <c r="X908" s="35"/>
      <c r="Y908" s="35"/>
      <c r="Z908" s="35"/>
      <c r="AA908" s="35"/>
      <c r="AB908" s="35"/>
      <c r="AC908" s="35"/>
      <c r="AD908" s="35"/>
      <c r="AE908" s="35"/>
      <c r="AR908" s="185" t="s">
        <v>282</v>
      </c>
      <c r="AT908" s="185" t="s">
        <v>117</v>
      </c>
      <c r="AU908" s="185" t="s">
        <v>79</v>
      </c>
      <c r="AY908" s="18" t="s">
        <v>114</v>
      </c>
      <c r="BE908" s="186">
        <f>IF(N908="základní",J908,0)</f>
        <v>0</v>
      </c>
      <c r="BF908" s="186">
        <f>IF(N908="snížená",J908,0)</f>
        <v>0</v>
      </c>
      <c r="BG908" s="186">
        <f>IF(N908="zákl. přenesená",J908,0)</f>
        <v>0</v>
      </c>
      <c r="BH908" s="186">
        <f>IF(N908="sníž. přenesená",J908,0)</f>
        <v>0</v>
      </c>
      <c r="BI908" s="186">
        <f>IF(N908="nulová",J908,0)</f>
        <v>0</v>
      </c>
      <c r="BJ908" s="18" t="s">
        <v>79</v>
      </c>
      <c r="BK908" s="186">
        <f>ROUND(I908*H908,2)</f>
        <v>0</v>
      </c>
      <c r="BL908" s="18" t="s">
        <v>282</v>
      </c>
      <c r="BM908" s="185" t="s">
        <v>1567</v>
      </c>
    </row>
    <row r="909" spans="1:65" s="2" customFormat="1" ht="29.25">
      <c r="A909" s="35"/>
      <c r="B909" s="36"/>
      <c r="C909" s="37"/>
      <c r="D909" s="187" t="s">
        <v>124</v>
      </c>
      <c r="E909" s="37"/>
      <c r="F909" s="188" t="s">
        <v>1568</v>
      </c>
      <c r="G909" s="37"/>
      <c r="H909" s="37"/>
      <c r="I909" s="189"/>
      <c r="J909" s="37"/>
      <c r="K909" s="37"/>
      <c r="L909" s="40"/>
      <c r="M909" s="190"/>
      <c r="N909" s="191"/>
      <c r="O909" s="65"/>
      <c r="P909" s="65"/>
      <c r="Q909" s="65"/>
      <c r="R909" s="65"/>
      <c r="S909" s="65"/>
      <c r="T909" s="66"/>
      <c r="U909" s="35"/>
      <c r="V909" s="35"/>
      <c r="W909" s="35"/>
      <c r="X909" s="35"/>
      <c r="Y909" s="35"/>
      <c r="Z909" s="35"/>
      <c r="AA909" s="35"/>
      <c r="AB909" s="35"/>
      <c r="AC909" s="35"/>
      <c r="AD909" s="35"/>
      <c r="AE909" s="35"/>
      <c r="AT909" s="18" t="s">
        <v>124</v>
      </c>
      <c r="AU909" s="18" t="s">
        <v>79</v>
      </c>
    </row>
    <row r="910" spans="1:65" s="2" customFormat="1" ht="11.25">
      <c r="A910" s="35"/>
      <c r="B910" s="36"/>
      <c r="C910" s="37"/>
      <c r="D910" s="192" t="s">
        <v>126</v>
      </c>
      <c r="E910" s="37"/>
      <c r="F910" s="193" t="s">
        <v>1569</v>
      </c>
      <c r="G910" s="37"/>
      <c r="H910" s="37"/>
      <c r="I910" s="189"/>
      <c r="J910" s="37"/>
      <c r="K910" s="37"/>
      <c r="L910" s="40"/>
      <c r="M910" s="190"/>
      <c r="N910" s="191"/>
      <c r="O910" s="65"/>
      <c r="P910" s="65"/>
      <c r="Q910" s="65"/>
      <c r="R910" s="65"/>
      <c r="S910" s="65"/>
      <c r="T910" s="66"/>
      <c r="U910" s="35"/>
      <c r="V910" s="35"/>
      <c r="W910" s="35"/>
      <c r="X910" s="35"/>
      <c r="Y910" s="35"/>
      <c r="Z910" s="35"/>
      <c r="AA910" s="35"/>
      <c r="AB910" s="35"/>
      <c r="AC910" s="35"/>
      <c r="AD910" s="35"/>
      <c r="AE910" s="35"/>
      <c r="AT910" s="18" t="s">
        <v>126</v>
      </c>
      <c r="AU910" s="18" t="s">
        <v>79</v>
      </c>
    </row>
    <row r="911" spans="1:65" s="13" customFormat="1" ht="11.25">
      <c r="B911" s="194"/>
      <c r="C911" s="195"/>
      <c r="D911" s="187" t="s">
        <v>128</v>
      </c>
      <c r="E911" s="196" t="s">
        <v>19</v>
      </c>
      <c r="F911" s="197" t="s">
        <v>1570</v>
      </c>
      <c r="G911" s="195"/>
      <c r="H911" s="196" t="s">
        <v>19</v>
      </c>
      <c r="I911" s="198"/>
      <c r="J911" s="195"/>
      <c r="K911" s="195"/>
      <c r="L911" s="199"/>
      <c r="M911" s="200"/>
      <c r="N911" s="201"/>
      <c r="O911" s="201"/>
      <c r="P911" s="201"/>
      <c r="Q911" s="201"/>
      <c r="R911" s="201"/>
      <c r="S911" s="201"/>
      <c r="T911" s="202"/>
      <c r="AT911" s="203" t="s">
        <v>128</v>
      </c>
      <c r="AU911" s="203" t="s">
        <v>79</v>
      </c>
      <c r="AV911" s="13" t="s">
        <v>14</v>
      </c>
      <c r="AW911" s="13" t="s">
        <v>33</v>
      </c>
      <c r="AX911" s="13" t="s">
        <v>71</v>
      </c>
      <c r="AY911" s="203" t="s">
        <v>114</v>
      </c>
    </row>
    <row r="912" spans="1:65" s="14" customFormat="1" ht="11.25">
      <c r="B912" s="204"/>
      <c r="C912" s="205"/>
      <c r="D912" s="187" t="s">
        <v>128</v>
      </c>
      <c r="E912" s="206" t="s">
        <v>19</v>
      </c>
      <c r="F912" s="207" t="s">
        <v>1571</v>
      </c>
      <c r="G912" s="205"/>
      <c r="H912" s="208">
        <v>1.5</v>
      </c>
      <c r="I912" s="209"/>
      <c r="J912" s="205"/>
      <c r="K912" s="205"/>
      <c r="L912" s="210"/>
      <c r="M912" s="211"/>
      <c r="N912" s="212"/>
      <c r="O912" s="212"/>
      <c r="P912" s="212"/>
      <c r="Q912" s="212"/>
      <c r="R912" s="212"/>
      <c r="S912" s="212"/>
      <c r="T912" s="213"/>
      <c r="AT912" s="214" t="s">
        <v>128</v>
      </c>
      <c r="AU912" s="214" t="s">
        <v>79</v>
      </c>
      <c r="AV912" s="14" t="s">
        <v>79</v>
      </c>
      <c r="AW912" s="14" t="s">
        <v>33</v>
      </c>
      <c r="AX912" s="14" t="s">
        <v>14</v>
      </c>
      <c r="AY912" s="214" t="s">
        <v>114</v>
      </c>
    </row>
    <row r="913" spans="1:65" s="2" customFormat="1" ht="24.2" customHeight="1">
      <c r="A913" s="35"/>
      <c r="B913" s="36"/>
      <c r="C913" s="174" t="s">
        <v>1572</v>
      </c>
      <c r="D913" s="174" t="s">
        <v>117</v>
      </c>
      <c r="E913" s="175" t="s">
        <v>1573</v>
      </c>
      <c r="F913" s="176" t="s">
        <v>1574</v>
      </c>
      <c r="G913" s="177" t="s">
        <v>454</v>
      </c>
      <c r="H913" s="178">
        <v>0.17199999999999999</v>
      </c>
      <c r="I913" s="179"/>
      <c r="J913" s="180">
        <f>ROUND(I913*H913,2)</f>
        <v>0</v>
      </c>
      <c r="K913" s="176" t="s">
        <v>121</v>
      </c>
      <c r="L913" s="40"/>
      <c r="M913" s="181" t="s">
        <v>19</v>
      </c>
      <c r="N913" s="182" t="s">
        <v>43</v>
      </c>
      <c r="O913" s="65"/>
      <c r="P913" s="183">
        <f>O913*H913</f>
        <v>0</v>
      </c>
      <c r="Q913" s="183">
        <v>0</v>
      </c>
      <c r="R913" s="183">
        <f>Q913*H913</f>
        <v>0</v>
      </c>
      <c r="S913" s="183">
        <v>0</v>
      </c>
      <c r="T913" s="184">
        <f>S913*H913</f>
        <v>0</v>
      </c>
      <c r="U913" s="35"/>
      <c r="V913" s="35"/>
      <c r="W913" s="35"/>
      <c r="X913" s="35"/>
      <c r="Y913" s="35"/>
      <c r="Z913" s="35"/>
      <c r="AA913" s="35"/>
      <c r="AB913" s="35"/>
      <c r="AC913" s="35"/>
      <c r="AD913" s="35"/>
      <c r="AE913" s="35"/>
      <c r="AR913" s="185" t="s">
        <v>282</v>
      </c>
      <c r="AT913" s="185" t="s">
        <v>117</v>
      </c>
      <c r="AU913" s="185" t="s">
        <v>79</v>
      </c>
      <c r="AY913" s="18" t="s">
        <v>114</v>
      </c>
      <c r="BE913" s="186">
        <f>IF(N913="základní",J913,0)</f>
        <v>0</v>
      </c>
      <c r="BF913" s="186">
        <f>IF(N913="snížená",J913,0)</f>
        <v>0</v>
      </c>
      <c r="BG913" s="186">
        <f>IF(N913="zákl. přenesená",J913,0)</f>
        <v>0</v>
      </c>
      <c r="BH913" s="186">
        <f>IF(N913="sníž. přenesená",J913,0)</f>
        <v>0</v>
      </c>
      <c r="BI913" s="186">
        <f>IF(N913="nulová",J913,0)</f>
        <v>0</v>
      </c>
      <c r="BJ913" s="18" t="s">
        <v>79</v>
      </c>
      <c r="BK913" s="186">
        <f>ROUND(I913*H913,2)</f>
        <v>0</v>
      </c>
      <c r="BL913" s="18" t="s">
        <v>282</v>
      </c>
      <c r="BM913" s="185" t="s">
        <v>1575</v>
      </c>
    </row>
    <row r="914" spans="1:65" s="2" customFormat="1" ht="29.25">
      <c r="A914" s="35"/>
      <c r="B914" s="36"/>
      <c r="C914" s="37"/>
      <c r="D914" s="187" t="s">
        <v>124</v>
      </c>
      <c r="E914" s="37"/>
      <c r="F914" s="188" t="s">
        <v>1576</v>
      </c>
      <c r="G914" s="37"/>
      <c r="H914" s="37"/>
      <c r="I914" s="189"/>
      <c r="J914" s="37"/>
      <c r="K914" s="37"/>
      <c r="L914" s="40"/>
      <c r="M914" s="190"/>
      <c r="N914" s="191"/>
      <c r="O914" s="65"/>
      <c r="P914" s="65"/>
      <c r="Q914" s="65"/>
      <c r="R914" s="65"/>
      <c r="S914" s="65"/>
      <c r="T914" s="66"/>
      <c r="U914" s="35"/>
      <c r="V914" s="35"/>
      <c r="W914" s="35"/>
      <c r="X914" s="35"/>
      <c r="Y914" s="35"/>
      <c r="Z914" s="35"/>
      <c r="AA914" s="35"/>
      <c r="AB914" s="35"/>
      <c r="AC914" s="35"/>
      <c r="AD914" s="35"/>
      <c r="AE914" s="35"/>
      <c r="AT914" s="18" t="s">
        <v>124</v>
      </c>
      <c r="AU914" s="18" t="s">
        <v>79</v>
      </c>
    </row>
    <row r="915" spans="1:65" s="2" customFormat="1" ht="11.25">
      <c r="A915" s="35"/>
      <c r="B915" s="36"/>
      <c r="C915" s="37"/>
      <c r="D915" s="192" t="s">
        <v>126</v>
      </c>
      <c r="E915" s="37"/>
      <c r="F915" s="193" t="s">
        <v>1577</v>
      </c>
      <c r="G915" s="37"/>
      <c r="H915" s="37"/>
      <c r="I915" s="189"/>
      <c r="J915" s="37"/>
      <c r="K915" s="37"/>
      <c r="L915" s="40"/>
      <c r="M915" s="190"/>
      <c r="N915" s="191"/>
      <c r="O915" s="65"/>
      <c r="P915" s="65"/>
      <c r="Q915" s="65"/>
      <c r="R915" s="65"/>
      <c r="S915" s="65"/>
      <c r="T915" s="66"/>
      <c r="U915" s="35"/>
      <c r="V915" s="35"/>
      <c r="W915" s="35"/>
      <c r="X915" s="35"/>
      <c r="Y915" s="35"/>
      <c r="Z915" s="35"/>
      <c r="AA915" s="35"/>
      <c r="AB915" s="35"/>
      <c r="AC915" s="35"/>
      <c r="AD915" s="35"/>
      <c r="AE915" s="35"/>
      <c r="AT915" s="18" t="s">
        <v>126</v>
      </c>
      <c r="AU915" s="18" t="s">
        <v>79</v>
      </c>
    </row>
    <row r="916" spans="1:65" s="12" customFormat="1" ht="22.9" customHeight="1">
      <c r="B916" s="158"/>
      <c r="C916" s="159"/>
      <c r="D916" s="160" t="s">
        <v>70</v>
      </c>
      <c r="E916" s="172" t="s">
        <v>1578</v>
      </c>
      <c r="F916" s="172" t="s">
        <v>1579</v>
      </c>
      <c r="G916" s="159"/>
      <c r="H916" s="159"/>
      <c r="I916" s="162"/>
      <c r="J916" s="173">
        <f>BK916</f>
        <v>0</v>
      </c>
      <c r="K916" s="159"/>
      <c r="L916" s="164"/>
      <c r="M916" s="165"/>
      <c r="N916" s="166"/>
      <c r="O916" s="166"/>
      <c r="P916" s="167">
        <f>SUM(P917:P948)</f>
        <v>0</v>
      </c>
      <c r="Q916" s="166"/>
      <c r="R916" s="167">
        <f>SUM(R917:R948)</f>
        <v>4.1479169999999996E-2</v>
      </c>
      <c r="S916" s="166"/>
      <c r="T916" s="168">
        <f>SUM(T917:T948)</f>
        <v>0</v>
      </c>
      <c r="AR916" s="169" t="s">
        <v>79</v>
      </c>
      <c r="AT916" s="170" t="s">
        <v>70</v>
      </c>
      <c r="AU916" s="170" t="s">
        <v>14</v>
      </c>
      <c r="AY916" s="169" t="s">
        <v>114</v>
      </c>
      <c r="BK916" s="171">
        <f>SUM(BK917:BK948)</f>
        <v>0</v>
      </c>
    </row>
    <row r="917" spans="1:65" s="2" customFormat="1" ht="16.5" customHeight="1">
      <c r="A917" s="35"/>
      <c r="B917" s="36"/>
      <c r="C917" s="174" t="s">
        <v>1580</v>
      </c>
      <c r="D917" s="174" t="s">
        <v>117</v>
      </c>
      <c r="E917" s="175" t="s">
        <v>1581</v>
      </c>
      <c r="F917" s="176" t="s">
        <v>1582</v>
      </c>
      <c r="G917" s="177" t="s">
        <v>120</v>
      </c>
      <c r="H917" s="178">
        <v>1.325</v>
      </c>
      <c r="I917" s="179"/>
      <c r="J917" s="180">
        <f>ROUND(I917*H917,2)</f>
        <v>0</v>
      </c>
      <c r="K917" s="176" t="s">
        <v>121</v>
      </c>
      <c r="L917" s="40"/>
      <c r="M917" s="181" t="s">
        <v>19</v>
      </c>
      <c r="N917" s="182" t="s">
        <v>43</v>
      </c>
      <c r="O917" s="65"/>
      <c r="P917" s="183">
        <f>O917*H917</f>
        <v>0</v>
      </c>
      <c r="Q917" s="183">
        <v>6.9999999999999994E-5</v>
      </c>
      <c r="R917" s="183">
        <f>Q917*H917</f>
        <v>9.2749999999999991E-5</v>
      </c>
      <c r="S917" s="183">
        <v>0</v>
      </c>
      <c r="T917" s="184">
        <f>S917*H917</f>
        <v>0</v>
      </c>
      <c r="U917" s="35"/>
      <c r="V917" s="35"/>
      <c r="W917" s="35"/>
      <c r="X917" s="35"/>
      <c r="Y917" s="35"/>
      <c r="Z917" s="35"/>
      <c r="AA917" s="35"/>
      <c r="AB917" s="35"/>
      <c r="AC917" s="35"/>
      <c r="AD917" s="35"/>
      <c r="AE917" s="35"/>
      <c r="AR917" s="185" t="s">
        <v>282</v>
      </c>
      <c r="AT917" s="185" t="s">
        <v>117</v>
      </c>
      <c r="AU917" s="185" t="s">
        <v>79</v>
      </c>
      <c r="AY917" s="18" t="s">
        <v>114</v>
      </c>
      <c r="BE917" s="186">
        <f>IF(N917="základní",J917,0)</f>
        <v>0</v>
      </c>
      <c r="BF917" s="186">
        <f>IF(N917="snížená",J917,0)</f>
        <v>0</v>
      </c>
      <c r="BG917" s="186">
        <f>IF(N917="zákl. přenesená",J917,0)</f>
        <v>0</v>
      </c>
      <c r="BH917" s="186">
        <f>IF(N917="sníž. přenesená",J917,0)</f>
        <v>0</v>
      </c>
      <c r="BI917" s="186">
        <f>IF(N917="nulová",J917,0)</f>
        <v>0</v>
      </c>
      <c r="BJ917" s="18" t="s">
        <v>79</v>
      </c>
      <c r="BK917" s="186">
        <f>ROUND(I917*H917,2)</f>
        <v>0</v>
      </c>
      <c r="BL917" s="18" t="s">
        <v>282</v>
      </c>
      <c r="BM917" s="185" t="s">
        <v>1583</v>
      </c>
    </row>
    <row r="918" spans="1:65" s="2" customFormat="1" ht="19.5">
      <c r="A918" s="35"/>
      <c r="B918" s="36"/>
      <c r="C918" s="37"/>
      <c r="D918" s="187" t="s">
        <v>124</v>
      </c>
      <c r="E918" s="37"/>
      <c r="F918" s="188" t="s">
        <v>1584</v>
      </c>
      <c r="G918" s="37"/>
      <c r="H918" s="37"/>
      <c r="I918" s="189"/>
      <c r="J918" s="37"/>
      <c r="K918" s="37"/>
      <c r="L918" s="40"/>
      <c r="M918" s="190"/>
      <c r="N918" s="191"/>
      <c r="O918" s="65"/>
      <c r="P918" s="65"/>
      <c r="Q918" s="65"/>
      <c r="R918" s="65"/>
      <c r="S918" s="65"/>
      <c r="T918" s="66"/>
      <c r="U918" s="35"/>
      <c r="V918" s="35"/>
      <c r="W918" s="35"/>
      <c r="X918" s="35"/>
      <c r="Y918" s="35"/>
      <c r="Z918" s="35"/>
      <c r="AA918" s="35"/>
      <c r="AB918" s="35"/>
      <c r="AC918" s="35"/>
      <c r="AD918" s="35"/>
      <c r="AE918" s="35"/>
      <c r="AT918" s="18" t="s">
        <v>124</v>
      </c>
      <c r="AU918" s="18" t="s">
        <v>79</v>
      </c>
    </row>
    <row r="919" spans="1:65" s="2" customFormat="1" ht="11.25">
      <c r="A919" s="35"/>
      <c r="B919" s="36"/>
      <c r="C919" s="37"/>
      <c r="D919" s="192" t="s">
        <v>126</v>
      </c>
      <c r="E919" s="37"/>
      <c r="F919" s="193" t="s">
        <v>1585</v>
      </c>
      <c r="G919" s="37"/>
      <c r="H919" s="37"/>
      <c r="I919" s="189"/>
      <c r="J919" s="37"/>
      <c r="K919" s="37"/>
      <c r="L919" s="40"/>
      <c r="M919" s="190"/>
      <c r="N919" s="191"/>
      <c r="O919" s="65"/>
      <c r="P919" s="65"/>
      <c r="Q919" s="65"/>
      <c r="R919" s="65"/>
      <c r="S919" s="65"/>
      <c r="T919" s="66"/>
      <c r="U919" s="35"/>
      <c r="V919" s="35"/>
      <c r="W919" s="35"/>
      <c r="X919" s="35"/>
      <c r="Y919" s="35"/>
      <c r="Z919" s="35"/>
      <c r="AA919" s="35"/>
      <c r="AB919" s="35"/>
      <c r="AC919" s="35"/>
      <c r="AD919" s="35"/>
      <c r="AE919" s="35"/>
      <c r="AT919" s="18" t="s">
        <v>126</v>
      </c>
      <c r="AU919" s="18" t="s">
        <v>79</v>
      </c>
    </row>
    <row r="920" spans="1:65" s="13" customFormat="1" ht="11.25">
      <c r="B920" s="194"/>
      <c r="C920" s="195"/>
      <c r="D920" s="187" t="s">
        <v>128</v>
      </c>
      <c r="E920" s="196" t="s">
        <v>19</v>
      </c>
      <c r="F920" s="197" t="s">
        <v>1586</v>
      </c>
      <c r="G920" s="195"/>
      <c r="H920" s="196" t="s">
        <v>19</v>
      </c>
      <c r="I920" s="198"/>
      <c r="J920" s="195"/>
      <c r="K920" s="195"/>
      <c r="L920" s="199"/>
      <c r="M920" s="200"/>
      <c r="N920" s="201"/>
      <c r="O920" s="201"/>
      <c r="P920" s="201"/>
      <c r="Q920" s="201"/>
      <c r="R920" s="201"/>
      <c r="S920" s="201"/>
      <c r="T920" s="202"/>
      <c r="AT920" s="203" t="s">
        <v>128</v>
      </c>
      <c r="AU920" s="203" t="s">
        <v>79</v>
      </c>
      <c r="AV920" s="13" t="s">
        <v>14</v>
      </c>
      <c r="AW920" s="13" t="s">
        <v>33</v>
      </c>
      <c r="AX920" s="13" t="s">
        <v>71</v>
      </c>
      <c r="AY920" s="203" t="s">
        <v>114</v>
      </c>
    </row>
    <row r="921" spans="1:65" s="14" customFormat="1" ht="11.25">
      <c r="B921" s="204"/>
      <c r="C921" s="205"/>
      <c r="D921" s="187" t="s">
        <v>128</v>
      </c>
      <c r="E921" s="206" t="s">
        <v>19</v>
      </c>
      <c r="F921" s="207" t="s">
        <v>1587</v>
      </c>
      <c r="G921" s="205"/>
      <c r="H921" s="208">
        <v>0.48</v>
      </c>
      <c r="I921" s="209"/>
      <c r="J921" s="205"/>
      <c r="K921" s="205"/>
      <c r="L921" s="210"/>
      <c r="M921" s="211"/>
      <c r="N921" s="212"/>
      <c r="O921" s="212"/>
      <c r="P921" s="212"/>
      <c r="Q921" s="212"/>
      <c r="R921" s="212"/>
      <c r="S921" s="212"/>
      <c r="T921" s="213"/>
      <c r="AT921" s="214" t="s">
        <v>128</v>
      </c>
      <c r="AU921" s="214" t="s">
        <v>79</v>
      </c>
      <c r="AV921" s="14" t="s">
        <v>79</v>
      </c>
      <c r="AW921" s="14" t="s">
        <v>33</v>
      </c>
      <c r="AX921" s="14" t="s">
        <v>71</v>
      </c>
      <c r="AY921" s="214" t="s">
        <v>114</v>
      </c>
    </row>
    <row r="922" spans="1:65" s="13" customFormat="1" ht="11.25">
      <c r="B922" s="194"/>
      <c r="C922" s="195"/>
      <c r="D922" s="187" t="s">
        <v>128</v>
      </c>
      <c r="E922" s="196" t="s">
        <v>19</v>
      </c>
      <c r="F922" s="197" t="s">
        <v>1588</v>
      </c>
      <c r="G922" s="195"/>
      <c r="H922" s="196" t="s">
        <v>19</v>
      </c>
      <c r="I922" s="198"/>
      <c r="J922" s="195"/>
      <c r="K922" s="195"/>
      <c r="L922" s="199"/>
      <c r="M922" s="200"/>
      <c r="N922" s="201"/>
      <c r="O922" s="201"/>
      <c r="P922" s="201"/>
      <c r="Q922" s="201"/>
      <c r="R922" s="201"/>
      <c r="S922" s="201"/>
      <c r="T922" s="202"/>
      <c r="AT922" s="203" t="s">
        <v>128</v>
      </c>
      <c r="AU922" s="203" t="s">
        <v>79</v>
      </c>
      <c r="AV922" s="13" t="s">
        <v>14</v>
      </c>
      <c r="AW922" s="13" t="s">
        <v>33</v>
      </c>
      <c r="AX922" s="13" t="s">
        <v>71</v>
      </c>
      <c r="AY922" s="203" t="s">
        <v>114</v>
      </c>
    </row>
    <row r="923" spans="1:65" s="14" customFormat="1" ht="11.25">
      <c r="B923" s="204"/>
      <c r="C923" s="205"/>
      <c r="D923" s="187" t="s">
        <v>128</v>
      </c>
      <c r="E923" s="206" t="s">
        <v>19</v>
      </c>
      <c r="F923" s="207" t="s">
        <v>1589</v>
      </c>
      <c r="G923" s="205"/>
      <c r="H923" s="208">
        <v>0.84499999999999997</v>
      </c>
      <c r="I923" s="209"/>
      <c r="J923" s="205"/>
      <c r="K923" s="205"/>
      <c r="L923" s="210"/>
      <c r="M923" s="211"/>
      <c r="N923" s="212"/>
      <c r="O923" s="212"/>
      <c r="P923" s="212"/>
      <c r="Q923" s="212"/>
      <c r="R923" s="212"/>
      <c r="S923" s="212"/>
      <c r="T923" s="213"/>
      <c r="AT923" s="214" t="s">
        <v>128</v>
      </c>
      <c r="AU923" s="214" t="s">
        <v>79</v>
      </c>
      <c r="AV923" s="14" t="s">
        <v>79</v>
      </c>
      <c r="AW923" s="14" t="s">
        <v>33</v>
      </c>
      <c r="AX923" s="14" t="s">
        <v>71</v>
      </c>
      <c r="AY923" s="214" t="s">
        <v>114</v>
      </c>
    </row>
    <row r="924" spans="1:65" s="15" customFormat="1" ht="11.25">
      <c r="B924" s="215"/>
      <c r="C924" s="216"/>
      <c r="D924" s="187" t="s">
        <v>128</v>
      </c>
      <c r="E924" s="217" t="s">
        <v>19</v>
      </c>
      <c r="F924" s="218" t="s">
        <v>135</v>
      </c>
      <c r="G924" s="216"/>
      <c r="H924" s="219">
        <v>1.325</v>
      </c>
      <c r="I924" s="220"/>
      <c r="J924" s="216"/>
      <c r="K924" s="216"/>
      <c r="L924" s="221"/>
      <c r="M924" s="222"/>
      <c r="N924" s="223"/>
      <c r="O924" s="223"/>
      <c r="P924" s="223"/>
      <c r="Q924" s="223"/>
      <c r="R924" s="223"/>
      <c r="S924" s="223"/>
      <c r="T924" s="224"/>
      <c r="AT924" s="225" t="s">
        <v>128</v>
      </c>
      <c r="AU924" s="225" t="s">
        <v>79</v>
      </c>
      <c r="AV924" s="15" t="s">
        <v>122</v>
      </c>
      <c r="AW924" s="15" t="s">
        <v>33</v>
      </c>
      <c r="AX924" s="15" t="s">
        <v>14</v>
      </c>
      <c r="AY924" s="225" t="s">
        <v>114</v>
      </c>
    </row>
    <row r="925" spans="1:65" s="2" customFormat="1" ht="24.2" customHeight="1">
      <c r="A925" s="35"/>
      <c r="B925" s="36"/>
      <c r="C925" s="174" t="s">
        <v>1590</v>
      </c>
      <c r="D925" s="174" t="s">
        <v>117</v>
      </c>
      <c r="E925" s="175" t="s">
        <v>1591</v>
      </c>
      <c r="F925" s="176" t="s">
        <v>1592</v>
      </c>
      <c r="G925" s="177" t="s">
        <v>120</v>
      </c>
      <c r="H925" s="178">
        <v>1.325</v>
      </c>
      <c r="I925" s="179"/>
      <c r="J925" s="180">
        <f>ROUND(I925*H925,2)</f>
        <v>0</v>
      </c>
      <c r="K925" s="176" t="s">
        <v>121</v>
      </c>
      <c r="L925" s="40"/>
      <c r="M925" s="181" t="s">
        <v>19</v>
      </c>
      <c r="N925" s="182" t="s">
        <v>43</v>
      </c>
      <c r="O925" s="65"/>
      <c r="P925" s="183">
        <f>O925*H925</f>
        <v>0</v>
      </c>
      <c r="Q925" s="183">
        <v>6.9999999999999994E-5</v>
      </c>
      <c r="R925" s="183">
        <f>Q925*H925</f>
        <v>9.2749999999999991E-5</v>
      </c>
      <c r="S925" s="183">
        <v>0</v>
      </c>
      <c r="T925" s="184">
        <f>S925*H925</f>
        <v>0</v>
      </c>
      <c r="U925" s="35"/>
      <c r="V925" s="35"/>
      <c r="W925" s="35"/>
      <c r="X925" s="35"/>
      <c r="Y925" s="35"/>
      <c r="Z925" s="35"/>
      <c r="AA925" s="35"/>
      <c r="AB925" s="35"/>
      <c r="AC925" s="35"/>
      <c r="AD925" s="35"/>
      <c r="AE925" s="35"/>
      <c r="AR925" s="185" t="s">
        <v>282</v>
      </c>
      <c r="AT925" s="185" t="s">
        <v>117</v>
      </c>
      <c r="AU925" s="185" t="s">
        <v>79</v>
      </c>
      <c r="AY925" s="18" t="s">
        <v>114</v>
      </c>
      <c r="BE925" s="186">
        <f>IF(N925="základní",J925,0)</f>
        <v>0</v>
      </c>
      <c r="BF925" s="186">
        <f>IF(N925="snížená",J925,0)</f>
        <v>0</v>
      </c>
      <c r="BG925" s="186">
        <f>IF(N925="zákl. přenesená",J925,0)</f>
        <v>0</v>
      </c>
      <c r="BH925" s="186">
        <f>IF(N925="sníž. přenesená",J925,0)</f>
        <v>0</v>
      </c>
      <c r="BI925" s="186">
        <f>IF(N925="nulová",J925,0)</f>
        <v>0</v>
      </c>
      <c r="BJ925" s="18" t="s">
        <v>79</v>
      </c>
      <c r="BK925" s="186">
        <f>ROUND(I925*H925,2)</f>
        <v>0</v>
      </c>
      <c r="BL925" s="18" t="s">
        <v>282</v>
      </c>
      <c r="BM925" s="185" t="s">
        <v>1593</v>
      </c>
    </row>
    <row r="926" spans="1:65" s="2" customFormat="1" ht="19.5">
      <c r="A926" s="35"/>
      <c r="B926" s="36"/>
      <c r="C926" s="37"/>
      <c r="D926" s="187" t="s">
        <v>124</v>
      </c>
      <c r="E926" s="37"/>
      <c r="F926" s="188" t="s">
        <v>1594</v>
      </c>
      <c r="G926" s="37"/>
      <c r="H926" s="37"/>
      <c r="I926" s="189"/>
      <c r="J926" s="37"/>
      <c r="K926" s="37"/>
      <c r="L926" s="40"/>
      <c r="M926" s="190"/>
      <c r="N926" s="191"/>
      <c r="O926" s="65"/>
      <c r="P926" s="65"/>
      <c r="Q926" s="65"/>
      <c r="R926" s="65"/>
      <c r="S926" s="65"/>
      <c r="T926" s="66"/>
      <c r="U926" s="35"/>
      <c r="V926" s="35"/>
      <c r="W926" s="35"/>
      <c r="X926" s="35"/>
      <c r="Y926" s="35"/>
      <c r="Z926" s="35"/>
      <c r="AA926" s="35"/>
      <c r="AB926" s="35"/>
      <c r="AC926" s="35"/>
      <c r="AD926" s="35"/>
      <c r="AE926" s="35"/>
      <c r="AT926" s="18" t="s">
        <v>124</v>
      </c>
      <c r="AU926" s="18" t="s">
        <v>79</v>
      </c>
    </row>
    <row r="927" spans="1:65" s="2" customFormat="1" ht="11.25">
      <c r="A927" s="35"/>
      <c r="B927" s="36"/>
      <c r="C927" s="37"/>
      <c r="D927" s="192" t="s">
        <v>126</v>
      </c>
      <c r="E927" s="37"/>
      <c r="F927" s="193" t="s">
        <v>1595</v>
      </c>
      <c r="G927" s="37"/>
      <c r="H927" s="37"/>
      <c r="I927" s="189"/>
      <c r="J927" s="37"/>
      <c r="K927" s="37"/>
      <c r="L927" s="40"/>
      <c r="M927" s="190"/>
      <c r="N927" s="191"/>
      <c r="O927" s="65"/>
      <c r="P927" s="65"/>
      <c r="Q927" s="65"/>
      <c r="R927" s="65"/>
      <c r="S927" s="65"/>
      <c r="T927" s="66"/>
      <c r="U927" s="35"/>
      <c r="V927" s="35"/>
      <c r="W927" s="35"/>
      <c r="X927" s="35"/>
      <c r="Y927" s="35"/>
      <c r="Z927" s="35"/>
      <c r="AA927" s="35"/>
      <c r="AB927" s="35"/>
      <c r="AC927" s="35"/>
      <c r="AD927" s="35"/>
      <c r="AE927" s="35"/>
      <c r="AT927" s="18" t="s">
        <v>126</v>
      </c>
      <c r="AU927" s="18" t="s">
        <v>79</v>
      </c>
    </row>
    <row r="928" spans="1:65" s="2" customFormat="1" ht="24.2" customHeight="1">
      <c r="A928" s="35"/>
      <c r="B928" s="36"/>
      <c r="C928" s="174" t="s">
        <v>1596</v>
      </c>
      <c r="D928" s="174" t="s">
        <v>117</v>
      </c>
      <c r="E928" s="175" t="s">
        <v>1597</v>
      </c>
      <c r="F928" s="176" t="s">
        <v>1598</v>
      </c>
      <c r="G928" s="177" t="s">
        <v>120</v>
      </c>
      <c r="H928" s="178">
        <v>1.325</v>
      </c>
      <c r="I928" s="179"/>
      <c r="J928" s="180">
        <f>ROUND(I928*H928,2)</f>
        <v>0</v>
      </c>
      <c r="K928" s="176" t="s">
        <v>121</v>
      </c>
      <c r="L928" s="40"/>
      <c r="M928" s="181" t="s">
        <v>19</v>
      </c>
      <c r="N928" s="182" t="s">
        <v>43</v>
      </c>
      <c r="O928" s="65"/>
      <c r="P928" s="183">
        <f>O928*H928</f>
        <v>0</v>
      </c>
      <c r="Q928" s="183">
        <v>1.2E-4</v>
      </c>
      <c r="R928" s="183">
        <f>Q928*H928</f>
        <v>1.5899999999999999E-4</v>
      </c>
      <c r="S928" s="183">
        <v>0</v>
      </c>
      <c r="T928" s="184">
        <f>S928*H928</f>
        <v>0</v>
      </c>
      <c r="U928" s="35"/>
      <c r="V928" s="35"/>
      <c r="W928" s="35"/>
      <c r="X928" s="35"/>
      <c r="Y928" s="35"/>
      <c r="Z928" s="35"/>
      <c r="AA928" s="35"/>
      <c r="AB928" s="35"/>
      <c r="AC928" s="35"/>
      <c r="AD928" s="35"/>
      <c r="AE928" s="35"/>
      <c r="AR928" s="185" t="s">
        <v>282</v>
      </c>
      <c r="AT928" s="185" t="s">
        <v>117</v>
      </c>
      <c r="AU928" s="185" t="s">
        <v>79</v>
      </c>
      <c r="AY928" s="18" t="s">
        <v>114</v>
      </c>
      <c r="BE928" s="186">
        <f>IF(N928="základní",J928,0)</f>
        <v>0</v>
      </c>
      <c r="BF928" s="186">
        <f>IF(N928="snížená",J928,0)</f>
        <v>0</v>
      </c>
      <c r="BG928" s="186">
        <f>IF(N928="zákl. přenesená",J928,0)</f>
        <v>0</v>
      </c>
      <c r="BH928" s="186">
        <f>IF(N928="sníž. přenesená",J928,0)</f>
        <v>0</v>
      </c>
      <c r="BI928" s="186">
        <f>IF(N928="nulová",J928,0)</f>
        <v>0</v>
      </c>
      <c r="BJ928" s="18" t="s">
        <v>79</v>
      </c>
      <c r="BK928" s="186">
        <f>ROUND(I928*H928,2)</f>
        <v>0</v>
      </c>
      <c r="BL928" s="18" t="s">
        <v>282</v>
      </c>
      <c r="BM928" s="185" t="s">
        <v>1599</v>
      </c>
    </row>
    <row r="929" spans="1:65" s="2" customFormat="1" ht="19.5">
      <c r="A929" s="35"/>
      <c r="B929" s="36"/>
      <c r="C929" s="37"/>
      <c r="D929" s="187" t="s">
        <v>124</v>
      </c>
      <c r="E929" s="37"/>
      <c r="F929" s="188" t="s">
        <v>1600</v>
      </c>
      <c r="G929" s="37"/>
      <c r="H929" s="37"/>
      <c r="I929" s="189"/>
      <c r="J929" s="37"/>
      <c r="K929" s="37"/>
      <c r="L929" s="40"/>
      <c r="M929" s="190"/>
      <c r="N929" s="191"/>
      <c r="O929" s="65"/>
      <c r="P929" s="65"/>
      <c r="Q929" s="65"/>
      <c r="R929" s="65"/>
      <c r="S929" s="65"/>
      <c r="T929" s="66"/>
      <c r="U929" s="35"/>
      <c r="V929" s="35"/>
      <c r="W929" s="35"/>
      <c r="X929" s="35"/>
      <c r="Y929" s="35"/>
      <c r="Z929" s="35"/>
      <c r="AA929" s="35"/>
      <c r="AB929" s="35"/>
      <c r="AC929" s="35"/>
      <c r="AD929" s="35"/>
      <c r="AE929" s="35"/>
      <c r="AT929" s="18" t="s">
        <v>124</v>
      </c>
      <c r="AU929" s="18" t="s">
        <v>79</v>
      </c>
    </row>
    <row r="930" spans="1:65" s="2" customFormat="1" ht="11.25">
      <c r="A930" s="35"/>
      <c r="B930" s="36"/>
      <c r="C930" s="37"/>
      <c r="D930" s="192" t="s">
        <v>126</v>
      </c>
      <c r="E930" s="37"/>
      <c r="F930" s="193" t="s">
        <v>1601</v>
      </c>
      <c r="G930" s="37"/>
      <c r="H930" s="37"/>
      <c r="I930" s="189"/>
      <c r="J930" s="37"/>
      <c r="K930" s="37"/>
      <c r="L930" s="40"/>
      <c r="M930" s="190"/>
      <c r="N930" s="191"/>
      <c r="O930" s="65"/>
      <c r="P930" s="65"/>
      <c r="Q930" s="65"/>
      <c r="R930" s="65"/>
      <c r="S930" s="65"/>
      <c r="T930" s="66"/>
      <c r="U930" s="35"/>
      <c r="V930" s="35"/>
      <c r="W930" s="35"/>
      <c r="X930" s="35"/>
      <c r="Y930" s="35"/>
      <c r="Z930" s="35"/>
      <c r="AA930" s="35"/>
      <c r="AB930" s="35"/>
      <c r="AC930" s="35"/>
      <c r="AD930" s="35"/>
      <c r="AE930" s="35"/>
      <c r="AT930" s="18" t="s">
        <v>126</v>
      </c>
      <c r="AU930" s="18" t="s">
        <v>79</v>
      </c>
    </row>
    <row r="931" spans="1:65" s="2" customFormat="1" ht="24.2" customHeight="1">
      <c r="A931" s="35"/>
      <c r="B931" s="36"/>
      <c r="C931" s="174" t="s">
        <v>1602</v>
      </c>
      <c r="D931" s="174" t="s">
        <v>117</v>
      </c>
      <c r="E931" s="175" t="s">
        <v>1603</v>
      </c>
      <c r="F931" s="176" t="s">
        <v>1604</v>
      </c>
      <c r="G931" s="177" t="s">
        <v>120</v>
      </c>
      <c r="H931" s="178">
        <v>1.325</v>
      </c>
      <c r="I931" s="179"/>
      <c r="J931" s="180">
        <f>ROUND(I931*H931,2)</f>
        <v>0</v>
      </c>
      <c r="K931" s="176" t="s">
        <v>121</v>
      </c>
      <c r="L931" s="40"/>
      <c r="M931" s="181" t="s">
        <v>19</v>
      </c>
      <c r="N931" s="182" t="s">
        <v>43</v>
      </c>
      <c r="O931" s="65"/>
      <c r="P931" s="183">
        <f>O931*H931</f>
        <v>0</v>
      </c>
      <c r="Q931" s="183">
        <v>3.0000000000000001E-5</v>
      </c>
      <c r="R931" s="183">
        <f>Q931*H931</f>
        <v>3.9749999999999997E-5</v>
      </c>
      <c r="S931" s="183">
        <v>0</v>
      </c>
      <c r="T931" s="184">
        <f>S931*H931</f>
        <v>0</v>
      </c>
      <c r="U931" s="35"/>
      <c r="V931" s="35"/>
      <c r="W931" s="35"/>
      <c r="X931" s="35"/>
      <c r="Y931" s="35"/>
      <c r="Z931" s="35"/>
      <c r="AA931" s="35"/>
      <c r="AB931" s="35"/>
      <c r="AC931" s="35"/>
      <c r="AD931" s="35"/>
      <c r="AE931" s="35"/>
      <c r="AR931" s="185" t="s">
        <v>282</v>
      </c>
      <c r="AT931" s="185" t="s">
        <v>117</v>
      </c>
      <c r="AU931" s="185" t="s">
        <v>79</v>
      </c>
      <c r="AY931" s="18" t="s">
        <v>114</v>
      </c>
      <c r="BE931" s="186">
        <f>IF(N931="základní",J931,0)</f>
        <v>0</v>
      </c>
      <c r="BF931" s="186">
        <f>IF(N931="snížená",J931,0)</f>
        <v>0</v>
      </c>
      <c r="BG931" s="186">
        <f>IF(N931="zákl. přenesená",J931,0)</f>
        <v>0</v>
      </c>
      <c r="BH931" s="186">
        <f>IF(N931="sníž. přenesená",J931,0)</f>
        <v>0</v>
      </c>
      <c r="BI931" s="186">
        <f>IF(N931="nulová",J931,0)</f>
        <v>0</v>
      </c>
      <c r="BJ931" s="18" t="s">
        <v>79</v>
      </c>
      <c r="BK931" s="186">
        <f>ROUND(I931*H931,2)</f>
        <v>0</v>
      </c>
      <c r="BL931" s="18" t="s">
        <v>282</v>
      </c>
      <c r="BM931" s="185" t="s">
        <v>1605</v>
      </c>
    </row>
    <row r="932" spans="1:65" s="2" customFormat="1" ht="19.5">
      <c r="A932" s="35"/>
      <c r="B932" s="36"/>
      <c r="C932" s="37"/>
      <c r="D932" s="187" t="s">
        <v>124</v>
      </c>
      <c r="E932" s="37"/>
      <c r="F932" s="188" t="s">
        <v>1606</v>
      </c>
      <c r="G932" s="37"/>
      <c r="H932" s="37"/>
      <c r="I932" s="189"/>
      <c r="J932" s="37"/>
      <c r="K932" s="37"/>
      <c r="L932" s="40"/>
      <c r="M932" s="190"/>
      <c r="N932" s="191"/>
      <c r="O932" s="65"/>
      <c r="P932" s="65"/>
      <c r="Q932" s="65"/>
      <c r="R932" s="65"/>
      <c r="S932" s="65"/>
      <c r="T932" s="66"/>
      <c r="U932" s="35"/>
      <c r="V932" s="35"/>
      <c r="W932" s="35"/>
      <c r="X932" s="35"/>
      <c r="Y932" s="35"/>
      <c r="Z932" s="35"/>
      <c r="AA932" s="35"/>
      <c r="AB932" s="35"/>
      <c r="AC932" s="35"/>
      <c r="AD932" s="35"/>
      <c r="AE932" s="35"/>
      <c r="AT932" s="18" t="s">
        <v>124</v>
      </c>
      <c r="AU932" s="18" t="s">
        <v>79</v>
      </c>
    </row>
    <row r="933" spans="1:65" s="2" customFormat="1" ht="11.25">
      <c r="A933" s="35"/>
      <c r="B933" s="36"/>
      <c r="C933" s="37"/>
      <c r="D933" s="192" t="s">
        <v>126</v>
      </c>
      <c r="E933" s="37"/>
      <c r="F933" s="193" t="s">
        <v>1607</v>
      </c>
      <c r="G933" s="37"/>
      <c r="H933" s="37"/>
      <c r="I933" s="189"/>
      <c r="J933" s="37"/>
      <c r="K933" s="37"/>
      <c r="L933" s="40"/>
      <c r="M933" s="190"/>
      <c r="N933" s="191"/>
      <c r="O933" s="65"/>
      <c r="P933" s="65"/>
      <c r="Q933" s="65"/>
      <c r="R933" s="65"/>
      <c r="S933" s="65"/>
      <c r="T933" s="66"/>
      <c r="U933" s="35"/>
      <c r="V933" s="35"/>
      <c r="W933" s="35"/>
      <c r="X933" s="35"/>
      <c r="Y933" s="35"/>
      <c r="Z933" s="35"/>
      <c r="AA933" s="35"/>
      <c r="AB933" s="35"/>
      <c r="AC933" s="35"/>
      <c r="AD933" s="35"/>
      <c r="AE933" s="35"/>
      <c r="AT933" s="18" t="s">
        <v>126</v>
      </c>
      <c r="AU933" s="18" t="s">
        <v>79</v>
      </c>
    </row>
    <row r="934" spans="1:65" s="2" customFormat="1" ht="24.2" customHeight="1">
      <c r="A934" s="35"/>
      <c r="B934" s="36"/>
      <c r="C934" s="174" t="s">
        <v>1608</v>
      </c>
      <c r="D934" s="174" t="s">
        <v>117</v>
      </c>
      <c r="E934" s="175" t="s">
        <v>1609</v>
      </c>
      <c r="F934" s="176" t="s">
        <v>1610</v>
      </c>
      <c r="G934" s="177" t="s">
        <v>120</v>
      </c>
      <c r="H934" s="178">
        <v>1.325</v>
      </c>
      <c r="I934" s="179"/>
      <c r="J934" s="180">
        <f>ROUND(I934*H934,2)</f>
        <v>0</v>
      </c>
      <c r="K934" s="176" t="s">
        <v>121</v>
      </c>
      <c r="L934" s="40"/>
      <c r="M934" s="181" t="s">
        <v>19</v>
      </c>
      <c r="N934" s="182" t="s">
        <v>43</v>
      </c>
      <c r="O934" s="65"/>
      <c r="P934" s="183">
        <f>O934*H934</f>
        <v>0</v>
      </c>
      <c r="Q934" s="183">
        <v>1.3999999999999999E-4</v>
      </c>
      <c r="R934" s="183">
        <f>Q934*H934</f>
        <v>1.8549999999999998E-4</v>
      </c>
      <c r="S934" s="183">
        <v>0</v>
      </c>
      <c r="T934" s="184">
        <f>S934*H934</f>
        <v>0</v>
      </c>
      <c r="U934" s="35"/>
      <c r="V934" s="35"/>
      <c r="W934" s="35"/>
      <c r="X934" s="35"/>
      <c r="Y934" s="35"/>
      <c r="Z934" s="35"/>
      <c r="AA934" s="35"/>
      <c r="AB934" s="35"/>
      <c r="AC934" s="35"/>
      <c r="AD934" s="35"/>
      <c r="AE934" s="35"/>
      <c r="AR934" s="185" t="s">
        <v>282</v>
      </c>
      <c r="AT934" s="185" t="s">
        <v>117</v>
      </c>
      <c r="AU934" s="185" t="s">
        <v>79</v>
      </c>
      <c r="AY934" s="18" t="s">
        <v>114</v>
      </c>
      <c r="BE934" s="186">
        <f>IF(N934="základní",J934,0)</f>
        <v>0</v>
      </c>
      <c r="BF934" s="186">
        <f>IF(N934="snížená",J934,0)</f>
        <v>0</v>
      </c>
      <c r="BG934" s="186">
        <f>IF(N934="zákl. přenesená",J934,0)</f>
        <v>0</v>
      </c>
      <c r="BH934" s="186">
        <f>IF(N934="sníž. přenesená",J934,0)</f>
        <v>0</v>
      </c>
      <c r="BI934" s="186">
        <f>IF(N934="nulová",J934,0)</f>
        <v>0</v>
      </c>
      <c r="BJ934" s="18" t="s">
        <v>79</v>
      </c>
      <c r="BK934" s="186">
        <f>ROUND(I934*H934,2)</f>
        <v>0</v>
      </c>
      <c r="BL934" s="18" t="s">
        <v>282</v>
      </c>
      <c r="BM934" s="185" t="s">
        <v>1611</v>
      </c>
    </row>
    <row r="935" spans="1:65" s="2" customFormat="1" ht="19.5">
      <c r="A935" s="35"/>
      <c r="B935" s="36"/>
      <c r="C935" s="37"/>
      <c r="D935" s="187" t="s">
        <v>124</v>
      </c>
      <c r="E935" s="37"/>
      <c r="F935" s="188" t="s">
        <v>1612</v>
      </c>
      <c r="G935" s="37"/>
      <c r="H935" s="37"/>
      <c r="I935" s="189"/>
      <c r="J935" s="37"/>
      <c r="K935" s="37"/>
      <c r="L935" s="40"/>
      <c r="M935" s="190"/>
      <c r="N935" s="191"/>
      <c r="O935" s="65"/>
      <c r="P935" s="65"/>
      <c r="Q935" s="65"/>
      <c r="R935" s="65"/>
      <c r="S935" s="65"/>
      <c r="T935" s="66"/>
      <c r="U935" s="35"/>
      <c r="V935" s="35"/>
      <c r="W935" s="35"/>
      <c r="X935" s="35"/>
      <c r="Y935" s="35"/>
      <c r="Z935" s="35"/>
      <c r="AA935" s="35"/>
      <c r="AB935" s="35"/>
      <c r="AC935" s="35"/>
      <c r="AD935" s="35"/>
      <c r="AE935" s="35"/>
      <c r="AT935" s="18" t="s">
        <v>124</v>
      </c>
      <c r="AU935" s="18" t="s">
        <v>79</v>
      </c>
    </row>
    <row r="936" spans="1:65" s="2" customFormat="1" ht="11.25">
      <c r="A936" s="35"/>
      <c r="B936" s="36"/>
      <c r="C936" s="37"/>
      <c r="D936" s="192" t="s">
        <v>126</v>
      </c>
      <c r="E936" s="37"/>
      <c r="F936" s="193" t="s">
        <v>1613</v>
      </c>
      <c r="G936" s="37"/>
      <c r="H936" s="37"/>
      <c r="I936" s="189"/>
      <c r="J936" s="37"/>
      <c r="K936" s="37"/>
      <c r="L936" s="40"/>
      <c r="M936" s="190"/>
      <c r="N936" s="191"/>
      <c r="O936" s="65"/>
      <c r="P936" s="65"/>
      <c r="Q936" s="65"/>
      <c r="R936" s="65"/>
      <c r="S936" s="65"/>
      <c r="T936" s="66"/>
      <c r="U936" s="35"/>
      <c r="V936" s="35"/>
      <c r="W936" s="35"/>
      <c r="X936" s="35"/>
      <c r="Y936" s="35"/>
      <c r="Z936" s="35"/>
      <c r="AA936" s="35"/>
      <c r="AB936" s="35"/>
      <c r="AC936" s="35"/>
      <c r="AD936" s="35"/>
      <c r="AE936" s="35"/>
      <c r="AT936" s="18" t="s">
        <v>126</v>
      </c>
      <c r="AU936" s="18" t="s">
        <v>79</v>
      </c>
    </row>
    <row r="937" spans="1:65" s="2" customFormat="1" ht="24.2" customHeight="1">
      <c r="A937" s="35"/>
      <c r="B937" s="36"/>
      <c r="C937" s="174" t="s">
        <v>1614</v>
      </c>
      <c r="D937" s="174" t="s">
        <v>117</v>
      </c>
      <c r="E937" s="175" t="s">
        <v>1615</v>
      </c>
      <c r="F937" s="176" t="s">
        <v>1616</v>
      </c>
      <c r="G937" s="177" t="s">
        <v>120</v>
      </c>
      <c r="H937" s="178">
        <v>69.337999999999994</v>
      </c>
      <c r="I937" s="179"/>
      <c r="J937" s="180">
        <f>ROUND(I937*H937,2)</f>
        <v>0</v>
      </c>
      <c r="K937" s="176" t="s">
        <v>121</v>
      </c>
      <c r="L937" s="40"/>
      <c r="M937" s="181" t="s">
        <v>19</v>
      </c>
      <c r="N937" s="182" t="s">
        <v>43</v>
      </c>
      <c r="O937" s="65"/>
      <c r="P937" s="183">
        <f>O937*H937</f>
        <v>0</v>
      </c>
      <c r="Q937" s="183">
        <v>3.6000000000000002E-4</v>
      </c>
      <c r="R937" s="183">
        <f>Q937*H937</f>
        <v>2.496168E-2</v>
      </c>
      <c r="S937" s="183">
        <v>0</v>
      </c>
      <c r="T937" s="184">
        <f>S937*H937</f>
        <v>0</v>
      </c>
      <c r="U937" s="35"/>
      <c r="V937" s="35"/>
      <c r="W937" s="35"/>
      <c r="X937" s="35"/>
      <c r="Y937" s="35"/>
      <c r="Z937" s="35"/>
      <c r="AA937" s="35"/>
      <c r="AB937" s="35"/>
      <c r="AC937" s="35"/>
      <c r="AD937" s="35"/>
      <c r="AE937" s="35"/>
      <c r="AR937" s="185" t="s">
        <v>282</v>
      </c>
      <c r="AT937" s="185" t="s">
        <v>117</v>
      </c>
      <c r="AU937" s="185" t="s">
        <v>79</v>
      </c>
      <c r="AY937" s="18" t="s">
        <v>114</v>
      </c>
      <c r="BE937" s="186">
        <f>IF(N937="základní",J937,0)</f>
        <v>0</v>
      </c>
      <c r="BF937" s="186">
        <f>IF(N937="snížená",J937,0)</f>
        <v>0</v>
      </c>
      <c r="BG937" s="186">
        <f>IF(N937="zákl. přenesená",J937,0)</f>
        <v>0</v>
      </c>
      <c r="BH937" s="186">
        <f>IF(N937="sníž. přenesená",J937,0)</f>
        <v>0</v>
      </c>
      <c r="BI937" s="186">
        <f>IF(N937="nulová",J937,0)</f>
        <v>0</v>
      </c>
      <c r="BJ937" s="18" t="s">
        <v>79</v>
      </c>
      <c r="BK937" s="186">
        <f>ROUND(I937*H937,2)</f>
        <v>0</v>
      </c>
      <c r="BL937" s="18" t="s">
        <v>282</v>
      </c>
      <c r="BM937" s="185" t="s">
        <v>1617</v>
      </c>
    </row>
    <row r="938" spans="1:65" s="2" customFormat="1" ht="29.25">
      <c r="A938" s="35"/>
      <c r="B938" s="36"/>
      <c r="C938" s="37"/>
      <c r="D938" s="187" t="s">
        <v>124</v>
      </c>
      <c r="E938" s="37"/>
      <c r="F938" s="188" t="s">
        <v>1618</v>
      </c>
      <c r="G938" s="37"/>
      <c r="H938" s="37"/>
      <c r="I938" s="189"/>
      <c r="J938" s="37"/>
      <c r="K938" s="37"/>
      <c r="L938" s="40"/>
      <c r="M938" s="190"/>
      <c r="N938" s="191"/>
      <c r="O938" s="65"/>
      <c r="P938" s="65"/>
      <c r="Q938" s="65"/>
      <c r="R938" s="65"/>
      <c r="S938" s="65"/>
      <c r="T938" s="66"/>
      <c r="U938" s="35"/>
      <c r="V938" s="35"/>
      <c r="W938" s="35"/>
      <c r="X938" s="35"/>
      <c r="Y938" s="35"/>
      <c r="Z938" s="35"/>
      <c r="AA938" s="35"/>
      <c r="AB938" s="35"/>
      <c r="AC938" s="35"/>
      <c r="AD938" s="35"/>
      <c r="AE938" s="35"/>
      <c r="AT938" s="18" t="s">
        <v>124</v>
      </c>
      <c r="AU938" s="18" t="s">
        <v>79</v>
      </c>
    </row>
    <row r="939" spans="1:65" s="2" customFormat="1" ht="11.25">
      <c r="A939" s="35"/>
      <c r="B939" s="36"/>
      <c r="C939" s="37"/>
      <c r="D939" s="192" t="s">
        <v>126</v>
      </c>
      <c r="E939" s="37"/>
      <c r="F939" s="193" t="s">
        <v>1619</v>
      </c>
      <c r="G939" s="37"/>
      <c r="H939" s="37"/>
      <c r="I939" s="189"/>
      <c r="J939" s="37"/>
      <c r="K939" s="37"/>
      <c r="L939" s="40"/>
      <c r="M939" s="190"/>
      <c r="N939" s="191"/>
      <c r="O939" s="65"/>
      <c r="P939" s="65"/>
      <c r="Q939" s="65"/>
      <c r="R939" s="65"/>
      <c r="S939" s="65"/>
      <c r="T939" s="66"/>
      <c r="U939" s="35"/>
      <c r="V939" s="35"/>
      <c r="W939" s="35"/>
      <c r="X939" s="35"/>
      <c r="Y939" s="35"/>
      <c r="Z939" s="35"/>
      <c r="AA939" s="35"/>
      <c r="AB939" s="35"/>
      <c r="AC939" s="35"/>
      <c r="AD939" s="35"/>
      <c r="AE939" s="35"/>
      <c r="AT939" s="18" t="s">
        <v>126</v>
      </c>
      <c r="AU939" s="18" t="s">
        <v>79</v>
      </c>
    </row>
    <row r="940" spans="1:65" s="2" customFormat="1" ht="33" customHeight="1">
      <c r="A940" s="35"/>
      <c r="B940" s="36"/>
      <c r="C940" s="174" t="s">
        <v>1620</v>
      </c>
      <c r="D940" s="174" t="s">
        <v>117</v>
      </c>
      <c r="E940" s="175" t="s">
        <v>1621</v>
      </c>
      <c r="F940" s="176" t="s">
        <v>1622</v>
      </c>
      <c r="G940" s="177" t="s">
        <v>120</v>
      </c>
      <c r="H940" s="178">
        <v>69.337999999999994</v>
      </c>
      <c r="I940" s="179"/>
      <c r="J940" s="180">
        <f>ROUND(I940*H940,2)</f>
        <v>0</v>
      </c>
      <c r="K940" s="176" t="s">
        <v>121</v>
      </c>
      <c r="L940" s="40"/>
      <c r="M940" s="181" t="s">
        <v>19</v>
      </c>
      <c r="N940" s="182" t="s">
        <v>43</v>
      </c>
      <c r="O940" s="65"/>
      <c r="P940" s="183">
        <f>O940*H940</f>
        <v>0</v>
      </c>
      <c r="Q940" s="183">
        <v>2.3000000000000001E-4</v>
      </c>
      <c r="R940" s="183">
        <f>Q940*H940</f>
        <v>1.5947739999999998E-2</v>
      </c>
      <c r="S940" s="183">
        <v>0</v>
      </c>
      <c r="T940" s="184">
        <f>S940*H940</f>
        <v>0</v>
      </c>
      <c r="U940" s="35"/>
      <c r="V940" s="35"/>
      <c r="W940" s="35"/>
      <c r="X940" s="35"/>
      <c r="Y940" s="35"/>
      <c r="Z940" s="35"/>
      <c r="AA940" s="35"/>
      <c r="AB940" s="35"/>
      <c r="AC940" s="35"/>
      <c r="AD940" s="35"/>
      <c r="AE940" s="35"/>
      <c r="AR940" s="185" t="s">
        <v>282</v>
      </c>
      <c r="AT940" s="185" t="s">
        <v>117</v>
      </c>
      <c r="AU940" s="185" t="s">
        <v>79</v>
      </c>
      <c r="AY940" s="18" t="s">
        <v>114</v>
      </c>
      <c r="BE940" s="186">
        <f>IF(N940="základní",J940,0)</f>
        <v>0</v>
      </c>
      <c r="BF940" s="186">
        <f>IF(N940="snížená",J940,0)</f>
        <v>0</v>
      </c>
      <c r="BG940" s="186">
        <f>IF(N940="zákl. přenesená",J940,0)</f>
        <v>0</v>
      </c>
      <c r="BH940" s="186">
        <f>IF(N940="sníž. přenesená",J940,0)</f>
        <v>0</v>
      </c>
      <c r="BI940" s="186">
        <f>IF(N940="nulová",J940,0)</f>
        <v>0</v>
      </c>
      <c r="BJ940" s="18" t="s">
        <v>79</v>
      </c>
      <c r="BK940" s="186">
        <f>ROUND(I940*H940,2)</f>
        <v>0</v>
      </c>
      <c r="BL940" s="18" t="s">
        <v>282</v>
      </c>
      <c r="BM940" s="185" t="s">
        <v>1623</v>
      </c>
    </row>
    <row r="941" spans="1:65" s="2" customFormat="1" ht="29.25">
      <c r="A941" s="35"/>
      <c r="B941" s="36"/>
      <c r="C941" s="37"/>
      <c r="D941" s="187" t="s">
        <v>124</v>
      </c>
      <c r="E941" s="37"/>
      <c r="F941" s="188" t="s">
        <v>1624</v>
      </c>
      <c r="G941" s="37"/>
      <c r="H941" s="37"/>
      <c r="I941" s="189"/>
      <c r="J941" s="37"/>
      <c r="K941" s="37"/>
      <c r="L941" s="40"/>
      <c r="M941" s="190"/>
      <c r="N941" s="191"/>
      <c r="O941" s="65"/>
      <c r="P941" s="65"/>
      <c r="Q941" s="65"/>
      <c r="R941" s="65"/>
      <c r="S941" s="65"/>
      <c r="T941" s="66"/>
      <c r="U941" s="35"/>
      <c r="V941" s="35"/>
      <c r="W941" s="35"/>
      <c r="X941" s="35"/>
      <c r="Y941" s="35"/>
      <c r="Z941" s="35"/>
      <c r="AA941" s="35"/>
      <c r="AB941" s="35"/>
      <c r="AC941" s="35"/>
      <c r="AD941" s="35"/>
      <c r="AE941" s="35"/>
      <c r="AT941" s="18" t="s">
        <v>124</v>
      </c>
      <c r="AU941" s="18" t="s">
        <v>79</v>
      </c>
    </row>
    <row r="942" spans="1:65" s="2" customFormat="1" ht="11.25">
      <c r="A942" s="35"/>
      <c r="B942" s="36"/>
      <c r="C942" s="37"/>
      <c r="D942" s="192" t="s">
        <v>126</v>
      </c>
      <c r="E942" s="37"/>
      <c r="F942" s="193" t="s">
        <v>1625</v>
      </c>
      <c r="G942" s="37"/>
      <c r="H942" s="37"/>
      <c r="I942" s="189"/>
      <c r="J942" s="37"/>
      <c r="K942" s="37"/>
      <c r="L942" s="40"/>
      <c r="M942" s="190"/>
      <c r="N942" s="191"/>
      <c r="O942" s="65"/>
      <c r="P942" s="65"/>
      <c r="Q942" s="65"/>
      <c r="R942" s="65"/>
      <c r="S942" s="65"/>
      <c r="T942" s="66"/>
      <c r="U942" s="35"/>
      <c r="V942" s="35"/>
      <c r="W942" s="35"/>
      <c r="X942" s="35"/>
      <c r="Y942" s="35"/>
      <c r="Z942" s="35"/>
      <c r="AA942" s="35"/>
      <c r="AB942" s="35"/>
      <c r="AC942" s="35"/>
      <c r="AD942" s="35"/>
      <c r="AE942" s="35"/>
      <c r="AT942" s="18" t="s">
        <v>126</v>
      </c>
      <c r="AU942" s="18" t="s">
        <v>79</v>
      </c>
    </row>
    <row r="943" spans="1:65" s="13" customFormat="1" ht="11.25">
      <c r="B943" s="194"/>
      <c r="C943" s="195"/>
      <c r="D943" s="187" t="s">
        <v>128</v>
      </c>
      <c r="E943" s="196" t="s">
        <v>19</v>
      </c>
      <c r="F943" s="197" t="s">
        <v>731</v>
      </c>
      <c r="G943" s="195"/>
      <c r="H943" s="196" t="s">
        <v>19</v>
      </c>
      <c r="I943" s="198"/>
      <c r="J943" s="195"/>
      <c r="K943" s="195"/>
      <c r="L943" s="199"/>
      <c r="M943" s="200"/>
      <c r="N943" s="201"/>
      <c r="O943" s="201"/>
      <c r="P943" s="201"/>
      <c r="Q943" s="201"/>
      <c r="R943" s="201"/>
      <c r="S943" s="201"/>
      <c r="T943" s="202"/>
      <c r="AT943" s="203" t="s">
        <v>128</v>
      </c>
      <c r="AU943" s="203" t="s">
        <v>79</v>
      </c>
      <c r="AV943" s="13" t="s">
        <v>14</v>
      </c>
      <c r="AW943" s="13" t="s">
        <v>33</v>
      </c>
      <c r="AX943" s="13" t="s">
        <v>71</v>
      </c>
      <c r="AY943" s="203" t="s">
        <v>114</v>
      </c>
    </row>
    <row r="944" spans="1:65" s="14" customFormat="1" ht="11.25">
      <c r="B944" s="204"/>
      <c r="C944" s="205"/>
      <c r="D944" s="187" t="s">
        <v>128</v>
      </c>
      <c r="E944" s="206" t="s">
        <v>19</v>
      </c>
      <c r="F944" s="207" t="s">
        <v>732</v>
      </c>
      <c r="G944" s="205"/>
      <c r="H944" s="208">
        <v>12.3</v>
      </c>
      <c r="I944" s="209"/>
      <c r="J944" s="205"/>
      <c r="K944" s="205"/>
      <c r="L944" s="210"/>
      <c r="M944" s="211"/>
      <c r="N944" s="212"/>
      <c r="O944" s="212"/>
      <c r="P944" s="212"/>
      <c r="Q944" s="212"/>
      <c r="R944" s="212"/>
      <c r="S944" s="212"/>
      <c r="T944" s="213"/>
      <c r="AT944" s="214" t="s">
        <v>128</v>
      </c>
      <c r="AU944" s="214" t="s">
        <v>79</v>
      </c>
      <c r="AV944" s="14" t="s">
        <v>79</v>
      </c>
      <c r="AW944" s="14" t="s">
        <v>33</v>
      </c>
      <c r="AX944" s="14" t="s">
        <v>71</v>
      </c>
      <c r="AY944" s="214" t="s">
        <v>114</v>
      </c>
    </row>
    <row r="945" spans="1:65" s="14" customFormat="1" ht="11.25">
      <c r="B945" s="204"/>
      <c r="C945" s="205"/>
      <c r="D945" s="187" t="s">
        <v>128</v>
      </c>
      <c r="E945" s="206" t="s">
        <v>19</v>
      </c>
      <c r="F945" s="207" t="s">
        <v>733</v>
      </c>
      <c r="G945" s="205"/>
      <c r="H945" s="208">
        <v>28.024999999999999</v>
      </c>
      <c r="I945" s="209"/>
      <c r="J945" s="205"/>
      <c r="K945" s="205"/>
      <c r="L945" s="210"/>
      <c r="M945" s="211"/>
      <c r="N945" s="212"/>
      <c r="O945" s="212"/>
      <c r="P945" s="212"/>
      <c r="Q945" s="212"/>
      <c r="R945" s="212"/>
      <c r="S945" s="212"/>
      <c r="T945" s="213"/>
      <c r="AT945" s="214" t="s">
        <v>128</v>
      </c>
      <c r="AU945" s="214" t="s">
        <v>79</v>
      </c>
      <c r="AV945" s="14" t="s">
        <v>79</v>
      </c>
      <c r="AW945" s="14" t="s">
        <v>33</v>
      </c>
      <c r="AX945" s="14" t="s">
        <v>71</v>
      </c>
      <c r="AY945" s="214" t="s">
        <v>114</v>
      </c>
    </row>
    <row r="946" spans="1:65" s="14" customFormat="1" ht="11.25">
      <c r="B946" s="204"/>
      <c r="C946" s="205"/>
      <c r="D946" s="187" t="s">
        <v>128</v>
      </c>
      <c r="E946" s="206" t="s">
        <v>19</v>
      </c>
      <c r="F946" s="207" t="s">
        <v>734</v>
      </c>
      <c r="G946" s="205"/>
      <c r="H946" s="208">
        <v>18.763000000000002</v>
      </c>
      <c r="I946" s="209"/>
      <c r="J946" s="205"/>
      <c r="K946" s="205"/>
      <c r="L946" s="210"/>
      <c r="M946" s="211"/>
      <c r="N946" s="212"/>
      <c r="O946" s="212"/>
      <c r="P946" s="212"/>
      <c r="Q946" s="212"/>
      <c r="R946" s="212"/>
      <c r="S946" s="212"/>
      <c r="T946" s="213"/>
      <c r="AT946" s="214" t="s">
        <v>128</v>
      </c>
      <c r="AU946" s="214" t="s">
        <v>79</v>
      </c>
      <c r="AV946" s="14" t="s">
        <v>79</v>
      </c>
      <c r="AW946" s="14" t="s">
        <v>33</v>
      </c>
      <c r="AX946" s="14" t="s">
        <v>71</v>
      </c>
      <c r="AY946" s="214" t="s">
        <v>114</v>
      </c>
    </row>
    <row r="947" spans="1:65" s="14" customFormat="1" ht="11.25">
      <c r="B947" s="204"/>
      <c r="C947" s="205"/>
      <c r="D947" s="187" t="s">
        <v>128</v>
      </c>
      <c r="E947" s="206" t="s">
        <v>19</v>
      </c>
      <c r="F947" s="207" t="s">
        <v>735</v>
      </c>
      <c r="G947" s="205"/>
      <c r="H947" s="208">
        <v>10.25</v>
      </c>
      <c r="I947" s="209"/>
      <c r="J947" s="205"/>
      <c r="K947" s="205"/>
      <c r="L947" s="210"/>
      <c r="M947" s="211"/>
      <c r="N947" s="212"/>
      <c r="O947" s="212"/>
      <c r="P947" s="212"/>
      <c r="Q947" s="212"/>
      <c r="R947" s="212"/>
      <c r="S947" s="212"/>
      <c r="T947" s="213"/>
      <c r="AT947" s="214" t="s">
        <v>128</v>
      </c>
      <c r="AU947" s="214" t="s">
        <v>79</v>
      </c>
      <c r="AV947" s="14" t="s">
        <v>79</v>
      </c>
      <c r="AW947" s="14" t="s">
        <v>33</v>
      </c>
      <c r="AX947" s="14" t="s">
        <v>71</v>
      </c>
      <c r="AY947" s="214" t="s">
        <v>114</v>
      </c>
    </row>
    <row r="948" spans="1:65" s="15" customFormat="1" ht="11.25">
      <c r="B948" s="215"/>
      <c r="C948" s="216"/>
      <c r="D948" s="187" t="s">
        <v>128</v>
      </c>
      <c r="E948" s="217" t="s">
        <v>19</v>
      </c>
      <c r="F948" s="218" t="s">
        <v>135</v>
      </c>
      <c r="G948" s="216"/>
      <c r="H948" s="219">
        <v>69.337999999999994</v>
      </c>
      <c r="I948" s="220"/>
      <c r="J948" s="216"/>
      <c r="K948" s="216"/>
      <c r="L948" s="221"/>
      <c r="M948" s="222"/>
      <c r="N948" s="223"/>
      <c r="O948" s="223"/>
      <c r="P948" s="223"/>
      <c r="Q948" s="223"/>
      <c r="R948" s="223"/>
      <c r="S948" s="223"/>
      <c r="T948" s="224"/>
      <c r="AT948" s="225" t="s">
        <v>128</v>
      </c>
      <c r="AU948" s="225" t="s">
        <v>79</v>
      </c>
      <c r="AV948" s="15" t="s">
        <v>122</v>
      </c>
      <c r="AW948" s="15" t="s">
        <v>33</v>
      </c>
      <c r="AX948" s="15" t="s">
        <v>14</v>
      </c>
      <c r="AY948" s="225" t="s">
        <v>114</v>
      </c>
    </row>
    <row r="949" spans="1:65" s="12" customFormat="1" ht="22.9" customHeight="1">
      <c r="B949" s="158"/>
      <c r="C949" s="159"/>
      <c r="D949" s="160" t="s">
        <v>70</v>
      </c>
      <c r="E949" s="172" t="s">
        <v>1626</v>
      </c>
      <c r="F949" s="172" t="s">
        <v>1627</v>
      </c>
      <c r="G949" s="159"/>
      <c r="H949" s="159"/>
      <c r="I949" s="162"/>
      <c r="J949" s="173">
        <f>BK949</f>
        <v>0</v>
      </c>
      <c r="K949" s="159"/>
      <c r="L949" s="164"/>
      <c r="M949" s="165"/>
      <c r="N949" s="166"/>
      <c r="O949" s="166"/>
      <c r="P949" s="167">
        <f>SUM(P950:P968)</f>
        <v>0</v>
      </c>
      <c r="Q949" s="166"/>
      <c r="R949" s="167">
        <f>SUM(R950:R968)</f>
        <v>1.15E-2</v>
      </c>
      <c r="S949" s="166"/>
      <c r="T949" s="168">
        <f>SUM(T950:T968)</f>
        <v>0</v>
      </c>
      <c r="AR949" s="169" t="s">
        <v>79</v>
      </c>
      <c r="AT949" s="170" t="s">
        <v>70</v>
      </c>
      <c r="AU949" s="170" t="s">
        <v>14</v>
      </c>
      <c r="AY949" s="169" t="s">
        <v>114</v>
      </c>
      <c r="BK949" s="171">
        <f>SUM(BK950:BK968)</f>
        <v>0</v>
      </c>
    </row>
    <row r="950" spans="1:65" s="2" customFormat="1" ht="16.5" customHeight="1">
      <c r="A950" s="35"/>
      <c r="B950" s="36"/>
      <c r="C950" s="174" t="s">
        <v>1628</v>
      </c>
      <c r="D950" s="174" t="s">
        <v>117</v>
      </c>
      <c r="E950" s="175" t="s">
        <v>1629</v>
      </c>
      <c r="F950" s="176" t="s">
        <v>1630</v>
      </c>
      <c r="G950" s="177" t="s">
        <v>120</v>
      </c>
      <c r="H950" s="178">
        <v>20</v>
      </c>
      <c r="I950" s="179"/>
      <c r="J950" s="180">
        <f>ROUND(I950*H950,2)</f>
        <v>0</v>
      </c>
      <c r="K950" s="176" t="s">
        <v>121</v>
      </c>
      <c r="L950" s="40"/>
      <c r="M950" s="181" t="s">
        <v>19</v>
      </c>
      <c r="N950" s="182" t="s">
        <v>43</v>
      </c>
      <c r="O950" s="65"/>
      <c r="P950" s="183">
        <f>O950*H950</f>
        <v>0</v>
      </c>
      <c r="Q950" s="183">
        <v>0</v>
      </c>
      <c r="R950" s="183">
        <f>Q950*H950</f>
        <v>0</v>
      </c>
      <c r="S950" s="183">
        <v>0</v>
      </c>
      <c r="T950" s="184">
        <f>S950*H950</f>
        <v>0</v>
      </c>
      <c r="U950" s="35"/>
      <c r="V950" s="35"/>
      <c r="W950" s="35"/>
      <c r="X950" s="35"/>
      <c r="Y950" s="35"/>
      <c r="Z950" s="35"/>
      <c r="AA950" s="35"/>
      <c r="AB950" s="35"/>
      <c r="AC950" s="35"/>
      <c r="AD950" s="35"/>
      <c r="AE950" s="35"/>
      <c r="AR950" s="185" t="s">
        <v>282</v>
      </c>
      <c r="AT950" s="185" t="s">
        <v>117</v>
      </c>
      <c r="AU950" s="185" t="s">
        <v>79</v>
      </c>
      <c r="AY950" s="18" t="s">
        <v>114</v>
      </c>
      <c r="BE950" s="186">
        <f>IF(N950="základní",J950,0)</f>
        <v>0</v>
      </c>
      <c r="BF950" s="186">
        <f>IF(N950="snížená",J950,0)</f>
        <v>0</v>
      </c>
      <c r="BG950" s="186">
        <f>IF(N950="zákl. přenesená",J950,0)</f>
        <v>0</v>
      </c>
      <c r="BH950" s="186">
        <f>IF(N950="sníž. přenesená",J950,0)</f>
        <v>0</v>
      </c>
      <c r="BI950" s="186">
        <f>IF(N950="nulová",J950,0)</f>
        <v>0</v>
      </c>
      <c r="BJ950" s="18" t="s">
        <v>79</v>
      </c>
      <c r="BK950" s="186">
        <f>ROUND(I950*H950,2)</f>
        <v>0</v>
      </c>
      <c r="BL950" s="18" t="s">
        <v>282</v>
      </c>
      <c r="BM950" s="185" t="s">
        <v>1631</v>
      </c>
    </row>
    <row r="951" spans="1:65" s="2" customFormat="1" ht="19.5">
      <c r="A951" s="35"/>
      <c r="B951" s="36"/>
      <c r="C951" s="37"/>
      <c r="D951" s="187" t="s">
        <v>124</v>
      </c>
      <c r="E951" s="37"/>
      <c r="F951" s="188" t="s">
        <v>1632</v>
      </c>
      <c r="G951" s="37"/>
      <c r="H951" s="37"/>
      <c r="I951" s="189"/>
      <c r="J951" s="37"/>
      <c r="K951" s="37"/>
      <c r="L951" s="40"/>
      <c r="M951" s="190"/>
      <c r="N951" s="191"/>
      <c r="O951" s="65"/>
      <c r="P951" s="65"/>
      <c r="Q951" s="65"/>
      <c r="R951" s="65"/>
      <c r="S951" s="65"/>
      <c r="T951" s="66"/>
      <c r="U951" s="35"/>
      <c r="V951" s="35"/>
      <c r="W951" s="35"/>
      <c r="X951" s="35"/>
      <c r="Y951" s="35"/>
      <c r="Z951" s="35"/>
      <c r="AA951" s="35"/>
      <c r="AB951" s="35"/>
      <c r="AC951" s="35"/>
      <c r="AD951" s="35"/>
      <c r="AE951" s="35"/>
      <c r="AT951" s="18" t="s">
        <v>124</v>
      </c>
      <c r="AU951" s="18" t="s">
        <v>79</v>
      </c>
    </row>
    <row r="952" spans="1:65" s="2" customFormat="1" ht="11.25">
      <c r="A952" s="35"/>
      <c r="B952" s="36"/>
      <c r="C952" s="37"/>
      <c r="D952" s="192" t="s">
        <v>126</v>
      </c>
      <c r="E952" s="37"/>
      <c r="F952" s="193" t="s">
        <v>1633</v>
      </c>
      <c r="G952" s="37"/>
      <c r="H952" s="37"/>
      <c r="I952" s="189"/>
      <c r="J952" s="37"/>
      <c r="K952" s="37"/>
      <c r="L952" s="40"/>
      <c r="M952" s="190"/>
      <c r="N952" s="191"/>
      <c r="O952" s="65"/>
      <c r="P952" s="65"/>
      <c r="Q952" s="65"/>
      <c r="R952" s="65"/>
      <c r="S952" s="65"/>
      <c r="T952" s="66"/>
      <c r="U952" s="35"/>
      <c r="V952" s="35"/>
      <c r="W952" s="35"/>
      <c r="X952" s="35"/>
      <c r="Y952" s="35"/>
      <c r="Z952" s="35"/>
      <c r="AA952" s="35"/>
      <c r="AB952" s="35"/>
      <c r="AC952" s="35"/>
      <c r="AD952" s="35"/>
      <c r="AE952" s="35"/>
      <c r="AT952" s="18" t="s">
        <v>126</v>
      </c>
      <c r="AU952" s="18" t="s">
        <v>79</v>
      </c>
    </row>
    <row r="953" spans="1:65" s="13" customFormat="1" ht="11.25">
      <c r="B953" s="194"/>
      <c r="C953" s="195"/>
      <c r="D953" s="187" t="s">
        <v>128</v>
      </c>
      <c r="E953" s="196" t="s">
        <v>19</v>
      </c>
      <c r="F953" s="197" t="s">
        <v>1634</v>
      </c>
      <c r="G953" s="195"/>
      <c r="H953" s="196" t="s">
        <v>19</v>
      </c>
      <c r="I953" s="198"/>
      <c r="J953" s="195"/>
      <c r="K953" s="195"/>
      <c r="L953" s="199"/>
      <c r="M953" s="200"/>
      <c r="N953" s="201"/>
      <c r="O953" s="201"/>
      <c r="P953" s="201"/>
      <c r="Q953" s="201"/>
      <c r="R953" s="201"/>
      <c r="S953" s="201"/>
      <c r="T953" s="202"/>
      <c r="AT953" s="203" t="s">
        <v>128</v>
      </c>
      <c r="AU953" s="203" t="s">
        <v>79</v>
      </c>
      <c r="AV953" s="13" t="s">
        <v>14</v>
      </c>
      <c r="AW953" s="13" t="s">
        <v>33</v>
      </c>
      <c r="AX953" s="13" t="s">
        <v>71</v>
      </c>
      <c r="AY953" s="203" t="s">
        <v>114</v>
      </c>
    </row>
    <row r="954" spans="1:65" s="14" customFormat="1" ht="11.25">
      <c r="B954" s="204"/>
      <c r="C954" s="205"/>
      <c r="D954" s="187" t="s">
        <v>128</v>
      </c>
      <c r="E954" s="206" t="s">
        <v>19</v>
      </c>
      <c r="F954" s="207" t="s">
        <v>310</v>
      </c>
      <c r="G954" s="205"/>
      <c r="H954" s="208">
        <v>20</v>
      </c>
      <c r="I954" s="209"/>
      <c r="J954" s="205"/>
      <c r="K954" s="205"/>
      <c r="L954" s="210"/>
      <c r="M954" s="211"/>
      <c r="N954" s="212"/>
      <c r="O954" s="212"/>
      <c r="P954" s="212"/>
      <c r="Q954" s="212"/>
      <c r="R954" s="212"/>
      <c r="S954" s="212"/>
      <c r="T954" s="213"/>
      <c r="AT954" s="214" t="s">
        <v>128</v>
      </c>
      <c r="AU954" s="214" t="s">
        <v>79</v>
      </c>
      <c r="AV954" s="14" t="s">
        <v>79</v>
      </c>
      <c r="AW954" s="14" t="s">
        <v>33</v>
      </c>
      <c r="AX954" s="14" t="s">
        <v>14</v>
      </c>
      <c r="AY954" s="214" t="s">
        <v>114</v>
      </c>
    </row>
    <row r="955" spans="1:65" s="2" customFormat="1" ht="16.5" customHeight="1">
      <c r="A955" s="35"/>
      <c r="B955" s="36"/>
      <c r="C955" s="226" t="s">
        <v>1635</v>
      </c>
      <c r="D955" s="226" t="s">
        <v>146</v>
      </c>
      <c r="E955" s="227" t="s">
        <v>1636</v>
      </c>
      <c r="F955" s="228" t="s">
        <v>1637</v>
      </c>
      <c r="G955" s="229" t="s">
        <v>120</v>
      </c>
      <c r="H955" s="230">
        <v>23</v>
      </c>
      <c r="I955" s="231"/>
      <c r="J955" s="232">
        <f>ROUND(I955*H955,2)</f>
        <v>0</v>
      </c>
      <c r="K955" s="228" t="s">
        <v>121</v>
      </c>
      <c r="L955" s="233"/>
      <c r="M955" s="234" t="s">
        <v>19</v>
      </c>
      <c r="N955" s="235" t="s">
        <v>43</v>
      </c>
      <c r="O955" s="65"/>
      <c r="P955" s="183">
        <f>O955*H955</f>
        <v>0</v>
      </c>
      <c r="Q955" s="183">
        <v>0</v>
      </c>
      <c r="R955" s="183">
        <f>Q955*H955</f>
        <v>0</v>
      </c>
      <c r="S955" s="183">
        <v>0</v>
      </c>
      <c r="T955" s="184">
        <f>S955*H955</f>
        <v>0</v>
      </c>
      <c r="U955" s="35"/>
      <c r="V955" s="35"/>
      <c r="W955" s="35"/>
      <c r="X955" s="35"/>
      <c r="Y955" s="35"/>
      <c r="Z955" s="35"/>
      <c r="AA955" s="35"/>
      <c r="AB955" s="35"/>
      <c r="AC955" s="35"/>
      <c r="AD955" s="35"/>
      <c r="AE955" s="35"/>
      <c r="AR955" s="185" t="s">
        <v>388</v>
      </c>
      <c r="AT955" s="185" t="s">
        <v>146</v>
      </c>
      <c r="AU955" s="185" t="s">
        <v>79</v>
      </c>
      <c r="AY955" s="18" t="s">
        <v>114</v>
      </c>
      <c r="BE955" s="186">
        <f>IF(N955="základní",J955,0)</f>
        <v>0</v>
      </c>
      <c r="BF955" s="186">
        <f>IF(N955="snížená",J955,0)</f>
        <v>0</v>
      </c>
      <c r="BG955" s="186">
        <f>IF(N955="zákl. přenesená",J955,0)</f>
        <v>0</v>
      </c>
      <c r="BH955" s="186">
        <f>IF(N955="sníž. přenesená",J955,0)</f>
        <v>0</v>
      </c>
      <c r="BI955" s="186">
        <f>IF(N955="nulová",J955,0)</f>
        <v>0</v>
      </c>
      <c r="BJ955" s="18" t="s">
        <v>79</v>
      </c>
      <c r="BK955" s="186">
        <f>ROUND(I955*H955,2)</f>
        <v>0</v>
      </c>
      <c r="BL955" s="18" t="s">
        <v>282</v>
      </c>
      <c r="BM955" s="185" t="s">
        <v>1638</v>
      </c>
    </row>
    <row r="956" spans="1:65" s="2" customFormat="1" ht="11.25">
      <c r="A956" s="35"/>
      <c r="B956" s="36"/>
      <c r="C956" s="37"/>
      <c r="D956" s="187" t="s">
        <v>124</v>
      </c>
      <c r="E956" s="37"/>
      <c r="F956" s="188" t="s">
        <v>1637</v>
      </c>
      <c r="G956" s="37"/>
      <c r="H956" s="37"/>
      <c r="I956" s="189"/>
      <c r="J956" s="37"/>
      <c r="K956" s="37"/>
      <c r="L956" s="40"/>
      <c r="M956" s="190"/>
      <c r="N956" s="191"/>
      <c r="O956" s="65"/>
      <c r="P956" s="65"/>
      <c r="Q956" s="65"/>
      <c r="R956" s="65"/>
      <c r="S956" s="65"/>
      <c r="T956" s="66"/>
      <c r="U956" s="35"/>
      <c r="V956" s="35"/>
      <c r="W956" s="35"/>
      <c r="X956" s="35"/>
      <c r="Y956" s="35"/>
      <c r="Z956" s="35"/>
      <c r="AA956" s="35"/>
      <c r="AB956" s="35"/>
      <c r="AC956" s="35"/>
      <c r="AD956" s="35"/>
      <c r="AE956" s="35"/>
      <c r="AT956" s="18" t="s">
        <v>124</v>
      </c>
      <c r="AU956" s="18" t="s">
        <v>79</v>
      </c>
    </row>
    <row r="957" spans="1:65" s="2" customFormat="1" ht="11.25">
      <c r="A957" s="35"/>
      <c r="B957" s="36"/>
      <c r="C957" s="37"/>
      <c r="D957" s="192" t="s">
        <v>126</v>
      </c>
      <c r="E957" s="37"/>
      <c r="F957" s="193" t="s">
        <v>1639</v>
      </c>
      <c r="G957" s="37"/>
      <c r="H957" s="37"/>
      <c r="I957" s="189"/>
      <c r="J957" s="37"/>
      <c r="K957" s="37"/>
      <c r="L957" s="40"/>
      <c r="M957" s="190"/>
      <c r="N957" s="191"/>
      <c r="O957" s="65"/>
      <c r="P957" s="65"/>
      <c r="Q957" s="65"/>
      <c r="R957" s="65"/>
      <c r="S957" s="65"/>
      <c r="T957" s="66"/>
      <c r="U957" s="35"/>
      <c r="V957" s="35"/>
      <c r="W957" s="35"/>
      <c r="X957" s="35"/>
      <c r="Y957" s="35"/>
      <c r="Z957" s="35"/>
      <c r="AA957" s="35"/>
      <c r="AB957" s="35"/>
      <c r="AC957" s="35"/>
      <c r="AD957" s="35"/>
      <c r="AE957" s="35"/>
      <c r="AT957" s="18" t="s">
        <v>126</v>
      </c>
      <c r="AU957" s="18" t="s">
        <v>79</v>
      </c>
    </row>
    <row r="958" spans="1:65" s="14" customFormat="1" ht="11.25">
      <c r="B958" s="204"/>
      <c r="C958" s="205"/>
      <c r="D958" s="187" t="s">
        <v>128</v>
      </c>
      <c r="E958" s="205"/>
      <c r="F958" s="207" t="s">
        <v>1640</v>
      </c>
      <c r="G958" s="205"/>
      <c r="H958" s="208">
        <v>23</v>
      </c>
      <c r="I958" s="209"/>
      <c r="J958" s="205"/>
      <c r="K958" s="205"/>
      <c r="L958" s="210"/>
      <c r="M958" s="211"/>
      <c r="N958" s="212"/>
      <c r="O958" s="212"/>
      <c r="P958" s="212"/>
      <c r="Q958" s="212"/>
      <c r="R958" s="212"/>
      <c r="S958" s="212"/>
      <c r="T958" s="213"/>
      <c r="AT958" s="214" t="s">
        <v>128</v>
      </c>
      <c r="AU958" s="214" t="s">
        <v>79</v>
      </c>
      <c r="AV958" s="14" t="s">
        <v>79</v>
      </c>
      <c r="AW958" s="14" t="s">
        <v>4</v>
      </c>
      <c r="AX958" s="14" t="s">
        <v>14</v>
      </c>
      <c r="AY958" s="214" t="s">
        <v>114</v>
      </c>
    </row>
    <row r="959" spans="1:65" s="2" customFormat="1" ht="24.2" customHeight="1">
      <c r="A959" s="35"/>
      <c r="B959" s="36"/>
      <c r="C959" s="174" t="s">
        <v>1641</v>
      </c>
      <c r="D959" s="174" t="s">
        <v>117</v>
      </c>
      <c r="E959" s="175" t="s">
        <v>1642</v>
      </c>
      <c r="F959" s="176" t="s">
        <v>1643</v>
      </c>
      <c r="G959" s="177" t="s">
        <v>120</v>
      </c>
      <c r="H959" s="178">
        <v>25</v>
      </c>
      <c r="I959" s="179"/>
      <c r="J959" s="180">
        <f>ROUND(I959*H959,2)</f>
        <v>0</v>
      </c>
      <c r="K959" s="176" t="s">
        <v>121</v>
      </c>
      <c r="L959" s="40"/>
      <c r="M959" s="181" t="s">
        <v>19</v>
      </c>
      <c r="N959" s="182" t="s">
        <v>43</v>
      </c>
      <c r="O959" s="65"/>
      <c r="P959" s="183">
        <f>O959*H959</f>
        <v>0</v>
      </c>
      <c r="Q959" s="183">
        <v>2.0000000000000001E-4</v>
      </c>
      <c r="R959" s="183">
        <f>Q959*H959</f>
        <v>5.0000000000000001E-3</v>
      </c>
      <c r="S959" s="183">
        <v>0</v>
      </c>
      <c r="T959" s="184">
        <f>S959*H959</f>
        <v>0</v>
      </c>
      <c r="U959" s="35"/>
      <c r="V959" s="35"/>
      <c r="W959" s="35"/>
      <c r="X959" s="35"/>
      <c r="Y959" s="35"/>
      <c r="Z959" s="35"/>
      <c r="AA959" s="35"/>
      <c r="AB959" s="35"/>
      <c r="AC959" s="35"/>
      <c r="AD959" s="35"/>
      <c r="AE959" s="35"/>
      <c r="AR959" s="185" t="s">
        <v>282</v>
      </c>
      <c r="AT959" s="185" t="s">
        <v>117</v>
      </c>
      <c r="AU959" s="185" t="s">
        <v>79</v>
      </c>
      <c r="AY959" s="18" t="s">
        <v>114</v>
      </c>
      <c r="BE959" s="186">
        <f>IF(N959="základní",J959,0)</f>
        <v>0</v>
      </c>
      <c r="BF959" s="186">
        <f>IF(N959="snížená",J959,0)</f>
        <v>0</v>
      </c>
      <c r="BG959" s="186">
        <f>IF(N959="zákl. přenesená",J959,0)</f>
        <v>0</v>
      </c>
      <c r="BH959" s="186">
        <f>IF(N959="sníž. přenesená",J959,0)</f>
        <v>0</v>
      </c>
      <c r="BI959" s="186">
        <f>IF(N959="nulová",J959,0)</f>
        <v>0</v>
      </c>
      <c r="BJ959" s="18" t="s">
        <v>79</v>
      </c>
      <c r="BK959" s="186">
        <f>ROUND(I959*H959,2)</f>
        <v>0</v>
      </c>
      <c r="BL959" s="18" t="s">
        <v>282</v>
      </c>
      <c r="BM959" s="185" t="s">
        <v>1644</v>
      </c>
    </row>
    <row r="960" spans="1:65" s="2" customFormat="1" ht="19.5">
      <c r="A960" s="35"/>
      <c r="B960" s="36"/>
      <c r="C960" s="37"/>
      <c r="D960" s="187" t="s">
        <v>124</v>
      </c>
      <c r="E960" s="37"/>
      <c r="F960" s="188" t="s">
        <v>1645</v>
      </c>
      <c r="G960" s="37"/>
      <c r="H960" s="37"/>
      <c r="I960" s="189"/>
      <c r="J960" s="37"/>
      <c r="K960" s="37"/>
      <c r="L960" s="40"/>
      <c r="M960" s="190"/>
      <c r="N960" s="191"/>
      <c r="O960" s="65"/>
      <c r="P960" s="65"/>
      <c r="Q960" s="65"/>
      <c r="R960" s="65"/>
      <c r="S960" s="65"/>
      <c r="T960" s="66"/>
      <c r="U960" s="35"/>
      <c r="V960" s="35"/>
      <c r="W960" s="35"/>
      <c r="X960" s="35"/>
      <c r="Y960" s="35"/>
      <c r="Z960" s="35"/>
      <c r="AA960" s="35"/>
      <c r="AB960" s="35"/>
      <c r="AC960" s="35"/>
      <c r="AD960" s="35"/>
      <c r="AE960" s="35"/>
      <c r="AT960" s="18" t="s">
        <v>124</v>
      </c>
      <c r="AU960" s="18" t="s">
        <v>79</v>
      </c>
    </row>
    <row r="961" spans="1:65" s="2" customFormat="1" ht="11.25">
      <c r="A961" s="35"/>
      <c r="B961" s="36"/>
      <c r="C961" s="37"/>
      <c r="D961" s="192" t="s">
        <v>126</v>
      </c>
      <c r="E961" s="37"/>
      <c r="F961" s="193" t="s">
        <v>1646</v>
      </c>
      <c r="G961" s="37"/>
      <c r="H961" s="37"/>
      <c r="I961" s="189"/>
      <c r="J961" s="37"/>
      <c r="K961" s="37"/>
      <c r="L961" s="40"/>
      <c r="M961" s="190"/>
      <c r="N961" s="191"/>
      <c r="O961" s="65"/>
      <c r="P961" s="65"/>
      <c r="Q961" s="65"/>
      <c r="R961" s="65"/>
      <c r="S961" s="65"/>
      <c r="T961" s="66"/>
      <c r="U961" s="35"/>
      <c r="V961" s="35"/>
      <c r="W961" s="35"/>
      <c r="X961" s="35"/>
      <c r="Y961" s="35"/>
      <c r="Z961" s="35"/>
      <c r="AA961" s="35"/>
      <c r="AB961" s="35"/>
      <c r="AC961" s="35"/>
      <c r="AD961" s="35"/>
      <c r="AE961" s="35"/>
      <c r="AT961" s="18" t="s">
        <v>126</v>
      </c>
      <c r="AU961" s="18" t="s">
        <v>79</v>
      </c>
    </row>
    <row r="962" spans="1:65" s="13" customFormat="1" ht="11.25">
      <c r="B962" s="194"/>
      <c r="C962" s="195"/>
      <c r="D962" s="187" t="s">
        <v>128</v>
      </c>
      <c r="E962" s="196" t="s">
        <v>19</v>
      </c>
      <c r="F962" s="197" t="s">
        <v>1634</v>
      </c>
      <c r="G962" s="195"/>
      <c r="H962" s="196" t="s">
        <v>19</v>
      </c>
      <c r="I962" s="198"/>
      <c r="J962" s="195"/>
      <c r="K962" s="195"/>
      <c r="L962" s="199"/>
      <c r="M962" s="200"/>
      <c r="N962" s="201"/>
      <c r="O962" s="201"/>
      <c r="P962" s="201"/>
      <c r="Q962" s="201"/>
      <c r="R962" s="201"/>
      <c r="S962" s="201"/>
      <c r="T962" s="202"/>
      <c r="AT962" s="203" t="s">
        <v>128</v>
      </c>
      <c r="AU962" s="203" t="s">
        <v>79</v>
      </c>
      <c r="AV962" s="13" t="s">
        <v>14</v>
      </c>
      <c r="AW962" s="13" t="s">
        <v>33</v>
      </c>
      <c r="AX962" s="13" t="s">
        <v>71</v>
      </c>
      <c r="AY962" s="203" t="s">
        <v>114</v>
      </c>
    </row>
    <row r="963" spans="1:65" s="14" customFormat="1" ht="11.25">
      <c r="B963" s="204"/>
      <c r="C963" s="205"/>
      <c r="D963" s="187" t="s">
        <v>128</v>
      </c>
      <c r="E963" s="206" t="s">
        <v>19</v>
      </c>
      <c r="F963" s="207" t="s">
        <v>331</v>
      </c>
      <c r="G963" s="205"/>
      <c r="H963" s="208">
        <v>25</v>
      </c>
      <c r="I963" s="209"/>
      <c r="J963" s="205"/>
      <c r="K963" s="205"/>
      <c r="L963" s="210"/>
      <c r="M963" s="211"/>
      <c r="N963" s="212"/>
      <c r="O963" s="212"/>
      <c r="P963" s="212"/>
      <c r="Q963" s="212"/>
      <c r="R963" s="212"/>
      <c r="S963" s="212"/>
      <c r="T963" s="213"/>
      <c r="AT963" s="214" t="s">
        <v>128</v>
      </c>
      <c r="AU963" s="214" t="s">
        <v>79</v>
      </c>
      <c r="AV963" s="14" t="s">
        <v>79</v>
      </c>
      <c r="AW963" s="14" t="s">
        <v>33</v>
      </c>
      <c r="AX963" s="14" t="s">
        <v>14</v>
      </c>
      <c r="AY963" s="214" t="s">
        <v>114</v>
      </c>
    </row>
    <row r="964" spans="1:65" s="2" customFormat="1" ht="33" customHeight="1">
      <c r="A964" s="35"/>
      <c r="B964" s="36"/>
      <c r="C964" s="174" t="s">
        <v>1647</v>
      </c>
      <c r="D964" s="174" t="s">
        <v>117</v>
      </c>
      <c r="E964" s="175" t="s">
        <v>1648</v>
      </c>
      <c r="F964" s="176" t="s">
        <v>1649</v>
      </c>
      <c r="G964" s="177" t="s">
        <v>120</v>
      </c>
      <c r="H964" s="178">
        <v>25</v>
      </c>
      <c r="I964" s="179"/>
      <c r="J964" s="180">
        <f>ROUND(I964*H964,2)</f>
        <v>0</v>
      </c>
      <c r="K964" s="176" t="s">
        <v>121</v>
      </c>
      <c r="L964" s="40"/>
      <c r="M964" s="181" t="s">
        <v>19</v>
      </c>
      <c r="N964" s="182" t="s">
        <v>43</v>
      </c>
      <c r="O964" s="65"/>
      <c r="P964" s="183">
        <f>O964*H964</f>
        <v>0</v>
      </c>
      <c r="Q964" s="183">
        <v>2.5999999999999998E-4</v>
      </c>
      <c r="R964" s="183">
        <f>Q964*H964</f>
        <v>6.4999999999999997E-3</v>
      </c>
      <c r="S964" s="183">
        <v>0</v>
      </c>
      <c r="T964" s="184">
        <f>S964*H964</f>
        <v>0</v>
      </c>
      <c r="U964" s="35"/>
      <c r="V964" s="35"/>
      <c r="W964" s="35"/>
      <c r="X964" s="35"/>
      <c r="Y964" s="35"/>
      <c r="Z964" s="35"/>
      <c r="AA964" s="35"/>
      <c r="AB964" s="35"/>
      <c r="AC964" s="35"/>
      <c r="AD964" s="35"/>
      <c r="AE964" s="35"/>
      <c r="AR964" s="185" t="s">
        <v>282</v>
      </c>
      <c r="AT964" s="185" t="s">
        <v>117</v>
      </c>
      <c r="AU964" s="185" t="s">
        <v>79</v>
      </c>
      <c r="AY964" s="18" t="s">
        <v>114</v>
      </c>
      <c r="BE964" s="186">
        <f>IF(N964="základní",J964,0)</f>
        <v>0</v>
      </c>
      <c r="BF964" s="186">
        <f>IF(N964="snížená",J964,0)</f>
        <v>0</v>
      </c>
      <c r="BG964" s="186">
        <f>IF(N964="zákl. přenesená",J964,0)</f>
        <v>0</v>
      </c>
      <c r="BH964" s="186">
        <f>IF(N964="sníž. přenesená",J964,0)</f>
        <v>0</v>
      </c>
      <c r="BI964" s="186">
        <f>IF(N964="nulová",J964,0)</f>
        <v>0</v>
      </c>
      <c r="BJ964" s="18" t="s">
        <v>79</v>
      </c>
      <c r="BK964" s="186">
        <f>ROUND(I964*H964,2)</f>
        <v>0</v>
      </c>
      <c r="BL964" s="18" t="s">
        <v>282</v>
      </c>
      <c r="BM964" s="185" t="s">
        <v>1650</v>
      </c>
    </row>
    <row r="965" spans="1:65" s="2" customFormat="1" ht="29.25">
      <c r="A965" s="35"/>
      <c r="B965" s="36"/>
      <c r="C965" s="37"/>
      <c r="D965" s="187" t="s">
        <v>124</v>
      </c>
      <c r="E965" s="37"/>
      <c r="F965" s="188" t="s">
        <v>1651</v>
      </c>
      <c r="G965" s="37"/>
      <c r="H965" s="37"/>
      <c r="I965" s="189"/>
      <c r="J965" s="37"/>
      <c r="K965" s="37"/>
      <c r="L965" s="40"/>
      <c r="M965" s="190"/>
      <c r="N965" s="191"/>
      <c r="O965" s="65"/>
      <c r="P965" s="65"/>
      <c r="Q965" s="65"/>
      <c r="R965" s="65"/>
      <c r="S965" s="65"/>
      <c r="T965" s="66"/>
      <c r="U965" s="35"/>
      <c r="V965" s="35"/>
      <c r="W965" s="35"/>
      <c r="X965" s="35"/>
      <c r="Y965" s="35"/>
      <c r="Z965" s="35"/>
      <c r="AA965" s="35"/>
      <c r="AB965" s="35"/>
      <c r="AC965" s="35"/>
      <c r="AD965" s="35"/>
      <c r="AE965" s="35"/>
      <c r="AT965" s="18" t="s">
        <v>124</v>
      </c>
      <c r="AU965" s="18" t="s">
        <v>79</v>
      </c>
    </row>
    <row r="966" spans="1:65" s="2" customFormat="1" ht="11.25">
      <c r="A966" s="35"/>
      <c r="B966" s="36"/>
      <c r="C966" s="37"/>
      <c r="D966" s="192" t="s">
        <v>126</v>
      </c>
      <c r="E966" s="37"/>
      <c r="F966" s="193" t="s">
        <v>1652</v>
      </c>
      <c r="G966" s="37"/>
      <c r="H966" s="37"/>
      <c r="I966" s="189"/>
      <c r="J966" s="37"/>
      <c r="K966" s="37"/>
      <c r="L966" s="40"/>
      <c r="M966" s="190"/>
      <c r="N966" s="191"/>
      <c r="O966" s="65"/>
      <c r="P966" s="65"/>
      <c r="Q966" s="65"/>
      <c r="R966" s="65"/>
      <c r="S966" s="65"/>
      <c r="T966" s="66"/>
      <c r="U966" s="35"/>
      <c r="V966" s="35"/>
      <c r="W966" s="35"/>
      <c r="X966" s="35"/>
      <c r="Y966" s="35"/>
      <c r="Z966" s="35"/>
      <c r="AA966" s="35"/>
      <c r="AB966" s="35"/>
      <c r="AC966" s="35"/>
      <c r="AD966" s="35"/>
      <c r="AE966" s="35"/>
      <c r="AT966" s="18" t="s">
        <v>126</v>
      </c>
      <c r="AU966" s="18" t="s">
        <v>79</v>
      </c>
    </row>
    <row r="967" spans="1:65" s="13" customFormat="1" ht="11.25">
      <c r="B967" s="194"/>
      <c r="C967" s="195"/>
      <c r="D967" s="187" t="s">
        <v>128</v>
      </c>
      <c r="E967" s="196" t="s">
        <v>19</v>
      </c>
      <c r="F967" s="197" t="s">
        <v>1634</v>
      </c>
      <c r="G967" s="195"/>
      <c r="H967" s="196" t="s">
        <v>19</v>
      </c>
      <c r="I967" s="198"/>
      <c r="J967" s="195"/>
      <c r="K967" s="195"/>
      <c r="L967" s="199"/>
      <c r="M967" s="200"/>
      <c r="N967" s="201"/>
      <c r="O967" s="201"/>
      <c r="P967" s="201"/>
      <c r="Q967" s="201"/>
      <c r="R967" s="201"/>
      <c r="S967" s="201"/>
      <c r="T967" s="202"/>
      <c r="AT967" s="203" t="s">
        <v>128</v>
      </c>
      <c r="AU967" s="203" t="s">
        <v>79</v>
      </c>
      <c r="AV967" s="13" t="s">
        <v>14</v>
      </c>
      <c r="AW967" s="13" t="s">
        <v>33</v>
      </c>
      <c r="AX967" s="13" t="s">
        <v>71</v>
      </c>
      <c r="AY967" s="203" t="s">
        <v>114</v>
      </c>
    </row>
    <row r="968" spans="1:65" s="14" customFormat="1" ht="11.25">
      <c r="B968" s="204"/>
      <c r="C968" s="205"/>
      <c r="D968" s="187" t="s">
        <v>128</v>
      </c>
      <c r="E968" s="206" t="s">
        <v>19</v>
      </c>
      <c r="F968" s="207" t="s">
        <v>331</v>
      </c>
      <c r="G968" s="205"/>
      <c r="H968" s="208">
        <v>25</v>
      </c>
      <c r="I968" s="209"/>
      <c r="J968" s="205"/>
      <c r="K968" s="205"/>
      <c r="L968" s="210"/>
      <c r="M968" s="242"/>
      <c r="N968" s="243"/>
      <c r="O968" s="243"/>
      <c r="P968" s="243"/>
      <c r="Q968" s="243"/>
      <c r="R968" s="243"/>
      <c r="S968" s="243"/>
      <c r="T968" s="244"/>
      <c r="AT968" s="214" t="s">
        <v>128</v>
      </c>
      <c r="AU968" s="214" t="s">
        <v>79</v>
      </c>
      <c r="AV968" s="14" t="s">
        <v>79</v>
      </c>
      <c r="AW968" s="14" t="s">
        <v>33</v>
      </c>
      <c r="AX968" s="14" t="s">
        <v>14</v>
      </c>
      <c r="AY968" s="214" t="s">
        <v>114</v>
      </c>
    </row>
    <row r="969" spans="1:65" s="2" customFormat="1" ht="6.95" customHeight="1">
      <c r="A969" s="35"/>
      <c r="B969" s="48"/>
      <c r="C969" s="49"/>
      <c r="D969" s="49"/>
      <c r="E969" s="49"/>
      <c r="F969" s="49"/>
      <c r="G969" s="49"/>
      <c r="H969" s="49"/>
      <c r="I969" s="49"/>
      <c r="J969" s="49"/>
      <c r="K969" s="49"/>
      <c r="L969" s="40"/>
      <c r="M969" s="35"/>
      <c r="O969" s="35"/>
      <c r="P969" s="35"/>
      <c r="Q969" s="35"/>
      <c r="R969" s="35"/>
      <c r="S969" s="35"/>
      <c r="T969" s="35"/>
      <c r="U969" s="35"/>
      <c r="V969" s="35"/>
      <c r="W969" s="35"/>
      <c r="X969" s="35"/>
      <c r="Y969" s="35"/>
      <c r="Z969" s="35"/>
      <c r="AA969" s="35"/>
      <c r="AB969" s="35"/>
      <c r="AC969" s="35"/>
      <c r="AD969" s="35"/>
      <c r="AE969" s="35"/>
    </row>
  </sheetData>
  <sheetProtection algorithmName="SHA-512" hashValue="qwfhkQc5qLwzqHzwbNBo7YFf5rXIwkCNhstHU9tulwmVtahCSNr/yw5U+zJbqPpmCSdf7/2/E56zy06/oW/Rhg==" saltValue="MNUdRAcqYkdwEC8UuijErrFVQ/i097uWiNHSNwse/u7T/YJp9p8BW05/Q/1Lsk8f06l+Cst+i6tesY2gOjT7JA==" spinCount="100000" sheet="1" objects="1" scenarios="1" formatColumns="0" formatRows="0" autoFilter="0"/>
  <autoFilter ref="C103:K968"/>
  <mergeCells count="9">
    <mergeCell ref="E50:H50"/>
    <mergeCell ref="E94:H94"/>
    <mergeCell ref="E96:H96"/>
    <mergeCell ref="L2:V2"/>
    <mergeCell ref="E7:H7"/>
    <mergeCell ref="E9:H9"/>
    <mergeCell ref="E18:H18"/>
    <mergeCell ref="E27:H27"/>
    <mergeCell ref="E48:H48"/>
  </mergeCells>
  <hyperlinks>
    <hyperlink ref="F109" r:id="rId1"/>
    <hyperlink ref="F114" r:id="rId2"/>
    <hyperlink ref="F119" r:id="rId3"/>
    <hyperlink ref="F124" r:id="rId4"/>
    <hyperlink ref="F132" r:id="rId5"/>
    <hyperlink ref="F137" r:id="rId6"/>
    <hyperlink ref="F145" r:id="rId7"/>
    <hyperlink ref="F150" r:id="rId8"/>
    <hyperlink ref="F154" r:id="rId9"/>
    <hyperlink ref="F159" r:id="rId10"/>
    <hyperlink ref="F163" r:id="rId11"/>
    <hyperlink ref="F167" r:id="rId12"/>
    <hyperlink ref="F172" r:id="rId13"/>
    <hyperlink ref="F180" r:id="rId14"/>
    <hyperlink ref="F189" r:id="rId15"/>
    <hyperlink ref="F197" r:id="rId16"/>
    <hyperlink ref="F202" r:id="rId17"/>
    <hyperlink ref="F208" r:id="rId18"/>
    <hyperlink ref="F218" r:id="rId19"/>
    <hyperlink ref="F223" r:id="rId20"/>
    <hyperlink ref="F230" r:id="rId21"/>
    <hyperlink ref="F235" r:id="rId22"/>
    <hyperlink ref="F245" r:id="rId23"/>
    <hyperlink ref="F250" r:id="rId24"/>
    <hyperlink ref="F258" r:id="rId25"/>
    <hyperlink ref="F263" r:id="rId26"/>
    <hyperlink ref="F268" r:id="rId27"/>
    <hyperlink ref="F278" r:id="rId28"/>
    <hyperlink ref="F283" r:id="rId29"/>
    <hyperlink ref="F290" r:id="rId30"/>
    <hyperlink ref="F295" r:id="rId31"/>
    <hyperlink ref="F300" r:id="rId32"/>
    <hyperlink ref="F305" r:id="rId33"/>
    <hyperlink ref="F310" r:id="rId34"/>
    <hyperlink ref="F313" r:id="rId35"/>
    <hyperlink ref="F316" r:id="rId36"/>
    <hyperlink ref="F320" r:id="rId37"/>
    <hyperlink ref="F323" r:id="rId38"/>
    <hyperlink ref="F327" r:id="rId39"/>
    <hyperlink ref="F331" r:id="rId40"/>
    <hyperlink ref="F334" r:id="rId41"/>
    <hyperlink ref="F338" r:id="rId42"/>
    <hyperlink ref="F342" r:id="rId43"/>
    <hyperlink ref="F351" r:id="rId44"/>
    <hyperlink ref="F360" r:id="rId45"/>
    <hyperlink ref="F369" r:id="rId46"/>
    <hyperlink ref="F378" r:id="rId47"/>
    <hyperlink ref="F387" r:id="rId48"/>
    <hyperlink ref="F396" r:id="rId49"/>
    <hyperlink ref="F400" r:id="rId50"/>
    <hyperlink ref="F405" r:id="rId51"/>
    <hyperlink ref="F411" r:id="rId52"/>
    <hyperlink ref="F418" r:id="rId53"/>
    <hyperlink ref="F422" r:id="rId54"/>
    <hyperlink ref="F429" r:id="rId55"/>
    <hyperlink ref="F433" r:id="rId56"/>
    <hyperlink ref="F440" r:id="rId57"/>
    <hyperlink ref="F447" r:id="rId58"/>
    <hyperlink ref="F451" r:id="rId59"/>
    <hyperlink ref="F455" r:id="rId60"/>
    <hyperlink ref="F461" r:id="rId61"/>
    <hyperlink ref="F464" r:id="rId62"/>
    <hyperlink ref="F469" r:id="rId63"/>
    <hyperlink ref="F477" r:id="rId64"/>
    <hyperlink ref="F485" r:id="rId65"/>
    <hyperlink ref="F490" r:id="rId66"/>
    <hyperlink ref="F495" r:id="rId67"/>
    <hyperlink ref="F499" r:id="rId68"/>
    <hyperlink ref="F502" r:id="rId69"/>
    <hyperlink ref="F507" r:id="rId70"/>
    <hyperlink ref="F512" r:id="rId71"/>
    <hyperlink ref="F516" r:id="rId72"/>
    <hyperlink ref="F520" r:id="rId73"/>
    <hyperlink ref="F525" r:id="rId74"/>
    <hyperlink ref="F530" r:id="rId75"/>
    <hyperlink ref="F535" r:id="rId76"/>
    <hyperlink ref="F541" r:id="rId77"/>
    <hyperlink ref="F546" r:id="rId78"/>
    <hyperlink ref="F551" r:id="rId79"/>
    <hyperlink ref="F556" r:id="rId80"/>
    <hyperlink ref="F561" r:id="rId81"/>
    <hyperlink ref="F564" r:id="rId82"/>
    <hyperlink ref="F568" r:id="rId83"/>
    <hyperlink ref="F572" r:id="rId84"/>
    <hyperlink ref="F575" r:id="rId85"/>
    <hyperlink ref="F578" r:id="rId86"/>
    <hyperlink ref="F581" r:id="rId87"/>
    <hyperlink ref="F584" r:id="rId88"/>
    <hyperlink ref="F587" r:id="rId89"/>
    <hyperlink ref="F590" r:id="rId90"/>
    <hyperlink ref="F593" r:id="rId91"/>
    <hyperlink ref="F598" r:id="rId92"/>
    <hyperlink ref="F603" r:id="rId93"/>
    <hyperlink ref="F608" r:id="rId94"/>
    <hyperlink ref="F612" r:id="rId95"/>
    <hyperlink ref="F615" r:id="rId96"/>
    <hyperlink ref="F620" r:id="rId97"/>
    <hyperlink ref="F623" r:id="rId98"/>
    <hyperlink ref="F628" r:id="rId99"/>
    <hyperlink ref="F633" r:id="rId100"/>
    <hyperlink ref="F638" r:id="rId101"/>
    <hyperlink ref="F646" r:id="rId102"/>
    <hyperlink ref="F651" r:id="rId103"/>
    <hyperlink ref="F656" r:id="rId104"/>
    <hyperlink ref="F661" r:id="rId105"/>
    <hyperlink ref="F666" r:id="rId106"/>
    <hyperlink ref="F674" r:id="rId107"/>
    <hyperlink ref="F681" r:id="rId108"/>
    <hyperlink ref="F686" r:id="rId109"/>
    <hyperlink ref="F691" r:id="rId110"/>
    <hyperlink ref="F694" r:id="rId111"/>
    <hyperlink ref="F699" r:id="rId112"/>
    <hyperlink ref="F703" r:id="rId113"/>
    <hyperlink ref="F707" r:id="rId114"/>
    <hyperlink ref="F711" r:id="rId115"/>
    <hyperlink ref="F715" r:id="rId116"/>
    <hyperlink ref="F719" r:id="rId117"/>
    <hyperlink ref="F722" r:id="rId118"/>
    <hyperlink ref="F725" r:id="rId119"/>
    <hyperlink ref="F729" r:id="rId120"/>
    <hyperlink ref="F734" r:id="rId121"/>
    <hyperlink ref="F740" r:id="rId122"/>
    <hyperlink ref="F743" r:id="rId123"/>
    <hyperlink ref="F746" r:id="rId124"/>
    <hyperlink ref="F755" r:id="rId125"/>
    <hyperlink ref="F763" r:id="rId126"/>
    <hyperlink ref="F772" r:id="rId127"/>
    <hyperlink ref="F782" r:id="rId128"/>
    <hyperlink ref="F787" r:id="rId129"/>
    <hyperlink ref="F792" r:id="rId130"/>
    <hyperlink ref="F801" r:id="rId131"/>
    <hyperlink ref="F804" r:id="rId132"/>
    <hyperlink ref="F812" r:id="rId133"/>
    <hyperlink ref="F820" r:id="rId134"/>
    <hyperlink ref="F825" r:id="rId135"/>
    <hyperlink ref="F828" r:id="rId136"/>
    <hyperlink ref="F831" r:id="rId137"/>
    <hyperlink ref="F846" r:id="rId138"/>
    <hyperlink ref="F850" r:id="rId139"/>
    <hyperlink ref="F853" r:id="rId140"/>
    <hyperlink ref="F856" r:id="rId141"/>
    <hyperlink ref="F860" r:id="rId142"/>
    <hyperlink ref="F864" r:id="rId143"/>
    <hyperlink ref="F868" r:id="rId144"/>
    <hyperlink ref="F872" r:id="rId145"/>
    <hyperlink ref="F876" r:id="rId146"/>
    <hyperlink ref="F879" r:id="rId147"/>
    <hyperlink ref="F882" r:id="rId148"/>
    <hyperlink ref="F886" r:id="rId149"/>
    <hyperlink ref="F889" r:id="rId150"/>
    <hyperlink ref="F892" r:id="rId151"/>
    <hyperlink ref="F895" r:id="rId152"/>
    <hyperlink ref="F898" r:id="rId153"/>
    <hyperlink ref="F902" r:id="rId154"/>
    <hyperlink ref="F907" r:id="rId155"/>
    <hyperlink ref="F910" r:id="rId156"/>
    <hyperlink ref="F915" r:id="rId157"/>
    <hyperlink ref="F919" r:id="rId158"/>
    <hyperlink ref="F927" r:id="rId159"/>
    <hyperlink ref="F930" r:id="rId160"/>
    <hyperlink ref="F933" r:id="rId161"/>
    <hyperlink ref="F936" r:id="rId162"/>
    <hyperlink ref="F939" r:id="rId163"/>
    <hyperlink ref="F942" r:id="rId164"/>
    <hyperlink ref="F952" r:id="rId165"/>
    <hyperlink ref="F957" r:id="rId166"/>
    <hyperlink ref="F961" r:id="rId167"/>
    <hyperlink ref="F966" r:id="rId168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6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AT2" s="18" t="s">
        <v>84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14</v>
      </c>
    </row>
    <row r="4" spans="1:46" s="1" customFormat="1" ht="24.95" customHeight="1">
      <c r="B4" s="21"/>
      <c r="D4" s="104" t="s">
        <v>85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26.25" customHeight="1">
      <c r="B7" s="21"/>
      <c r="E7" s="366" t="str">
        <f>'Rekapitulace stavby'!K6</f>
        <v>Stavební úpravy bytového domu -ul. Štefánikova č. p. 957 v Bohumíně</v>
      </c>
      <c r="F7" s="367"/>
      <c r="G7" s="367"/>
      <c r="H7" s="367"/>
      <c r="L7" s="21"/>
    </row>
    <row r="8" spans="1:46" s="2" customFormat="1" ht="12" customHeight="1">
      <c r="A8" s="35"/>
      <c r="B8" s="40"/>
      <c r="C8" s="35"/>
      <c r="D8" s="106" t="s">
        <v>86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8" t="s">
        <v>1653</v>
      </c>
      <c r="F9" s="369"/>
      <c r="G9" s="369"/>
      <c r="H9" s="369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28. 10. 2021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19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27</v>
      </c>
      <c r="F15" s="35"/>
      <c r="G15" s="35"/>
      <c r="H15" s="35"/>
      <c r="I15" s="106" t="s">
        <v>28</v>
      </c>
      <c r="J15" s="108" t="s">
        <v>19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29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0" t="str">
        <f>'Rekapitulace stavby'!E14</f>
        <v>Vyplň údaj</v>
      </c>
      <c r="F18" s="371"/>
      <c r="G18" s="371"/>
      <c r="H18" s="371"/>
      <c r="I18" s="106" t="s">
        <v>28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31</v>
      </c>
      <c r="E20" s="35"/>
      <c r="F20" s="35"/>
      <c r="G20" s="35"/>
      <c r="H20" s="35"/>
      <c r="I20" s="106" t="s">
        <v>26</v>
      </c>
      <c r="J20" s="108" t="s">
        <v>19</v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">
        <v>32</v>
      </c>
      <c r="F21" s="35"/>
      <c r="G21" s="35"/>
      <c r="H21" s="35"/>
      <c r="I21" s="106" t="s">
        <v>28</v>
      </c>
      <c r="J21" s="108" t="s">
        <v>19</v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34</v>
      </c>
      <c r="E23" s="35"/>
      <c r="F23" s="35"/>
      <c r="G23" s="35"/>
      <c r="H23" s="35"/>
      <c r="I23" s="106" t="s">
        <v>26</v>
      </c>
      <c r="J23" s="108" t="s">
        <v>19</v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">
        <v>32</v>
      </c>
      <c r="F24" s="35"/>
      <c r="G24" s="35"/>
      <c r="H24" s="35"/>
      <c r="I24" s="106" t="s">
        <v>28</v>
      </c>
      <c r="J24" s="108" t="s">
        <v>19</v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35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72" t="s">
        <v>19</v>
      </c>
      <c r="F27" s="372"/>
      <c r="G27" s="372"/>
      <c r="H27" s="372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37</v>
      </c>
      <c r="E30" s="35"/>
      <c r="F30" s="35"/>
      <c r="G30" s="35"/>
      <c r="H30" s="35"/>
      <c r="I30" s="35"/>
      <c r="J30" s="115">
        <f>ROUND(J83,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39</v>
      </c>
      <c r="G32" s="35"/>
      <c r="H32" s="35"/>
      <c r="I32" s="116" t="s">
        <v>38</v>
      </c>
      <c r="J32" s="116" t="s">
        <v>40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41</v>
      </c>
      <c r="E33" s="106" t="s">
        <v>42</v>
      </c>
      <c r="F33" s="118">
        <f>ROUND((SUM(BE83:BE106)),  2)</f>
        <v>0</v>
      </c>
      <c r="G33" s="35"/>
      <c r="H33" s="35"/>
      <c r="I33" s="119">
        <v>0.21</v>
      </c>
      <c r="J33" s="118">
        <f>ROUND(((SUM(BE83:BE106))*I33),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43</v>
      </c>
      <c r="F34" s="118">
        <f>ROUND((SUM(BF83:BF106)),  2)</f>
        <v>0</v>
      </c>
      <c r="G34" s="35"/>
      <c r="H34" s="35"/>
      <c r="I34" s="119">
        <v>0.15</v>
      </c>
      <c r="J34" s="118">
        <f>ROUND(((SUM(BF83:BF106))*I34),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44</v>
      </c>
      <c r="F35" s="118">
        <f>ROUND((SUM(BG83:BG106)),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45</v>
      </c>
      <c r="F36" s="118">
        <f>ROUND((SUM(BH83:BH106)),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46</v>
      </c>
      <c r="F37" s="118">
        <f>ROUND((SUM(BI83:BI106)),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47</v>
      </c>
      <c r="E39" s="122"/>
      <c r="F39" s="122"/>
      <c r="G39" s="123" t="s">
        <v>48</v>
      </c>
      <c r="H39" s="124" t="s">
        <v>49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88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26.25" customHeight="1">
      <c r="A48" s="35"/>
      <c r="B48" s="36"/>
      <c r="C48" s="37"/>
      <c r="D48" s="37"/>
      <c r="E48" s="373" t="str">
        <f>E7</f>
        <v>Stavební úpravy bytového domu -ul. Štefánikova č. p. 957 v Bohumíně</v>
      </c>
      <c r="F48" s="374"/>
      <c r="G48" s="374"/>
      <c r="H48" s="374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86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45" t="str">
        <f>E9</f>
        <v>3 - Vedlejší náklady</v>
      </c>
      <c r="F50" s="375"/>
      <c r="G50" s="375"/>
      <c r="H50" s="375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Bohumín</v>
      </c>
      <c r="G52" s="37"/>
      <c r="H52" s="37"/>
      <c r="I52" s="30" t="s">
        <v>23</v>
      </c>
      <c r="J52" s="60" t="str">
        <f>IF(J12="","",J12)</f>
        <v>28. 10. 2021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Město Bohumín</v>
      </c>
      <c r="G54" s="37"/>
      <c r="H54" s="37"/>
      <c r="I54" s="30" t="s">
        <v>31</v>
      </c>
      <c r="J54" s="33" t="str">
        <f>E21</f>
        <v>Ing. Vlasta Slívová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Ing. Vlasta Slívová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89</v>
      </c>
      <c r="D57" s="132"/>
      <c r="E57" s="132"/>
      <c r="F57" s="132"/>
      <c r="G57" s="132"/>
      <c r="H57" s="132"/>
      <c r="I57" s="132"/>
      <c r="J57" s="133" t="s">
        <v>90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69</v>
      </c>
      <c r="D59" s="37"/>
      <c r="E59" s="37"/>
      <c r="F59" s="37"/>
      <c r="G59" s="37"/>
      <c r="H59" s="37"/>
      <c r="I59" s="37"/>
      <c r="J59" s="78">
        <f>J83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91</v>
      </c>
    </row>
    <row r="60" spans="1:47" s="9" customFormat="1" ht="24.95" customHeight="1">
      <c r="B60" s="135"/>
      <c r="C60" s="136"/>
      <c r="D60" s="137" t="s">
        <v>1654</v>
      </c>
      <c r="E60" s="138"/>
      <c r="F60" s="138"/>
      <c r="G60" s="138"/>
      <c r="H60" s="138"/>
      <c r="I60" s="138"/>
      <c r="J60" s="139">
        <f>J84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1655</v>
      </c>
      <c r="E61" s="144"/>
      <c r="F61" s="144"/>
      <c r="G61" s="144"/>
      <c r="H61" s="144"/>
      <c r="I61" s="144"/>
      <c r="J61" s="145">
        <f>J85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1656</v>
      </c>
      <c r="E62" s="144"/>
      <c r="F62" s="144"/>
      <c r="G62" s="144"/>
      <c r="H62" s="144"/>
      <c r="I62" s="144"/>
      <c r="J62" s="145">
        <f>J89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1657</v>
      </c>
      <c r="E63" s="144"/>
      <c r="F63" s="144"/>
      <c r="G63" s="144"/>
      <c r="H63" s="144"/>
      <c r="I63" s="144"/>
      <c r="J63" s="145">
        <f>J102</f>
        <v>0</v>
      </c>
      <c r="K63" s="142"/>
      <c r="L63" s="146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5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5" customHeight="1">
      <c r="A70" s="35"/>
      <c r="B70" s="36"/>
      <c r="C70" s="24" t="s">
        <v>99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6.25" customHeight="1">
      <c r="A73" s="35"/>
      <c r="B73" s="36"/>
      <c r="C73" s="37"/>
      <c r="D73" s="37"/>
      <c r="E73" s="373" t="str">
        <f>E7</f>
        <v>Stavební úpravy bytového domu -ul. Štefánikova č. p. 957 v Bohumíně</v>
      </c>
      <c r="F73" s="374"/>
      <c r="G73" s="374"/>
      <c r="H73" s="374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86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45" t="str">
        <f>E9</f>
        <v>3 - Vedlejší náklady</v>
      </c>
      <c r="F75" s="375"/>
      <c r="G75" s="375"/>
      <c r="H75" s="375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21</v>
      </c>
      <c r="D77" s="37"/>
      <c r="E77" s="37"/>
      <c r="F77" s="28" t="str">
        <f>F12</f>
        <v>Bohumín</v>
      </c>
      <c r="G77" s="37"/>
      <c r="H77" s="37"/>
      <c r="I77" s="30" t="s">
        <v>23</v>
      </c>
      <c r="J77" s="60" t="str">
        <f>IF(J12="","",J12)</f>
        <v>28. 10. 2021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25</v>
      </c>
      <c r="D79" s="37"/>
      <c r="E79" s="37"/>
      <c r="F79" s="28" t="str">
        <f>E15</f>
        <v>Město Bohumín</v>
      </c>
      <c r="G79" s="37"/>
      <c r="H79" s="37"/>
      <c r="I79" s="30" t="s">
        <v>31</v>
      </c>
      <c r="J79" s="33" t="str">
        <f>E21</f>
        <v>Ing. Vlasta Slívová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29</v>
      </c>
      <c r="D80" s="37"/>
      <c r="E80" s="37"/>
      <c r="F80" s="28" t="str">
        <f>IF(E18="","",E18)</f>
        <v>Vyplň údaj</v>
      </c>
      <c r="G80" s="37"/>
      <c r="H80" s="37"/>
      <c r="I80" s="30" t="s">
        <v>34</v>
      </c>
      <c r="J80" s="33" t="str">
        <f>E24</f>
        <v>Ing. Vlasta Slívová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>
      <c r="A82" s="147"/>
      <c r="B82" s="148"/>
      <c r="C82" s="149" t="s">
        <v>100</v>
      </c>
      <c r="D82" s="150" t="s">
        <v>56</v>
      </c>
      <c r="E82" s="150" t="s">
        <v>52</v>
      </c>
      <c r="F82" s="150" t="s">
        <v>53</v>
      </c>
      <c r="G82" s="150" t="s">
        <v>101</v>
      </c>
      <c r="H82" s="150" t="s">
        <v>102</v>
      </c>
      <c r="I82" s="150" t="s">
        <v>103</v>
      </c>
      <c r="J82" s="150" t="s">
        <v>90</v>
      </c>
      <c r="K82" s="151" t="s">
        <v>104</v>
      </c>
      <c r="L82" s="152"/>
      <c r="M82" s="69" t="s">
        <v>19</v>
      </c>
      <c r="N82" s="70" t="s">
        <v>41</v>
      </c>
      <c r="O82" s="70" t="s">
        <v>105</v>
      </c>
      <c r="P82" s="70" t="s">
        <v>106</v>
      </c>
      <c r="Q82" s="70" t="s">
        <v>107</v>
      </c>
      <c r="R82" s="70" t="s">
        <v>108</v>
      </c>
      <c r="S82" s="70" t="s">
        <v>109</v>
      </c>
      <c r="T82" s="71" t="s">
        <v>110</v>
      </c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</row>
    <row r="83" spans="1:65" s="2" customFormat="1" ht="22.9" customHeight="1">
      <c r="A83" s="35"/>
      <c r="B83" s="36"/>
      <c r="C83" s="76" t="s">
        <v>111</v>
      </c>
      <c r="D83" s="37"/>
      <c r="E83" s="37"/>
      <c r="F83" s="37"/>
      <c r="G83" s="37"/>
      <c r="H83" s="37"/>
      <c r="I83" s="37"/>
      <c r="J83" s="153">
        <f>BK83</f>
        <v>0</v>
      </c>
      <c r="K83" s="37"/>
      <c r="L83" s="40"/>
      <c r="M83" s="72"/>
      <c r="N83" s="154"/>
      <c r="O83" s="73"/>
      <c r="P83" s="155">
        <f>P84</f>
        <v>0</v>
      </c>
      <c r="Q83" s="73"/>
      <c r="R83" s="155">
        <f>R84</f>
        <v>0</v>
      </c>
      <c r="S83" s="73"/>
      <c r="T83" s="156">
        <f>T84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70</v>
      </c>
      <c r="AU83" s="18" t="s">
        <v>91</v>
      </c>
      <c r="BK83" s="157">
        <f>BK84</f>
        <v>0</v>
      </c>
    </row>
    <row r="84" spans="1:65" s="12" customFormat="1" ht="25.9" customHeight="1">
      <c r="B84" s="158"/>
      <c r="C84" s="159"/>
      <c r="D84" s="160" t="s">
        <v>70</v>
      </c>
      <c r="E84" s="161" t="s">
        <v>1658</v>
      </c>
      <c r="F84" s="161" t="s">
        <v>1659</v>
      </c>
      <c r="G84" s="159"/>
      <c r="H84" s="159"/>
      <c r="I84" s="162"/>
      <c r="J84" s="163">
        <f>BK84</f>
        <v>0</v>
      </c>
      <c r="K84" s="159"/>
      <c r="L84" s="164"/>
      <c r="M84" s="165"/>
      <c r="N84" s="166"/>
      <c r="O84" s="166"/>
      <c r="P84" s="167">
        <f>P85+P89+P102</f>
        <v>0</v>
      </c>
      <c r="Q84" s="166"/>
      <c r="R84" s="167">
        <f>R85+R89+R102</f>
        <v>0</v>
      </c>
      <c r="S84" s="166"/>
      <c r="T84" s="168">
        <f>T85+T89+T102</f>
        <v>0</v>
      </c>
      <c r="AR84" s="169" t="s">
        <v>153</v>
      </c>
      <c r="AT84" s="170" t="s">
        <v>70</v>
      </c>
      <c r="AU84" s="170" t="s">
        <v>71</v>
      </c>
      <c r="AY84" s="169" t="s">
        <v>114</v>
      </c>
      <c r="BK84" s="171">
        <f>BK85+BK89+BK102</f>
        <v>0</v>
      </c>
    </row>
    <row r="85" spans="1:65" s="12" customFormat="1" ht="22.9" customHeight="1">
      <c r="B85" s="158"/>
      <c r="C85" s="159"/>
      <c r="D85" s="160" t="s">
        <v>70</v>
      </c>
      <c r="E85" s="172" t="s">
        <v>1660</v>
      </c>
      <c r="F85" s="172" t="s">
        <v>1661</v>
      </c>
      <c r="G85" s="159"/>
      <c r="H85" s="159"/>
      <c r="I85" s="162"/>
      <c r="J85" s="173">
        <f>BK85</f>
        <v>0</v>
      </c>
      <c r="K85" s="159"/>
      <c r="L85" s="164"/>
      <c r="M85" s="165"/>
      <c r="N85" s="166"/>
      <c r="O85" s="166"/>
      <c r="P85" s="167">
        <f>SUM(P86:P88)</f>
        <v>0</v>
      </c>
      <c r="Q85" s="166"/>
      <c r="R85" s="167">
        <f>SUM(R86:R88)</f>
        <v>0</v>
      </c>
      <c r="S85" s="166"/>
      <c r="T85" s="168">
        <f>SUM(T86:T88)</f>
        <v>0</v>
      </c>
      <c r="AR85" s="169" t="s">
        <v>153</v>
      </c>
      <c r="AT85" s="170" t="s">
        <v>70</v>
      </c>
      <c r="AU85" s="170" t="s">
        <v>14</v>
      </c>
      <c r="AY85" s="169" t="s">
        <v>114</v>
      </c>
      <c r="BK85" s="171">
        <f>SUM(BK86:BK88)</f>
        <v>0</v>
      </c>
    </row>
    <row r="86" spans="1:65" s="2" customFormat="1" ht="16.5" customHeight="1">
      <c r="A86" s="35"/>
      <c r="B86" s="36"/>
      <c r="C86" s="174" t="s">
        <v>14</v>
      </c>
      <c r="D86" s="174" t="s">
        <v>117</v>
      </c>
      <c r="E86" s="175" t="s">
        <v>1662</v>
      </c>
      <c r="F86" s="176" t="s">
        <v>1661</v>
      </c>
      <c r="G86" s="177" t="s">
        <v>1663</v>
      </c>
      <c r="H86" s="178">
        <v>1</v>
      </c>
      <c r="I86" s="179"/>
      <c r="J86" s="180">
        <f>ROUND(I86*H86,2)</f>
        <v>0</v>
      </c>
      <c r="K86" s="176" t="s">
        <v>397</v>
      </c>
      <c r="L86" s="40"/>
      <c r="M86" s="181" t="s">
        <v>19</v>
      </c>
      <c r="N86" s="182" t="s">
        <v>43</v>
      </c>
      <c r="O86" s="65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1664</v>
      </c>
      <c r="AT86" s="185" t="s">
        <v>117</v>
      </c>
      <c r="AU86" s="185" t="s">
        <v>79</v>
      </c>
      <c r="AY86" s="18" t="s">
        <v>114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8" t="s">
        <v>79</v>
      </c>
      <c r="BK86" s="186">
        <f>ROUND(I86*H86,2)</f>
        <v>0</v>
      </c>
      <c r="BL86" s="18" t="s">
        <v>1664</v>
      </c>
      <c r="BM86" s="185" t="s">
        <v>1665</v>
      </c>
    </row>
    <row r="87" spans="1:65" s="2" customFormat="1" ht="19.5">
      <c r="A87" s="35"/>
      <c r="B87" s="36"/>
      <c r="C87" s="37"/>
      <c r="D87" s="187" t="s">
        <v>124</v>
      </c>
      <c r="E87" s="37"/>
      <c r="F87" s="188" t="s">
        <v>1666</v>
      </c>
      <c r="G87" s="37"/>
      <c r="H87" s="37"/>
      <c r="I87" s="189"/>
      <c r="J87" s="37"/>
      <c r="K87" s="37"/>
      <c r="L87" s="40"/>
      <c r="M87" s="190"/>
      <c r="N87" s="191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124</v>
      </c>
      <c r="AU87" s="18" t="s">
        <v>79</v>
      </c>
    </row>
    <row r="88" spans="1:65" s="2" customFormat="1" ht="214.5">
      <c r="A88" s="35"/>
      <c r="B88" s="36"/>
      <c r="C88" s="37"/>
      <c r="D88" s="187" t="s">
        <v>408</v>
      </c>
      <c r="E88" s="37"/>
      <c r="F88" s="236" t="s">
        <v>1667</v>
      </c>
      <c r="G88" s="37"/>
      <c r="H88" s="37"/>
      <c r="I88" s="189"/>
      <c r="J88" s="37"/>
      <c r="K88" s="37"/>
      <c r="L88" s="40"/>
      <c r="M88" s="190"/>
      <c r="N88" s="191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408</v>
      </c>
      <c r="AU88" s="18" t="s">
        <v>79</v>
      </c>
    </row>
    <row r="89" spans="1:65" s="12" customFormat="1" ht="22.9" customHeight="1">
      <c r="B89" s="158"/>
      <c r="C89" s="159"/>
      <c r="D89" s="160" t="s">
        <v>70</v>
      </c>
      <c r="E89" s="172" t="s">
        <v>1668</v>
      </c>
      <c r="F89" s="172" t="s">
        <v>1669</v>
      </c>
      <c r="G89" s="159"/>
      <c r="H89" s="159"/>
      <c r="I89" s="162"/>
      <c r="J89" s="173">
        <f>BK89</f>
        <v>0</v>
      </c>
      <c r="K89" s="159"/>
      <c r="L89" s="164"/>
      <c r="M89" s="165"/>
      <c r="N89" s="166"/>
      <c r="O89" s="166"/>
      <c r="P89" s="167">
        <f>SUM(P90:P101)</f>
        <v>0</v>
      </c>
      <c r="Q89" s="166"/>
      <c r="R89" s="167">
        <f>SUM(R90:R101)</f>
        <v>0</v>
      </c>
      <c r="S89" s="166"/>
      <c r="T89" s="168">
        <f>SUM(T90:T101)</f>
        <v>0</v>
      </c>
      <c r="AR89" s="169" t="s">
        <v>153</v>
      </c>
      <c r="AT89" s="170" t="s">
        <v>70</v>
      </c>
      <c r="AU89" s="170" t="s">
        <v>14</v>
      </c>
      <c r="AY89" s="169" t="s">
        <v>114</v>
      </c>
      <c r="BK89" s="171">
        <f>SUM(BK90:BK101)</f>
        <v>0</v>
      </c>
    </row>
    <row r="90" spans="1:65" s="2" customFormat="1" ht="16.5" customHeight="1">
      <c r="A90" s="35"/>
      <c r="B90" s="36"/>
      <c r="C90" s="174" t="s">
        <v>79</v>
      </c>
      <c r="D90" s="174" t="s">
        <v>117</v>
      </c>
      <c r="E90" s="175" t="s">
        <v>1670</v>
      </c>
      <c r="F90" s="176" t="s">
        <v>1671</v>
      </c>
      <c r="G90" s="177" t="s">
        <v>1663</v>
      </c>
      <c r="H90" s="178">
        <v>1</v>
      </c>
      <c r="I90" s="179"/>
      <c r="J90" s="180">
        <f>ROUND(I90*H90,2)</f>
        <v>0</v>
      </c>
      <c r="K90" s="176" t="s">
        <v>397</v>
      </c>
      <c r="L90" s="40"/>
      <c r="M90" s="181" t="s">
        <v>19</v>
      </c>
      <c r="N90" s="182" t="s">
        <v>43</v>
      </c>
      <c r="O90" s="65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85" t="s">
        <v>1664</v>
      </c>
      <c r="AT90" s="185" t="s">
        <v>117</v>
      </c>
      <c r="AU90" s="185" t="s">
        <v>79</v>
      </c>
      <c r="AY90" s="18" t="s">
        <v>114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18" t="s">
        <v>79</v>
      </c>
      <c r="BK90" s="186">
        <f>ROUND(I90*H90,2)</f>
        <v>0</v>
      </c>
      <c r="BL90" s="18" t="s">
        <v>1664</v>
      </c>
      <c r="BM90" s="185" t="s">
        <v>1672</v>
      </c>
    </row>
    <row r="91" spans="1:65" s="2" customFormat="1" ht="11.25">
      <c r="A91" s="35"/>
      <c r="B91" s="36"/>
      <c r="C91" s="37"/>
      <c r="D91" s="187" t="s">
        <v>124</v>
      </c>
      <c r="E91" s="37"/>
      <c r="F91" s="188" t="s">
        <v>1671</v>
      </c>
      <c r="G91" s="37"/>
      <c r="H91" s="37"/>
      <c r="I91" s="189"/>
      <c r="J91" s="37"/>
      <c r="K91" s="37"/>
      <c r="L91" s="40"/>
      <c r="M91" s="190"/>
      <c r="N91" s="191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124</v>
      </c>
      <c r="AU91" s="18" t="s">
        <v>79</v>
      </c>
    </row>
    <row r="92" spans="1:65" s="2" customFormat="1" ht="39">
      <c r="A92" s="35"/>
      <c r="B92" s="36"/>
      <c r="C92" s="37"/>
      <c r="D92" s="187" t="s">
        <v>408</v>
      </c>
      <c r="E92" s="37"/>
      <c r="F92" s="236" t="s">
        <v>1673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408</v>
      </c>
      <c r="AU92" s="18" t="s">
        <v>79</v>
      </c>
    </row>
    <row r="93" spans="1:65" s="2" customFormat="1" ht="16.5" customHeight="1">
      <c r="A93" s="35"/>
      <c r="B93" s="36"/>
      <c r="C93" s="174" t="s">
        <v>82</v>
      </c>
      <c r="D93" s="174" t="s">
        <v>117</v>
      </c>
      <c r="E93" s="175" t="s">
        <v>1674</v>
      </c>
      <c r="F93" s="176" t="s">
        <v>1675</v>
      </c>
      <c r="G93" s="177" t="s">
        <v>1663</v>
      </c>
      <c r="H93" s="178">
        <v>1</v>
      </c>
      <c r="I93" s="179"/>
      <c r="J93" s="180">
        <f>ROUND(I93*H93,2)</f>
        <v>0</v>
      </c>
      <c r="K93" s="176" t="s">
        <v>19</v>
      </c>
      <c r="L93" s="40"/>
      <c r="M93" s="181" t="s">
        <v>19</v>
      </c>
      <c r="N93" s="182" t="s">
        <v>43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1664</v>
      </c>
      <c r="AT93" s="185" t="s">
        <v>117</v>
      </c>
      <c r="AU93" s="185" t="s">
        <v>79</v>
      </c>
      <c r="AY93" s="18" t="s">
        <v>114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79</v>
      </c>
      <c r="BK93" s="186">
        <f>ROUND(I93*H93,2)</f>
        <v>0</v>
      </c>
      <c r="BL93" s="18" t="s">
        <v>1664</v>
      </c>
      <c r="BM93" s="185" t="s">
        <v>1676</v>
      </c>
    </row>
    <row r="94" spans="1:65" s="2" customFormat="1" ht="11.25">
      <c r="A94" s="35"/>
      <c r="B94" s="36"/>
      <c r="C94" s="37"/>
      <c r="D94" s="187" t="s">
        <v>124</v>
      </c>
      <c r="E94" s="37"/>
      <c r="F94" s="188" t="s">
        <v>1675</v>
      </c>
      <c r="G94" s="37"/>
      <c r="H94" s="37"/>
      <c r="I94" s="189"/>
      <c r="J94" s="37"/>
      <c r="K94" s="37"/>
      <c r="L94" s="40"/>
      <c r="M94" s="190"/>
      <c r="N94" s="191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124</v>
      </c>
      <c r="AU94" s="18" t="s">
        <v>79</v>
      </c>
    </row>
    <row r="95" spans="1:65" s="2" customFormat="1" ht="19.5">
      <c r="A95" s="35"/>
      <c r="B95" s="36"/>
      <c r="C95" s="37"/>
      <c r="D95" s="187" t="s">
        <v>408</v>
      </c>
      <c r="E95" s="37"/>
      <c r="F95" s="236" t="s">
        <v>1677</v>
      </c>
      <c r="G95" s="37"/>
      <c r="H95" s="37"/>
      <c r="I95" s="189"/>
      <c r="J95" s="37"/>
      <c r="K95" s="37"/>
      <c r="L95" s="40"/>
      <c r="M95" s="190"/>
      <c r="N95" s="191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408</v>
      </c>
      <c r="AU95" s="18" t="s">
        <v>79</v>
      </c>
    </row>
    <row r="96" spans="1:65" s="2" customFormat="1" ht="16.5" customHeight="1">
      <c r="A96" s="35"/>
      <c r="B96" s="36"/>
      <c r="C96" s="174" t="s">
        <v>122</v>
      </c>
      <c r="D96" s="174" t="s">
        <v>117</v>
      </c>
      <c r="E96" s="175" t="s">
        <v>1678</v>
      </c>
      <c r="F96" s="176" t="s">
        <v>1679</v>
      </c>
      <c r="G96" s="177" t="s">
        <v>1663</v>
      </c>
      <c r="H96" s="178">
        <v>1</v>
      </c>
      <c r="I96" s="179"/>
      <c r="J96" s="180">
        <f>ROUND(I96*H96,2)</f>
        <v>0</v>
      </c>
      <c r="K96" s="176" t="s">
        <v>19</v>
      </c>
      <c r="L96" s="40"/>
      <c r="M96" s="181" t="s">
        <v>19</v>
      </c>
      <c r="N96" s="182" t="s">
        <v>43</v>
      </c>
      <c r="O96" s="65"/>
      <c r="P96" s="183">
        <f>O96*H96</f>
        <v>0</v>
      </c>
      <c r="Q96" s="183">
        <v>0</v>
      </c>
      <c r="R96" s="183">
        <f>Q96*H96</f>
        <v>0</v>
      </c>
      <c r="S96" s="183">
        <v>0</v>
      </c>
      <c r="T96" s="184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85" t="s">
        <v>1664</v>
      </c>
      <c r="AT96" s="185" t="s">
        <v>117</v>
      </c>
      <c r="AU96" s="185" t="s">
        <v>79</v>
      </c>
      <c r="AY96" s="18" t="s">
        <v>114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18" t="s">
        <v>79</v>
      </c>
      <c r="BK96" s="186">
        <f>ROUND(I96*H96,2)</f>
        <v>0</v>
      </c>
      <c r="BL96" s="18" t="s">
        <v>1664</v>
      </c>
      <c r="BM96" s="185" t="s">
        <v>1680</v>
      </c>
    </row>
    <row r="97" spans="1:65" s="2" customFormat="1" ht="11.25">
      <c r="A97" s="35"/>
      <c r="B97" s="36"/>
      <c r="C97" s="37"/>
      <c r="D97" s="187" t="s">
        <v>124</v>
      </c>
      <c r="E97" s="37"/>
      <c r="F97" s="188" t="s">
        <v>1679</v>
      </c>
      <c r="G97" s="37"/>
      <c r="H97" s="37"/>
      <c r="I97" s="189"/>
      <c r="J97" s="37"/>
      <c r="K97" s="37"/>
      <c r="L97" s="40"/>
      <c r="M97" s="190"/>
      <c r="N97" s="191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124</v>
      </c>
      <c r="AU97" s="18" t="s">
        <v>79</v>
      </c>
    </row>
    <row r="98" spans="1:65" s="2" customFormat="1" ht="16.5" customHeight="1">
      <c r="A98" s="35"/>
      <c r="B98" s="36"/>
      <c r="C98" s="174" t="s">
        <v>153</v>
      </c>
      <c r="D98" s="174" t="s">
        <v>117</v>
      </c>
      <c r="E98" s="175" t="s">
        <v>1681</v>
      </c>
      <c r="F98" s="176" t="s">
        <v>1682</v>
      </c>
      <c r="G98" s="177" t="s">
        <v>1663</v>
      </c>
      <c r="H98" s="178">
        <v>1</v>
      </c>
      <c r="I98" s="179"/>
      <c r="J98" s="180">
        <f>ROUND(I98*H98,2)</f>
        <v>0</v>
      </c>
      <c r="K98" s="176" t="s">
        <v>19</v>
      </c>
      <c r="L98" s="40"/>
      <c r="M98" s="181" t="s">
        <v>19</v>
      </c>
      <c r="N98" s="182" t="s">
        <v>43</v>
      </c>
      <c r="O98" s="65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85" t="s">
        <v>1664</v>
      </c>
      <c r="AT98" s="185" t="s">
        <v>117</v>
      </c>
      <c r="AU98" s="185" t="s">
        <v>79</v>
      </c>
      <c r="AY98" s="18" t="s">
        <v>114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18" t="s">
        <v>79</v>
      </c>
      <c r="BK98" s="186">
        <f>ROUND(I98*H98,2)</f>
        <v>0</v>
      </c>
      <c r="BL98" s="18" t="s">
        <v>1664</v>
      </c>
      <c r="BM98" s="185" t="s">
        <v>1683</v>
      </c>
    </row>
    <row r="99" spans="1:65" s="2" customFormat="1" ht="11.25">
      <c r="A99" s="35"/>
      <c r="B99" s="36"/>
      <c r="C99" s="37"/>
      <c r="D99" s="187" t="s">
        <v>124</v>
      </c>
      <c r="E99" s="37"/>
      <c r="F99" s="188" t="s">
        <v>1682</v>
      </c>
      <c r="G99" s="37"/>
      <c r="H99" s="37"/>
      <c r="I99" s="189"/>
      <c r="J99" s="37"/>
      <c r="K99" s="37"/>
      <c r="L99" s="40"/>
      <c r="M99" s="190"/>
      <c r="N99" s="191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124</v>
      </c>
      <c r="AU99" s="18" t="s">
        <v>79</v>
      </c>
    </row>
    <row r="100" spans="1:65" s="2" customFormat="1" ht="16.5" customHeight="1">
      <c r="A100" s="35"/>
      <c r="B100" s="36"/>
      <c r="C100" s="174" t="s">
        <v>115</v>
      </c>
      <c r="D100" s="174" t="s">
        <v>117</v>
      </c>
      <c r="E100" s="175" t="s">
        <v>1684</v>
      </c>
      <c r="F100" s="176" t="s">
        <v>1685</v>
      </c>
      <c r="G100" s="177" t="s">
        <v>1663</v>
      </c>
      <c r="H100" s="178">
        <v>1</v>
      </c>
      <c r="I100" s="179"/>
      <c r="J100" s="180">
        <f>ROUND(I100*H100,2)</f>
        <v>0</v>
      </c>
      <c r="K100" s="176" t="s">
        <v>19</v>
      </c>
      <c r="L100" s="40"/>
      <c r="M100" s="181" t="s">
        <v>19</v>
      </c>
      <c r="N100" s="182" t="s">
        <v>43</v>
      </c>
      <c r="O100" s="65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85" t="s">
        <v>1664</v>
      </c>
      <c r="AT100" s="185" t="s">
        <v>117</v>
      </c>
      <c r="AU100" s="185" t="s">
        <v>79</v>
      </c>
      <c r="AY100" s="18" t="s">
        <v>114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18" t="s">
        <v>79</v>
      </c>
      <c r="BK100" s="186">
        <f>ROUND(I100*H100,2)</f>
        <v>0</v>
      </c>
      <c r="BL100" s="18" t="s">
        <v>1664</v>
      </c>
      <c r="BM100" s="185" t="s">
        <v>1686</v>
      </c>
    </row>
    <row r="101" spans="1:65" s="2" customFormat="1" ht="11.25">
      <c r="A101" s="35"/>
      <c r="B101" s="36"/>
      <c r="C101" s="37"/>
      <c r="D101" s="187" t="s">
        <v>124</v>
      </c>
      <c r="E101" s="37"/>
      <c r="F101" s="188" t="s">
        <v>1685</v>
      </c>
      <c r="G101" s="37"/>
      <c r="H101" s="37"/>
      <c r="I101" s="189"/>
      <c r="J101" s="37"/>
      <c r="K101" s="37"/>
      <c r="L101" s="40"/>
      <c r="M101" s="190"/>
      <c r="N101" s="191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124</v>
      </c>
      <c r="AU101" s="18" t="s">
        <v>79</v>
      </c>
    </row>
    <row r="102" spans="1:65" s="12" customFormat="1" ht="22.9" customHeight="1">
      <c r="B102" s="158"/>
      <c r="C102" s="159"/>
      <c r="D102" s="160" t="s">
        <v>70</v>
      </c>
      <c r="E102" s="172" t="s">
        <v>1687</v>
      </c>
      <c r="F102" s="172" t="s">
        <v>1688</v>
      </c>
      <c r="G102" s="159"/>
      <c r="H102" s="159"/>
      <c r="I102" s="162"/>
      <c r="J102" s="173">
        <f>BK102</f>
        <v>0</v>
      </c>
      <c r="K102" s="159"/>
      <c r="L102" s="164"/>
      <c r="M102" s="165"/>
      <c r="N102" s="166"/>
      <c r="O102" s="166"/>
      <c r="P102" s="167">
        <f>SUM(P103:P106)</f>
        <v>0</v>
      </c>
      <c r="Q102" s="166"/>
      <c r="R102" s="167">
        <f>SUM(R103:R106)</f>
        <v>0</v>
      </c>
      <c r="S102" s="166"/>
      <c r="T102" s="168">
        <f>SUM(T103:T106)</f>
        <v>0</v>
      </c>
      <c r="AR102" s="169" t="s">
        <v>153</v>
      </c>
      <c r="AT102" s="170" t="s">
        <v>70</v>
      </c>
      <c r="AU102" s="170" t="s">
        <v>14</v>
      </c>
      <c r="AY102" s="169" t="s">
        <v>114</v>
      </c>
      <c r="BK102" s="171">
        <f>SUM(BK103:BK106)</f>
        <v>0</v>
      </c>
    </row>
    <row r="103" spans="1:65" s="2" customFormat="1" ht="16.5" customHeight="1">
      <c r="A103" s="35"/>
      <c r="B103" s="36"/>
      <c r="C103" s="174" t="s">
        <v>202</v>
      </c>
      <c r="D103" s="174" t="s">
        <v>117</v>
      </c>
      <c r="E103" s="175" t="s">
        <v>1689</v>
      </c>
      <c r="F103" s="176" t="s">
        <v>1688</v>
      </c>
      <c r="G103" s="177" t="s">
        <v>463</v>
      </c>
      <c r="H103" s="178">
        <v>1</v>
      </c>
      <c r="I103" s="179"/>
      <c r="J103" s="180">
        <f>ROUND(I103*H103,2)</f>
        <v>0</v>
      </c>
      <c r="K103" s="176" t="s">
        <v>121</v>
      </c>
      <c r="L103" s="40"/>
      <c r="M103" s="181" t="s">
        <v>19</v>
      </c>
      <c r="N103" s="182" t="s">
        <v>43</v>
      </c>
      <c r="O103" s="65"/>
      <c r="P103" s="183">
        <f>O103*H103</f>
        <v>0</v>
      </c>
      <c r="Q103" s="183">
        <v>0</v>
      </c>
      <c r="R103" s="183">
        <f>Q103*H103</f>
        <v>0</v>
      </c>
      <c r="S103" s="183">
        <v>0</v>
      </c>
      <c r="T103" s="184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85" t="s">
        <v>1664</v>
      </c>
      <c r="AT103" s="185" t="s">
        <v>117</v>
      </c>
      <c r="AU103" s="185" t="s">
        <v>79</v>
      </c>
      <c r="AY103" s="18" t="s">
        <v>114</v>
      </c>
      <c r="BE103" s="186">
        <f>IF(N103="základní",J103,0)</f>
        <v>0</v>
      </c>
      <c r="BF103" s="186">
        <f>IF(N103="snížená",J103,0)</f>
        <v>0</v>
      </c>
      <c r="BG103" s="186">
        <f>IF(N103="zákl. přenesená",J103,0)</f>
        <v>0</v>
      </c>
      <c r="BH103" s="186">
        <f>IF(N103="sníž. přenesená",J103,0)</f>
        <v>0</v>
      </c>
      <c r="BI103" s="186">
        <f>IF(N103="nulová",J103,0)</f>
        <v>0</v>
      </c>
      <c r="BJ103" s="18" t="s">
        <v>79</v>
      </c>
      <c r="BK103" s="186">
        <f>ROUND(I103*H103,2)</f>
        <v>0</v>
      </c>
      <c r="BL103" s="18" t="s">
        <v>1664</v>
      </c>
      <c r="BM103" s="185" t="s">
        <v>1690</v>
      </c>
    </row>
    <row r="104" spans="1:65" s="2" customFormat="1" ht="11.25">
      <c r="A104" s="35"/>
      <c r="B104" s="36"/>
      <c r="C104" s="37"/>
      <c r="D104" s="187" t="s">
        <v>124</v>
      </c>
      <c r="E104" s="37"/>
      <c r="F104" s="188" t="s">
        <v>1688</v>
      </c>
      <c r="G104" s="37"/>
      <c r="H104" s="37"/>
      <c r="I104" s="189"/>
      <c r="J104" s="37"/>
      <c r="K104" s="37"/>
      <c r="L104" s="40"/>
      <c r="M104" s="190"/>
      <c r="N104" s="191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124</v>
      </c>
      <c r="AU104" s="18" t="s">
        <v>79</v>
      </c>
    </row>
    <row r="105" spans="1:65" s="2" customFormat="1" ht="11.25">
      <c r="A105" s="35"/>
      <c r="B105" s="36"/>
      <c r="C105" s="37"/>
      <c r="D105" s="192" t="s">
        <v>126</v>
      </c>
      <c r="E105" s="37"/>
      <c r="F105" s="193" t="s">
        <v>1691</v>
      </c>
      <c r="G105" s="37"/>
      <c r="H105" s="37"/>
      <c r="I105" s="189"/>
      <c r="J105" s="37"/>
      <c r="K105" s="37"/>
      <c r="L105" s="40"/>
      <c r="M105" s="190"/>
      <c r="N105" s="191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126</v>
      </c>
      <c r="AU105" s="18" t="s">
        <v>79</v>
      </c>
    </row>
    <row r="106" spans="1:65" s="2" customFormat="1" ht="185.25">
      <c r="A106" s="35"/>
      <c r="B106" s="36"/>
      <c r="C106" s="37"/>
      <c r="D106" s="187" t="s">
        <v>408</v>
      </c>
      <c r="E106" s="37"/>
      <c r="F106" s="236" t="s">
        <v>1692</v>
      </c>
      <c r="G106" s="37"/>
      <c r="H106" s="37"/>
      <c r="I106" s="189"/>
      <c r="J106" s="37"/>
      <c r="K106" s="37"/>
      <c r="L106" s="40"/>
      <c r="M106" s="238"/>
      <c r="N106" s="239"/>
      <c r="O106" s="240"/>
      <c r="P106" s="240"/>
      <c r="Q106" s="240"/>
      <c r="R106" s="240"/>
      <c r="S106" s="240"/>
      <c r="T106" s="241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408</v>
      </c>
      <c r="AU106" s="18" t="s">
        <v>79</v>
      </c>
    </row>
    <row r="107" spans="1:65" s="2" customFormat="1" ht="6.95" customHeight="1">
      <c r="A107" s="35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0"/>
      <c r="M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</sheetData>
  <sheetProtection algorithmName="SHA-512" hashValue="5NSkVyMc/K5+DcooDs3CxSVWmBT9u196b0HVZ0b2vHgkPpfUxZfUsqbtW2nySCIYLd/R9u38gp56yy1ykyeHwQ==" saltValue="rxl8IZk97TXBwqTOr915NCYjgr3h75tE4W+YWB6RGSsfgGigZE0YDDf6IlqofWlLqXpowlm78SZhpj4O5YWSSA==" spinCount="100000" sheet="1" objects="1" scenarios="1" formatColumns="0" formatRows="0" autoFilter="0"/>
  <autoFilter ref="C82:K106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105" r:id="rId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45" customWidth="1"/>
    <col min="2" max="2" width="1.6640625" style="245" customWidth="1"/>
    <col min="3" max="4" width="5" style="245" customWidth="1"/>
    <col min="5" max="5" width="11.6640625" style="245" customWidth="1"/>
    <col min="6" max="6" width="9.1640625" style="245" customWidth="1"/>
    <col min="7" max="7" width="5" style="245" customWidth="1"/>
    <col min="8" max="8" width="77.83203125" style="245" customWidth="1"/>
    <col min="9" max="10" width="20" style="245" customWidth="1"/>
    <col min="11" max="11" width="1.6640625" style="245" customWidth="1"/>
  </cols>
  <sheetData>
    <row r="1" spans="2:11" s="1" customFormat="1" ht="37.5" customHeight="1"/>
    <row r="2" spans="2:11" s="1" customFormat="1" ht="7.5" customHeight="1">
      <c r="B2" s="246"/>
      <c r="C2" s="247"/>
      <c r="D2" s="247"/>
      <c r="E2" s="247"/>
      <c r="F2" s="247"/>
      <c r="G2" s="247"/>
      <c r="H2" s="247"/>
      <c r="I2" s="247"/>
      <c r="J2" s="247"/>
      <c r="K2" s="248"/>
    </row>
    <row r="3" spans="2:11" s="16" customFormat="1" ht="45" customHeight="1">
      <c r="B3" s="249"/>
      <c r="C3" s="377" t="s">
        <v>1693</v>
      </c>
      <c r="D3" s="377"/>
      <c r="E3" s="377"/>
      <c r="F3" s="377"/>
      <c r="G3" s="377"/>
      <c r="H3" s="377"/>
      <c r="I3" s="377"/>
      <c r="J3" s="377"/>
      <c r="K3" s="250"/>
    </row>
    <row r="4" spans="2:11" s="1" customFormat="1" ht="25.5" customHeight="1">
      <c r="B4" s="251"/>
      <c r="C4" s="382" t="s">
        <v>1694</v>
      </c>
      <c r="D4" s="382"/>
      <c r="E4" s="382"/>
      <c r="F4" s="382"/>
      <c r="G4" s="382"/>
      <c r="H4" s="382"/>
      <c r="I4" s="382"/>
      <c r="J4" s="382"/>
      <c r="K4" s="252"/>
    </row>
    <row r="5" spans="2:11" s="1" customFormat="1" ht="5.25" customHeight="1">
      <c r="B5" s="251"/>
      <c r="C5" s="253"/>
      <c r="D5" s="253"/>
      <c r="E5" s="253"/>
      <c r="F5" s="253"/>
      <c r="G5" s="253"/>
      <c r="H5" s="253"/>
      <c r="I5" s="253"/>
      <c r="J5" s="253"/>
      <c r="K5" s="252"/>
    </row>
    <row r="6" spans="2:11" s="1" customFormat="1" ht="15" customHeight="1">
      <c r="B6" s="251"/>
      <c r="C6" s="381" t="s">
        <v>1695</v>
      </c>
      <c r="D6" s="381"/>
      <c r="E6" s="381"/>
      <c r="F6" s="381"/>
      <c r="G6" s="381"/>
      <c r="H6" s="381"/>
      <c r="I6" s="381"/>
      <c r="J6" s="381"/>
      <c r="K6" s="252"/>
    </row>
    <row r="7" spans="2:11" s="1" customFormat="1" ht="15" customHeight="1">
      <c r="B7" s="255"/>
      <c r="C7" s="381" t="s">
        <v>1696</v>
      </c>
      <c r="D7" s="381"/>
      <c r="E7" s="381"/>
      <c r="F7" s="381"/>
      <c r="G7" s="381"/>
      <c r="H7" s="381"/>
      <c r="I7" s="381"/>
      <c r="J7" s="381"/>
      <c r="K7" s="252"/>
    </row>
    <row r="8" spans="2:11" s="1" customFormat="1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spans="2:11" s="1" customFormat="1" ht="15" customHeight="1">
      <c r="B9" s="255"/>
      <c r="C9" s="381" t="s">
        <v>1697</v>
      </c>
      <c r="D9" s="381"/>
      <c r="E9" s="381"/>
      <c r="F9" s="381"/>
      <c r="G9" s="381"/>
      <c r="H9" s="381"/>
      <c r="I9" s="381"/>
      <c r="J9" s="381"/>
      <c r="K9" s="252"/>
    </row>
    <row r="10" spans="2:11" s="1" customFormat="1" ht="15" customHeight="1">
      <c r="B10" s="255"/>
      <c r="C10" s="254"/>
      <c r="D10" s="381" t="s">
        <v>1698</v>
      </c>
      <c r="E10" s="381"/>
      <c r="F10" s="381"/>
      <c r="G10" s="381"/>
      <c r="H10" s="381"/>
      <c r="I10" s="381"/>
      <c r="J10" s="381"/>
      <c r="K10" s="252"/>
    </row>
    <row r="11" spans="2:11" s="1" customFormat="1" ht="15" customHeight="1">
      <c r="B11" s="255"/>
      <c r="C11" s="256"/>
      <c r="D11" s="381" t="s">
        <v>1699</v>
      </c>
      <c r="E11" s="381"/>
      <c r="F11" s="381"/>
      <c r="G11" s="381"/>
      <c r="H11" s="381"/>
      <c r="I11" s="381"/>
      <c r="J11" s="381"/>
      <c r="K11" s="252"/>
    </row>
    <row r="12" spans="2:11" s="1" customFormat="1" ht="15" customHeight="1">
      <c r="B12" s="255"/>
      <c r="C12" s="256"/>
      <c r="D12" s="254"/>
      <c r="E12" s="254"/>
      <c r="F12" s="254"/>
      <c r="G12" s="254"/>
      <c r="H12" s="254"/>
      <c r="I12" s="254"/>
      <c r="J12" s="254"/>
      <c r="K12" s="252"/>
    </row>
    <row r="13" spans="2:11" s="1" customFormat="1" ht="15" customHeight="1">
      <c r="B13" s="255"/>
      <c r="C13" s="256"/>
      <c r="D13" s="257" t="s">
        <v>1700</v>
      </c>
      <c r="E13" s="254"/>
      <c r="F13" s="254"/>
      <c r="G13" s="254"/>
      <c r="H13" s="254"/>
      <c r="I13" s="254"/>
      <c r="J13" s="254"/>
      <c r="K13" s="252"/>
    </row>
    <row r="14" spans="2:11" s="1" customFormat="1" ht="12.75" customHeight="1">
      <c r="B14" s="255"/>
      <c r="C14" s="256"/>
      <c r="D14" s="256"/>
      <c r="E14" s="256"/>
      <c r="F14" s="256"/>
      <c r="G14" s="256"/>
      <c r="H14" s="256"/>
      <c r="I14" s="256"/>
      <c r="J14" s="256"/>
      <c r="K14" s="252"/>
    </row>
    <row r="15" spans="2:11" s="1" customFormat="1" ht="15" customHeight="1">
      <c r="B15" s="255"/>
      <c r="C15" s="256"/>
      <c r="D15" s="381" t="s">
        <v>1701</v>
      </c>
      <c r="E15" s="381"/>
      <c r="F15" s="381"/>
      <c r="G15" s="381"/>
      <c r="H15" s="381"/>
      <c r="I15" s="381"/>
      <c r="J15" s="381"/>
      <c r="K15" s="252"/>
    </row>
    <row r="16" spans="2:11" s="1" customFormat="1" ht="15" customHeight="1">
      <c r="B16" s="255"/>
      <c r="C16" s="256"/>
      <c r="D16" s="381" t="s">
        <v>1702</v>
      </c>
      <c r="E16" s="381"/>
      <c r="F16" s="381"/>
      <c r="G16" s="381"/>
      <c r="H16" s="381"/>
      <c r="I16" s="381"/>
      <c r="J16" s="381"/>
      <c r="K16" s="252"/>
    </row>
    <row r="17" spans="2:11" s="1" customFormat="1" ht="15" customHeight="1">
      <c r="B17" s="255"/>
      <c r="C17" s="256"/>
      <c r="D17" s="381" t="s">
        <v>1703</v>
      </c>
      <c r="E17" s="381"/>
      <c r="F17" s="381"/>
      <c r="G17" s="381"/>
      <c r="H17" s="381"/>
      <c r="I17" s="381"/>
      <c r="J17" s="381"/>
      <c r="K17" s="252"/>
    </row>
    <row r="18" spans="2:11" s="1" customFormat="1" ht="15" customHeight="1">
      <c r="B18" s="255"/>
      <c r="C18" s="256"/>
      <c r="D18" s="256"/>
      <c r="E18" s="258" t="s">
        <v>77</v>
      </c>
      <c r="F18" s="381" t="s">
        <v>1704</v>
      </c>
      <c r="G18" s="381"/>
      <c r="H18" s="381"/>
      <c r="I18" s="381"/>
      <c r="J18" s="381"/>
      <c r="K18" s="252"/>
    </row>
    <row r="19" spans="2:11" s="1" customFormat="1" ht="15" customHeight="1">
      <c r="B19" s="255"/>
      <c r="C19" s="256"/>
      <c r="D19" s="256"/>
      <c r="E19" s="258" t="s">
        <v>1705</v>
      </c>
      <c r="F19" s="381" t="s">
        <v>1706</v>
      </c>
      <c r="G19" s="381"/>
      <c r="H19" s="381"/>
      <c r="I19" s="381"/>
      <c r="J19" s="381"/>
      <c r="K19" s="252"/>
    </row>
    <row r="20" spans="2:11" s="1" customFormat="1" ht="15" customHeight="1">
      <c r="B20" s="255"/>
      <c r="C20" s="256"/>
      <c r="D20" s="256"/>
      <c r="E20" s="258" t="s">
        <v>1707</v>
      </c>
      <c r="F20" s="381" t="s">
        <v>1708</v>
      </c>
      <c r="G20" s="381"/>
      <c r="H20" s="381"/>
      <c r="I20" s="381"/>
      <c r="J20" s="381"/>
      <c r="K20" s="252"/>
    </row>
    <row r="21" spans="2:11" s="1" customFormat="1" ht="15" customHeight="1">
      <c r="B21" s="255"/>
      <c r="C21" s="256"/>
      <c r="D21" s="256"/>
      <c r="E21" s="258" t="s">
        <v>1709</v>
      </c>
      <c r="F21" s="381" t="s">
        <v>1710</v>
      </c>
      <c r="G21" s="381"/>
      <c r="H21" s="381"/>
      <c r="I21" s="381"/>
      <c r="J21" s="381"/>
      <c r="K21" s="252"/>
    </row>
    <row r="22" spans="2:11" s="1" customFormat="1" ht="15" customHeight="1">
      <c r="B22" s="255"/>
      <c r="C22" s="256"/>
      <c r="D22" s="256"/>
      <c r="E22" s="258" t="s">
        <v>1711</v>
      </c>
      <c r="F22" s="381" t="s">
        <v>1712</v>
      </c>
      <c r="G22" s="381"/>
      <c r="H22" s="381"/>
      <c r="I22" s="381"/>
      <c r="J22" s="381"/>
      <c r="K22" s="252"/>
    </row>
    <row r="23" spans="2:11" s="1" customFormat="1" ht="15" customHeight="1">
      <c r="B23" s="255"/>
      <c r="C23" s="256"/>
      <c r="D23" s="256"/>
      <c r="E23" s="258" t="s">
        <v>1713</v>
      </c>
      <c r="F23" s="381" t="s">
        <v>1714</v>
      </c>
      <c r="G23" s="381"/>
      <c r="H23" s="381"/>
      <c r="I23" s="381"/>
      <c r="J23" s="381"/>
      <c r="K23" s="252"/>
    </row>
    <row r="24" spans="2:11" s="1" customFormat="1" ht="12.75" customHeight="1">
      <c r="B24" s="255"/>
      <c r="C24" s="256"/>
      <c r="D24" s="256"/>
      <c r="E24" s="256"/>
      <c r="F24" s="256"/>
      <c r="G24" s="256"/>
      <c r="H24" s="256"/>
      <c r="I24" s="256"/>
      <c r="J24" s="256"/>
      <c r="K24" s="252"/>
    </row>
    <row r="25" spans="2:11" s="1" customFormat="1" ht="15" customHeight="1">
      <c r="B25" s="255"/>
      <c r="C25" s="381" t="s">
        <v>1715</v>
      </c>
      <c r="D25" s="381"/>
      <c r="E25" s="381"/>
      <c r="F25" s="381"/>
      <c r="G25" s="381"/>
      <c r="H25" s="381"/>
      <c r="I25" s="381"/>
      <c r="J25" s="381"/>
      <c r="K25" s="252"/>
    </row>
    <row r="26" spans="2:11" s="1" customFormat="1" ht="15" customHeight="1">
      <c r="B26" s="255"/>
      <c r="C26" s="381" t="s">
        <v>1716</v>
      </c>
      <c r="D26" s="381"/>
      <c r="E26" s="381"/>
      <c r="F26" s="381"/>
      <c r="G26" s="381"/>
      <c r="H26" s="381"/>
      <c r="I26" s="381"/>
      <c r="J26" s="381"/>
      <c r="K26" s="252"/>
    </row>
    <row r="27" spans="2:11" s="1" customFormat="1" ht="15" customHeight="1">
      <c r="B27" s="255"/>
      <c r="C27" s="254"/>
      <c r="D27" s="381" t="s">
        <v>1717</v>
      </c>
      <c r="E27" s="381"/>
      <c r="F27" s="381"/>
      <c r="G27" s="381"/>
      <c r="H27" s="381"/>
      <c r="I27" s="381"/>
      <c r="J27" s="381"/>
      <c r="K27" s="252"/>
    </row>
    <row r="28" spans="2:11" s="1" customFormat="1" ht="15" customHeight="1">
      <c r="B28" s="255"/>
      <c r="C28" s="256"/>
      <c r="D28" s="381" t="s">
        <v>1718</v>
      </c>
      <c r="E28" s="381"/>
      <c r="F28" s="381"/>
      <c r="G28" s="381"/>
      <c r="H28" s="381"/>
      <c r="I28" s="381"/>
      <c r="J28" s="381"/>
      <c r="K28" s="252"/>
    </row>
    <row r="29" spans="2:11" s="1" customFormat="1" ht="12.75" customHeight="1">
      <c r="B29" s="255"/>
      <c r="C29" s="256"/>
      <c r="D29" s="256"/>
      <c r="E29" s="256"/>
      <c r="F29" s="256"/>
      <c r="G29" s="256"/>
      <c r="H29" s="256"/>
      <c r="I29" s="256"/>
      <c r="J29" s="256"/>
      <c r="K29" s="252"/>
    </row>
    <row r="30" spans="2:11" s="1" customFormat="1" ht="15" customHeight="1">
      <c r="B30" s="255"/>
      <c r="C30" s="256"/>
      <c r="D30" s="381" t="s">
        <v>1719</v>
      </c>
      <c r="E30" s="381"/>
      <c r="F30" s="381"/>
      <c r="G30" s="381"/>
      <c r="H30" s="381"/>
      <c r="I30" s="381"/>
      <c r="J30" s="381"/>
      <c r="K30" s="252"/>
    </row>
    <row r="31" spans="2:11" s="1" customFormat="1" ht="15" customHeight="1">
      <c r="B31" s="255"/>
      <c r="C31" s="256"/>
      <c r="D31" s="381" t="s">
        <v>1720</v>
      </c>
      <c r="E31" s="381"/>
      <c r="F31" s="381"/>
      <c r="G31" s="381"/>
      <c r="H31" s="381"/>
      <c r="I31" s="381"/>
      <c r="J31" s="381"/>
      <c r="K31" s="252"/>
    </row>
    <row r="32" spans="2:11" s="1" customFormat="1" ht="12.75" customHeight="1">
      <c r="B32" s="255"/>
      <c r="C32" s="256"/>
      <c r="D32" s="256"/>
      <c r="E32" s="256"/>
      <c r="F32" s="256"/>
      <c r="G32" s="256"/>
      <c r="H32" s="256"/>
      <c r="I32" s="256"/>
      <c r="J32" s="256"/>
      <c r="K32" s="252"/>
    </row>
    <row r="33" spans="2:11" s="1" customFormat="1" ht="15" customHeight="1">
      <c r="B33" s="255"/>
      <c r="C33" s="256"/>
      <c r="D33" s="381" t="s">
        <v>1721</v>
      </c>
      <c r="E33" s="381"/>
      <c r="F33" s="381"/>
      <c r="G33" s="381"/>
      <c r="H33" s="381"/>
      <c r="I33" s="381"/>
      <c r="J33" s="381"/>
      <c r="K33" s="252"/>
    </row>
    <row r="34" spans="2:11" s="1" customFormat="1" ht="15" customHeight="1">
      <c r="B34" s="255"/>
      <c r="C34" s="256"/>
      <c r="D34" s="381" t="s">
        <v>1722</v>
      </c>
      <c r="E34" s="381"/>
      <c r="F34" s="381"/>
      <c r="G34" s="381"/>
      <c r="H34" s="381"/>
      <c r="I34" s="381"/>
      <c r="J34" s="381"/>
      <c r="K34" s="252"/>
    </row>
    <row r="35" spans="2:11" s="1" customFormat="1" ht="15" customHeight="1">
      <c r="B35" s="255"/>
      <c r="C35" s="256"/>
      <c r="D35" s="381" t="s">
        <v>1723</v>
      </c>
      <c r="E35" s="381"/>
      <c r="F35" s="381"/>
      <c r="G35" s="381"/>
      <c r="H35" s="381"/>
      <c r="I35" s="381"/>
      <c r="J35" s="381"/>
      <c r="K35" s="252"/>
    </row>
    <row r="36" spans="2:11" s="1" customFormat="1" ht="15" customHeight="1">
      <c r="B36" s="255"/>
      <c r="C36" s="256"/>
      <c r="D36" s="254"/>
      <c r="E36" s="257" t="s">
        <v>100</v>
      </c>
      <c r="F36" s="254"/>
      <c r="G36" s="381" t="s">
        <v>1724</v>
      </c>
      <c r="H36" s="381"/>
      <c r="I36" s="381"/>
      <c r="J36" s="381"/>
      <c r="K36" s="252"/>
    </row>
    <row r="37" spans="2:11" s="1" customFormat="1" ht="30.75" customHeight="1">
      <c r="B37" s="255"/>
      <c r="C37" s="256"/>
      <c r="D37" s="254"/>
      <c r="E37" s="257" t="s">
        <v>1725</v>
      </c>
      <c r="F37" s="254"/>
      <c r="G37" s="381" t="s">
        <v>1726</v>
      </c>
      <c r="H37" s="381"/>
      <c r="I37" s="381"/>
      <c r="J37" s="381"/>
      <c r="K37" s="252"/>
    </row>
    <row r="38" spans="2:11" s="1" customFormat="1" ht="15" customHeight="1">
      <c r="B38" s="255"/>
      <c r="C38" s="256"/>
      <c r="D38" s="254"/>
      <c r="E38" s="257" t="s">
        <v>52</v>
      </c>
      <c r="F38" s="254"/>
      <c r="G38" s="381" t="s">
        <v>1727</v>
      </c>
      <c r="H38" s="381"/>
      <c r="I38" s="381"/>
      <c r="J38" s="381"/>
      <c r="K38" s="252"/>
    </row>
    <row r="39" spans="2:11" s="1" customFormat="1" ht="15" customHeight="1">
      <c r="B39" s="255"/>
      <c r="C39" s="256"/>
      <c r="D39" s="254"/>
      <c r="E39" s="257" t="s">
        <v>53</v>
      </c>
      <c r="F39" s="254"/>
      <c r="G39" s="381" t="s">
        <v>1728</v>
      </c>
      <c r="H39" s="381"/>
      <c r="I39" s="381"/>
      <c r="J39" s="381"/>
      <c r="K39" s="252"/>
    </row>
    <row r="40" spans="2:11" s="1" customFormat="1" ht="15" customHeight="1">
      <c r="B40" s="255"/>
      <c r="C40" s="256"/>
      <c r="D40" s="254"/>
      <c r="E40" s="257" t="s">
        <v>101</v>
      </c>
      <c r="F40" s="254"/>
      <c r="G40" s="381" t="s">
        <v>1729</v>
      </c>
      <c r="H40" s="381"/>
      <c r="I40" s="381"/>
      <c r="J40" s="381"/>
      <c r="K40" s="252"/>
    </row>
    <row r="41" spans="2:11" s="1" customFormat="1" ht="15" customHeight="1">
      <c r="B41" s="255"/>
      <c r="C41" s="256"/>
      <c r="D41" s="254"/>
      <c r="E41" s="257" t="s">
        <v>102</v>
      </c>
      <c r="F41" s="254"/>
      <c r="G41" s="381" t="s">
        <v>1730</v>
      </c>
      <c r="H41" s="381"/>
      <c r="I41" s="381"/>
      <c r="J41" s="381"/>
      <c r="K41" s="252"/>
    </row>
    <row r="42" spans="2:11" s="1" customFormat="1" ht="15" customHeight="1">
      <c r="B42" s="255"/>
      <c r="C42" s="256"/>
      <c r="D42" s="254"/>
      <c r="E42" s="257" t="s">
        <v>1731</v>
      </c>
      <c r="F42" s="254"/>
      <c r="G42" s="381" t="s">
        <v>1732</v>
      </c>
      <c r="H42" s="381"/>
      <c r="I42" s="381"/>
      <c r="J42" s="381"/>
      <c r="K42" s="252"/>
    </row>
    <row r="43" spans="2:11" s="1" customFormat="1" ht="15" customHeight="1">
      <c r="B43" s="255"/>
      <c r="C43" s="256"/>
      <c r="D43" s="254"/>
      <c r="E43" s="257"/>
      <c r="F43" s="254"/>
      <c r="G43" s="381" t="s">
        <v>1733</v>
      </c>
      <c r="H43" s="381"/>
      <c r="I43" s="381"/>
      <c r="J43" s="381"/>
      <c r="K43" s="252"/>
    </row>
    <row r="44" spans="2:11" s="1" customFormat="1" ht="15" customHeight="1">
      <c r="B44" s="255"/>
      <c r="C44" s="256"/>
      <c r="D44" s="254"/>
      <c r="E44" s="257" t="s">
        <v>1734</v>
      </c>
      <c r="F44" s="254"/>
      <c r="G44" s="381" t="s">
        <v>1735</v>
      </c>
      <c r="H44" s="381"/>
      <c r="I44" s="381"/>
      <c r="J44" s="381"/>
      <c r="K44" s="252"/>
    </row>
    <row r="45" spans="2:11" s="1" customFormat="1" ht="15" customHeight="1">
      <c r="B45" s="255"/>
      <c r="C45" s="256"/>
      <c r="D45" s="254"/>
      <c r="E45" s="257" t="s">
        <v>104</v>
      </c>
      <c r="F45" s="254"/>
      <c r="G45" s="381" t="s">
        <v>1736</v>
      </c>
      <c r="H45" s="381"/>
      <c r="I45" s="381"/>
      <c r="J45" s="381"/>
      <c r="K45" s="252"/>
    </row>
    <row r="46" spans="2:11" s="1" customFormat="1" ht="12.75" customHeight="1">
      <c r="B46" s="255"/>
      <c r="C46" s="256"/>
      <c r="D46" s="254"/>
      <c r="E46" s="254"/>
      <c r="F46" s="254"/>
      <c r="G46" s="254"/>
      <c r="H46" s="254"/>
      <c r="I46" s="254"/>
      <c r="J46" s="254"/>
      <c r="K46" s="252"/>
    </row>
    <row r="47" spans="2:11" s="1" customFormat="1" ht="15" customHeight="1">
      <c r="B47" s="255"/>
      <c r="C47" s="256"/>
      <c r="D47" s="381" t="s">
        <v>1737</v>
      </c>
      <c r="E47" s="381"/>
      <c r="F47" s="381"/>
      <c r="G47" s="381"/>
      <c r="H47" s="381"/>
      <c r="I47" s="381"/>
      <c r="J47" s="381"/>
      <c r="K47" s="252"/>
    </row>
    <row r="48" spans="2:11" s="1" customFormat="1" ht="15" customHeight="1">
      <c r="B48" s="255"/>
      <c r="C48" s="256"/>
      <c r="D48" s="256"/>
      <c r="E48" s="381" t="s">
        <v>1738</v>
      </c>
      <c r="F48" s="381"/>
      <c r="G48" s="381"/>
      <c r="H48" s="381"/>
      <c r="I48" s="381"/>
      <c r="J48" s="381"/>
      <c r="K48" s="252"/>
    </row>
    <row r="49" spans="2:11" s="1" customFormat="1" ht="15" customHeight="1">
      <c r="B49" s="255"/>
      <c r="C49" s="256"/>
      <c r="D49" s="256"/>
      <c r="E49" s="381" t="s">
        <v>1739</v>
      </c>
      <c r="F49" s="381"/>
      <c r="G49" s="381"/>
      <c r="H49" s="381"/>
      <c r="I49" s="381"/>
      <c r="J49" s="381"/>
      <c r="K49" s="252"/>
    </row>
    <row r="50" spans="2:11" s="1" customFormat="1" ht="15" customHeight="1">
      <c r="B50" s="255"/>
      <c r="C50" s="256"/>
      <c r="D50" s="256"/>
      <c r="E50" s="381" t="s">
        <v>1740</v>
      </c>
      <c r="F50" s="381"/>
      <c r="G50" s="381"/>
      <c r="H50" s="381"/>
      <c r="I50" s="381"/>
      <c r="J50" s="381"/>
      <c r="K50" s="252"/>
    </row>
    <row r="51" spans="2:11" s="1" customFormat="1" ht="15" customHeight="1">
      <c r="B51" s="255"/>
      <c r="C51" s="256"/>
      <c r="D51" s="381" t="s">
        <v>1741</v>
      </c>
      <c r="E51" s="381"/>
      <c r="F51" s="381"/>
      <c r="G51" s="381"/>
      <c r="H51" s="381"/>
      <c r="I51" s="381"/>
      <c r="J51" s="381"/>
      <c r="K51" s="252"/>
    </row>
    <row r="52" spans="2:11" s="1" customFormat="1" ht="25.5" customHeight="1">
      <c r="B52" s="251"/>
      <c r="C52" s="382" t="s">
        <v>1742</v>
      </c>
      <c r="D52" s="382"/>
      <c r="E52" s="382"/>
      <c r="F52" s="382"/>
      <c r="G52" s="382"/>
      <c r="H52" s="382"/>
      <c r="I52" s="382"/>
      <c r="J52" s="382"/>
      <c r="K52" s="252"/>
    </row>
    <row r="53" spans="2:11" s="1" customFormat="1" ht="5.25" customHeight="1">
      <c r="B53" s="251"/>
      <c r="C53" s="253"/>
      <c r="D53" s="253"/>
      <c r="E53" s="253"/>
      <c r="F53" s="253"/>
      <c r="G53" s="253"/>
      <c r="H53" s="253"/>
      <c r="I53" s="253"/>
      <c r="J53" s="253"/>
      <c r="K53" s="252"/>
    </row>
    <row r="54" spans="2:11" s="1" customFormat="1" ht="15" customHeight="1">
      <c r="B54" s="251"/>
      <c r="C54" s="381" t="s">
        <v>1743</v>
      </c>
      <c r="D54" s="381"/>
      <c r="E54" s="381"/>
      <c r="F54" s="381"/>
      <c r="G54" s="381"/>
      <c r="H54" s="381"/>
      <c r="I54" s="381"/>
      <c r="J54" s="381"/>
      <c r="K54" s="252"/>
    </row>
    <row r="55" spans="2:11" s="1" customFormat="1" ht="15" customHeight="1">
      <c r="B55" s="251"/>
      <c r="C55" s="381" t="s">
        <v>1744</v>
      </c>
      <c r="D55" s="381"/>
      <c r="E55" s="381"/>
      <c r="F55" s="381"/>
      <c r="G55" s="381"/>
      <c r="H55" s="381"/>
      <c r="I55" s="381"/>
      <c r="J55" s="381"/>
      <c r="K55" s="252"/>
    </row>
    <row r="56" spans="2:11" s="1" customFormat="1" ht="12.75" customHeight="1">
      <c r="B56" s="251"/>
      <c r="C56" s="254"/>
      <c r="D56" s="254"/>
      <c r="E56" s="254"/>
      <c r="F56" s="254"/>
      <c r="G56" s="254"/>
      <c r="H56" s="254"/>
      <c r="I56" s="254"/>
      <c r="J56" s="254"/>
      <c r="K56" s="252"/>
    </row>
    <row r="57" spans="2:11" s="1" customFormat="1" ht="15" customHeight="1">
      <c r="B57" s="251"/>
      <c r="C57" s="381" t="s">
        <v>1745</v>
      </c>
      <c r="D57" s="381"/>
      <c r="E57" s="381"/>
      <c r="F57" s="381"/>
      <c r="G57" s="381"/>
      <c r="H57" s="381"/>
      <c r="I57" s="381"/>
      <c r="J57" s="381"/>
      <c r="K57" s="252"/>
    </row>
    <row r="58" spans="2:11" s="1" customFormat="1" ht="15" customHeight="1">
      <c r="B58" s="251"/>
      <c r="C58" s="256"/>
      <c r="D58" s="381" t="s">
        <v>1746</v>
      </c>
      <c r="E58" s="381"/>
      <c r="F58" s="381"/>
      <c r="G58" s="381"/>
      <c r="H58" s="381"/>
      <c r="I58" s="381"/>
      <c r="J58" s="381"/>
      <c r="K58" s="252"/>
    </row>
    <row r="59" spans="2:11" s="1" customFormat="1" ht="15" customHeight="1">
      <c r="B59" s="251"/>
      <c r="C59" s="256"/>
      <c r="D59" s="381" t="s">
        <v>1747</v>
      </c>
      <c r="E59" s="381"/>
      <c r="F59" s="381"/>
      <c r="G59" s="381"/>
      <c r="H59" s="381"/>
      <c r="I59" s="381"/>
      <c r="J59" s="381"/>
      <c r="K59" s="252"/>
    </row>
    <row r="60" spans="2:11" s="1" customFormat="1" ht="15" customHeight="1">
      <c r="B60" s="251"/>
      <c r="C60" s="256"/>
      <c r="D60" s="381" t="s">
        <v>1748</v>
      </c>
      <c r="E60" s="381"/>
      <c r="F60" s="381"/>
      <c r="G60" s="381"/>
      <c r="H60" s="381"/>
      <c r="I60" s="381"/>
      <c r="J60" s="381"/>
      <c r="K60" s="252"/>
    </row>
    <row r="61" spans="2:11" s="1" customFormat="1" ht="15" customHeight="1">
      <c r="B61" s="251"/>
      <c r="C61" s="256"/>
      <c r="D61" s="381" t="s">
        <v>1749</v>
      </c>
      <c r="E61" s="381"/>
      <c r="F61" s="381"/>
      <c r="G61" s="381"/>
      <c r="H61" s="381"/>
      <c r="I61" s="381"/>
      <c r="J61" s="381"/>
      <c r="K61" s="252"/>
    </row>
    <row r="62" spans="2:11" s="1" customFormat="1" ht="15" customHeight="1">
      <c r="B62" s="251"/>
      <c r="C62" s="256"/>
      <c r="D62" s="383" t="s">
        <v>1750</v>
      </c>
      <c r="E62" s="383"/>
      <c r="F62" s="383"/>
      <c r="G62" s="383"/>
      <c r="H62" s="383"/>
      <c r="I62" s="383"/>
      <c r="J62" s="383"/>
      <c r="K62" s="252"/>
    </row>
    <row r="63" spans="2:11" s="1" customFormat="1" ht="15" customHeight="1">
      <c r="B63" s="251"/>
      <c r="C63" s="256"/>
      <c r="D63" s="381" t="s">
        <v>1751</v>
      </c>
      <c r="E63" s="381"/>
      <c r="F63" s="381"/>
      <c r="G63" s="381"/>
      <c r="H63" s="381"/>
      <c r="I63" s="381"/>
      <c r="J63" s="381"/>
      <c r="K63" s="252"/>
    </row>
    <row r="64" spans="2:11" s="1" customFormat="1" ht="12.75" customHeight="1">
      <c r="B64" s="251"/>
      <c r="C64" s="256"/>
      <c r="D64" s="256"/>
      <c r="E64" s="259"/>
      <c r="F64" s="256"/>
      <c r="G64" s="256"/>
      <c r="H64" s="256"/>
      <c r="I64" s="256"/>
      <c r="J64" s="256"/>
      <c r="K64" s="252"/>
    </row>
    <row r="65" spans="2:11" s="1" customFormat="1" ht="15" customHeight="1">
      <c r="B65" s="251"/>
      <c r="C65" s="256"/>
      <c r="D65" s="381" t="s">
        <v>1752</v>
      </c>
      <c r="E65" s="381"/>
      <c r="F65" s="381"/>
      <c r="G65" s="381"/>
      <c r="H65" s="381"/>
      <c r="I65" s="381"/>
      <c r="J65" s="381"/>
      <c r="K65" s="252"/>
    </row>
    <row r="66" spans="2:11" s="1" customFormat="1" ht="15" customHeight="1">
      <c r="B66" s="251"/>
      <c r="C66" s="256"/>
      <c r="D66" s="383" t="s">
        <v>1753</v>
      </c>
      <c r="E66" s="383"/>
      <c r="F66" s="383"/>
      <c r="G66" s="383"/>
      <c r="H66" s="383"/>
      <c r="I66" s="383"/>
      <c r="J66" s="383"/>
      <c r="K66" s="252"/>
    </row>
    <row r="67" spans="2:11" s="1" customFormat="1" ht="15" customHeight="1">
      <c r="B67" s="251"/>
      <c r="C67" s="256"/>
      <c r="D67" s="381" t="s">
        <v>1754</v>
      </c>
      <c r="E67" s="381"/>
      <c r="F67" s="381"/>
      <c r="G67" s="381"/>
      <c r="H67" s="381"/>
      <c r="I67" s="381"/>
      <c r="J67" s="381"/>
      <c r="K67" s="252"/>
    </row>
    <row r="68" spans="2:11" s="1" customFormat="1" ht="15" customHeight="1">
      <c r="B68" s="251"/>
      <c r="C68" s="256"/>
      <c r="D68" s="381" t="s">
        <v>1755</v>
      </c>
      <c r="E68" s="381"/>
      <c r="F68" s="381"/>
      <c r="G68" s="381"/>
      <c r="H68" s="381"/>
      <c r="I68" s="381"/>
      <c r="J68" s="381"/>
      <c r="K68" s="252"/>
    </row>
    <row r="69" spans="2:11" s="1" customFormat="1" ht="15" customHeight="1">
      <c r="B69" s="251"/>
      <c r="C69" s="256"/>
      <c r="D69" s="381" t="s">
        <v>1756</v>
      </c>
      <c r="E69" s="381"/>
      <c r="F69" s="381"/>
      <c r="G69" s="381"/>
      <c r="H69" s="381"/>
      <c r="I69" s="381"/>
      <c r="J69" s="381"/>
      <c r="K69" s="252"/>
    </row>
    <row r="70" spans="2:11" s="1" customFormat="1" ht="15" customHeight="1">
      <c r="B70" s="251"/>
      <c r="C70" s="256"/>
      <c r="D70" s="381" t="s">
        <v>1757</v>
      </c>
      <c r="E70" s="381"/>
      <c r="F70" s="381"/>
      <c r="G70" s="381"/>
      <c r="H70" s="381"/>
      <c r="I70" s="381"/>
      <c r="J70" s="381"/>
      <c r="K70" s="252"/>
    </row>
    <row r="71" spans="2:11" s="1" customFormat="1" ht="12.75" customHeight="1">
      <c r="B71" s="260"/>
      <c r="C71" s="261"/>
      <c r="D71" s="261"/>
      <c r="E71" s="261"/>
      <c r="F71" s="261"/>
      <c r="G71" s="261"/>
      <c r="H71" s="261"/>
      <c r="I71" s="261"/>
      <c r="J71" s="261"/>
      <c r="K71" s="262"/>
    </row>
    <row r="72" spans="2:11" s="1" customFormat="1" ht="18.75" customHeight="1">
      <c r="B72" s="263"/>
      <c r="C72" s="263"/>
      <c r="D72" s="263"/>
      <c r="E72" s="263"/>
      <c r="F72" s="263"/>
      <c r="G72" s="263"/>
      <c r="H72" s="263"/>
      <c r="I72" s="263"/>
      <c r="J72" s="263"/>
      <c r="K72" s="264"/>
    </row>
    <row r="73" spans="2:11" s="1" customFormat="1" ht="18.75" customHeight="1">
      <c r="B73" s="264"/>
      <c r="C73" s="264"/>
      <c r="D73" s="264"/>
      <c r="E73" s="264"/>
      <c r="F73" s="264"/>
      <c r="G73" s="264"/>
      <c r="H73" s="264"/>
      <c r="I73" s="264"/>
      <c r="J73" s="264"/>
      <c r="K73" s="264"/>
    </row>
    <row r="74" spans="2:11" s="1" customFormat="1" ht="7.5" customHeight="1">
      <c r="B74" s="265"/>
      <c r="C74" s="266"/>
      <c r="D74" s="266"/>
      <c r="E74" s="266"/>
      <c r="F74" s="266"/>
      <c r="G74" s="266"/>
      <c r="H74" s="266"/>
      <c r="I74" s="266"/>
      <c r="J74" s="266"/>
      <c r="K74" s="267"/>
    </row>
    <row r="75" spans="2:11" s="1" customFormat="1" ht="45" customHeight="1">
      <c r="B75" s="268"/>
      <c r="C75" s="376" t="s">
        <v>1758</v>
      </c>
      <c r="D75" s="376"/>
      <c r="E75" s="376"/>
      <c r="F75" s="376"/>
      <c r="G75" s="376"/>
      <c r="H75" s="376"/>
      <c r="I75" s="376"/>
      <c r="J75" s="376"/>
      <c r="K75" s="269"/>
    </row>
    <row r="76" spans="2:11" s="1" customFormat="1" ht="17.25" customHeight="1">
      <c r="B76" s="268"/>
      <c r="C76" s="270" t="s">
        <v>1759</v>
      </c>
      <c r="D76" s="270"/>
      <c r="E76" s="270"/>
      <c r="F76" s="270" t="s">
        <v>1760</v>
      </c>
      <c r="G76" s="271"/>
      <c r="H76" s="270" t="s">
        <v>53</v>
      </c>
      <c r="I76" s="270" t="s">
        <v>56</v>
      </c>
      <c r="J76" s="270" t="s">
        <v>1761</v>
      </c>
      <c r="K76" s="269"/>
    </row>
    <row r="77" spans="2:11" s="1" customFormat="1" ht="17.25" customHeight="1">
      <c r="B77" s="268"/>
      <c r="C77" s="272" t="s">
        <v>1762</v>
      </c>
      <c r="D77" s="272"/>
      <c r="E77" s="272"/>
      <c r="F77" s="273" t="s">
        <v>1763</v>
      </c>
      <c r="G77" s="274"/>
      <c r="H77" s="272"/>
      <c r="I77" s="272"/>
      <c r="J77" s="272" t="s">
        <v>1764</v>
      </c>
      <c r="K77" s="269"/>
    </row>
    <row r="78" spans="2:11" s="1" customFormat="1" ht="5.25" customHeight="1">
      <c r="B78" s="268"/>
      <c r="C78" s="275"/>
      <c r="D78" s="275"/>
      <c r="E78" s="275"/>
      <c r="F78" s="275"/>
      <c r="G78" s="276"/>
      <c r="H78" s="275"/>
      <c r="I78" s="275"/>
      <c r="J78" s="275"/>
      <c r="K78" s="269"/>
    </row>
    <row r="79" spans="2:11" s="1" customFormat="1" ht="15" customHeight="1">
      <c r="B79" s="268"/>
      <c r="C79" s="257" t="s">
        <v>52</v>
      </c>
      <c r="D79" s="277"/>
      <c r="E79" s="277"/>
      <c r="F79" s="278" t="s">
        <v>1765</v>
      </c>
      <c r="G79" s="279"/>
      <c r="H79" s="257" t="s">
        <v>1766</v>
      </c>
      <c r="I79" s="257" t="s">
        <v>1767</v>
      </c>
      <c r="J79" s="257">
        <v>20</v>
      </c>
      <c r="K79" s="269"/>
    </row>
    <row r="80" spans="2:11" s="1" customFormat="1" ht="15" customHeight="1">
      <c r="B80" s="268"/>
      <c r="C80" s="257" t="s">
        <v>1768</v>
      </c>
      <c r="D80" s="257"/>
      <c r="E80" s="257"/>
      <c r="F80" s="278" t="s">
        <v>1765</v>
      </c>
      <c r="G80" s="279"/>
      <c r="H80" s="257" t="s">
        <v>1769</v>
      </c>
      <c r="I80" s="257" t="s">
        <v>1767</v>
      </c>
      <c r="J80" s="257">
        <v>120</v>
      </c>
      <c r="K80" s="269"/>
    </row>
    <row r="81" spans="2:11" s="1" customFormat="1" ht="15" customHeight="1">
      <c r="B81" s="280"/>
      <c r="C81" s="257" t="s">
        <v>1770</v>
      </c>
      <c r="D81" s="257"/>
      <c r="E81" s="257"/>
      <c r="F81" s="278" t="s">
        <v>1771</v>
      </c>
      <c r="G81" s="279"/>
      <c r="H81" s="257" t="s">
        <v>1772</v>
      </c>
      <c r="I81" s="257" t="s">
        <v>1767</v>
      </c>
      <c r="J81" s="257">
        <v>50</v>
      </c>
      <c r="K81" s="269"/>
    </row>
    <row r="82" spans="2:11" s="1" customFormat="1" ht="15" customHeight="1">
      <c r="B82" s="280"/>
      <c r="C82" s="257" t="s">
        <v>1773</v>
      </c>
      <c r="D82" s="257"/>
      <c r="E82" s="257"/>
      <c r="F82" s="278" t="s">
        <v>1765</v>
      </c>
      <c r="G82" s="279"/>
      <c r="H82" s="257" t="s">
        <v>1774</v>
      </c>
      <c r="I82" s="257" t="s">
        <v>1775</v>
      </c>
      <c r="J82" s="257"/>
      <c r="K82" s="269"/>
    </row>
    <row r="83" spans="2:11" s="1" customFormat="1" ht="15" customHeight="1">
      <c r="B83" s="280"/>
      <c r="C83" s="281" t="s">
        <v>1776</v>
      </c>
      <c r="D83" s="281"/>
      <c r="E83" s="281"/>
      <c r="F83" s="282" t="s">
        <v>1771</v>
      </c>
      <c r="G83" s="281"/>
      <c r="H83" s="281" t="s">
        <v>1777</v>
      </c>
      <c r="I83" s="281" t="s">
        <v>1767</v>
      </c>
      <c r="J83" s="281">
        <v>15</v>
      </c>
      <c r="K83" s="269"/>
    </row>
    <row r="84" spans="2:11" s="1" customFormat="1" ht="15" customHeight="1">
      <c r="B84" s="280"/>
      <c r="C84" s="281" t="s">
        <v>1778</v>
      </c>
      <c r="D84" s="281"/>
      <c r="E84" s="281"/>
      <c r="F84" s="282" t="s">
        <v>1771</v>
      </c>
      <c r="G84" s="281"/>
      <c r="H84" s="281" t="s">
        <v>1779</v>
      </c>
      <c r="I84" s="281" t="s">
        <v>1767</v>
      </c>
      <c r="J84" s="281">
        <v>15</v>
      </c>
      <c r="K84" s="269"/>
    </row>
    <row r="85" spans="2:11" s="1" customFormat="1" ht="15" customHeight="1">
      <c r="B85" s="280"/>
      <c r="C85" s="281" t="s">
        <v>1780</v>
      </c>
      <c r="D85" s="281"/>
      <c r="E85" s="281"/>
      <c r="F85" s="282" t="s">
        <v>1771</v>
      </c>
      <c r="G85" s="281"/>
      <c r="H85" s="281" t="s">
        <v>1781</v>
      </c>
      <c r="I85" s="281" t="s">
        <v>1767</v>
      </c>
      <c r="J85" s="281">
        <v>20</v>
      </c>
      <c r="K85" s="269"/>
    </row>
    <row r="86" spans="2:11" s="1" customFormat="1" ht="15" customHeight="1">
      <c r="B86" s="280"/>
      <c r="C86" s="281" t="s">
        <v>1782</v>
      </c>
      <c r="D86" s="281"/>
      <c r="E86" s="281"/>
      <c r="F86" s="282" t="s">
        <v>1771</v>
      </c>
      <c r="G86" s="281"/>
      <c r="H86" s="281" t="s">
        <v>1783</v>
      </c>
      <c r="I86" s="281" t="s">
        <v>1767</v>
      </c>
      <c r="J86" s="281">
        <v>20</v>
      </c>
      <c r="K86" s="269"/>
    </row>
    <row r="87" spans="2:11" s="1" customFormat="1" ht="15" customHeight="1">
      <c r="B87" s="280"/>
      <c r="C87" s="257" t="s">
        <v>1784</v>
      </c>
      <c r="D87" s="257"/>
      <c r="E87" s="257"/>
      <c r="F87" s="278" t="s">
        <v>1771</v>
      </c>
      <c r="G87" s="279"/>
      <c r="H87" s="257" t="s">
        <v>1785</v>
      </c>
      <c r="I87" s="257" t="s">
        <v>1767</v>
      </c>
      <c r="J87" s="257">
        <v>50</v>
      </c>
      <c r="K87" s="269"/>
    </row>
    <row r="88" spans="2:11" s="1" customFormat="1" ht="15" customHeight="1">
      <c r="B88" s="280"/>
      <c r="C88" s="257" t="s">
        <v>1786</v>
      </c>
      <c r="D88" s="257"/>
      <c r="E88" s="257"/>
      <c r="F88" s="278" t="s">
        <v>1771</v>
      </c>
      <c r="G88" s="279"/>
      <c r="H88" s="257" t="s">
        <v>1787</v>
      </c>
      <c r="I88" s="257" t="s">
        <v>1767</v>
      </c>
      <c r="J88" s="257">
        <v>20</v>
      </c>
      <c r="K88" s="269"/>
    </row>
    <row r="89" spans="2:11" s="1" customFormat="1" ht="15" customHeight="1">
      <c r="B89" s="280"/>
      <c r="C89" s="257" t="s">
        <v>1788</v>
      </c>
      <c r="D89" s="257"/>
      <c r="E89" s="257"/>
      <c r="F89" s="278" t="s">
        <v>1771</v>
      </c>
      <c r="G89" s="279"/>
      <c r="H89" s="257" t="s">
        <v>1789</v>
      </c>
      <c r="I89" s="257" t="s">
        <v>1767</v>
      </c>
      <c r="J89" s="257">
        <v>20</v>
      </c>
      <c r="K89" s="269"/>
    </row>
    <row r="90" spans="2:11" s="1" customFormat="1" ht="15" customHeight="1">
      <c r="B90" s="280"/>
      <c r="C90" s="257" t="s">
        <v>1790</v>
      </c>
      <c r="D90" s="257"/>
      <c r="E90" s="257"/>
      <c r="F90" s="278" t="s">
        <v>1771</v>
      </c>
      <c r="G90" s="279"/>
      <c r="H90" s="257" t="s">
        <v>1791</v>
      </c>
      <c r="I90" s="257" t="s">
        <v>1767</v>
      </c>
      <c r="J90" s="257">
        <v>50</v>
      </c>
      <c r="K90" s="269"/>
    </row>
    <row r="91" spans="2:11" s="1" customFormat="1" ht="15" customHeight="1">
      <c r="B91" s="280"/>
      <c r="C91" s="257" t="s">
        <v>1792</v>
      </c>
      <c r="D91" s="257"/>
      <c r="E91" s="257"/>
      <c r="F91" s="278" t="s">
        <v>1771</v>
      </c>
      <c r="G91" s="279"/>
      <c r="H91" s="257" t="s">
        <v>1792</v>
      </c>
      <c r="I91" s="257" t="s">
        <v>1767</v>
      </c>
      <c r="J91" s="257">
        <v>50</v>
      </c>
      <c r="K91" s="269"/>
    </row>
    <row r="92" spans="2:11" s="1" customFormat="1" ht="15" customHeight="1">
      <c r="B92" s="280"/>
      <c r="C92" s="257" t="s">
        <v>1793</v>
      </c>
      <c r="D92" s="257"/>
      <c r="E92" s="257"/>
      <c r="F92" s="278" t="s">
        <v>1771</v>
      </c>
      <c r="G92" s="279"/>
      <c r="H92" s="257" t="s">
        <v>1794</v>
      </c>
      <c r="I92" s="257" t="s">
        <v>1767</v>
      </c>
      <c r="J92" s="257">
        <v>255</v>
      </c>
      <c r="K92" s="269"/>
    </row>
    <row r="93" spans="2:11" s="1" customFormat="1" ht="15" customHeight="1">
      <c r="B93" s="280"/>
      <c r="C93" s="257" t="s">
        <v>1795</v>
      </c>
      <c r="D93" s="257"/>
      <c r="E93" s="257"/>
      <c r="F93" s="278" t="s">
        <v>1765</v>
      </c>
      <c r="G93" s="279"/>
      <c r="H93" s="257" t="s">
        <v>1796</v>
      </c>
      <c r="I93" s="257" t="s">
        <v>1797</v>
      </c>
      <c r="J93" s="257"/>
      <c r="K93" s="269"/>
    </row>
    <row r="94" spans="2:11" s="1" customFormat="1" ht="15" customHeight="1">
      <c r="B94" s="280"/>
      <c r="C94" s="257" t="s">
        <v>1798</v>
      </c>
      <c r="D94" s="257"/>
      <c r="E94" s="257"/>
      <c r="F94" s="278" t="s">
        <v>1765</v>
      </c>
      <c r="G94" s="279"/>
      <c r="H94" s="257" t="s">
        <v>1799</v>
      </c>
      <c r="I94" s="257" t="s">
        <v>1800</v>
      </c>
      <c r="J94" s="257"/>
      <c r="K94" s="269"/>
    </row>
    <row r="95" spans="2:11" s="1" customFormat="1" ht="15" customHeight="1">
      <c r="B95" s="280"/>
      <c r="C95" s="257" t="s">
        <v>1801</v>
      </c>
      <c r="D95" s="257"/>
      <c r="E95" s="257"/>
      <c r="F95" s="278" t="s">
        <v>1765</v>
      </c>
      <c r="G95" s="279"/>
      <c r="H95" s="257" t="s">
        <v>1801</v>
      </c>
      <c r="I95" s="257" t="s">
        <v>1800</v>
      </c>
      <c r="J95" s="257"/>
      <c r="K95" s="269"/>
    </row>
    <row r="96" spans="2:11" s="1" customFormat="1" ht="15" customHeight="1">
      <c r="B96" s="280"/>
      <c r="C96" s="257" t="s">
        <v>37</v>
      </c>
      <c r="D96" s="257"/>
      <c r="E96" s="257"/>
      <c r="F96" s="278" t="s">
        <v>1765</v>
      </c>
      <c r="G96" s="279"/>
      <c r="H96" s="257" t="s">
        <v>1802</v>
      </c>
      <c r="I96" s="257" t="s">
        <v>1800</v>
      </c>
      <c r="J96" s="257"/>
      <c r="K96" s="269"/>
    </row>
    <row r="97" spans="2:11" s="1" customFormat="1" ht="15" customHeight="1">
      <c r="B97" s="280"/>
      <c r="C97" s="257" t="s">
        <v>47</v>
      </c>
      <c r="D97" s="257"/>
      <c r="E97" s="257"/>
      <c r="F97" s="278" t="s">
        <v>1765</v>
      </c>
      <c r="G97" s="279"/>
      <c r="H97" s="257" t="s">
        <v>1803</v>
      </c>
      <c r="I97" s="257" t="s">
        <v>1800</v>
      </c>
      <c r="J97" s="257"/>
      <c r="K97" s="269"/>
    </row>
    <row r="98" spans="2:11" s="1" customFormat="1" ht="15" customHeight="1">
      <c r="B98" s="283"/>
      <c r="C98" s="284"/>
      <c r="D98" s="284"/>
      <c r="E98" s="284"/>
      <c r="F98" s="284"/>
      <c r="G98" s="284"/>
      <c r="H98" s="284"/>
      <c r="I98" s="284"/>
      <c r="J98" s="284"/>
      <c r="K98" s="285"/>
    </row>
    <row r="99" spans="2:11" s="1" customFormat="1" ht="18.7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6"/>
    </row>
    <row r="100" spans="2:11" s="1" customFormat="1" ht="18.75" customHeight="1"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</row>
    <row r="101" spans="2:11" s="1" customFormat="1" ht="7.5" customHeight="1">
      <c r="B101" s="265"/>
      <c r="C101" s="266"/>
      <c r="D101" s="266"/>
      <c r="E101" s="266"/>
      <c r="F101" s="266"/>
      <c r="G101" s="266"/>
      <c r="H101" s="266"/>
      <c r="I101" s="266"/>
      <c r="J101" s="266"/>
      <c r="K101" s="267"/>
    </row>
    <row r="102" spans="2:11" s="1" customFormat="1" ht="45" customHeight="1">
      <c r="B102" s="268"/>
      <c r="C102" s="376" t="s">
        <v>1804</v>
      </c>
      <c r="D102" s="376"/>
      <c r="E102" s="376"/>
      <c r="F102" s="376"/>
      <c r="G102" s="376"/>
      <c r="H102" s="376"/>
      <c r="I102" s="376"/>
      <c r="J102" s="376"/>
      <c r="K102" s="269"/>
    </row>
    <row r="103" spans="2:11" s="1" customFormat="1" ht="17.25" customHeight="1">
      <c r="B103" s="268"/>
      <c r="C103" s="270" t="s">
        <v>1759</v>
      </c>
      <c r="D103" s="270"/>
      <c r="E103" s="270"/>
      <c r="F103" s="270" t="s">
        <v>1760</v>
      </c>
      <c r="G103" s="271"/>
      <c r="H103" s="270" t="s">
        <v>53</v>
      </c>
      <c r="I103" s="270" t="s">
        <v>56</v>
      </c>
      <c r="J103" s="270" t="s">
        <v>1761</v>
      </c>
      <c r="K103" s="269"/>
    </row>
    <row r="104" spans="2:11" s="1" customFormat="1" ht="17.25" customHeight="1">
      <c r="B104" s="268"/>
      <c r="C104" s="272" t="s">
        <v>1762</v>
      </c>
      <c r="D104" s="272"/>
      <c r="E104" s="272"/>
      <c r="F104" s="273" t="s">
        <v>1763</v>
      </c>
      <c r="G104" s="274"/>
      <c r="H104" s="272"/>
      <c r="I104" s="272"/>
      <c r="J104" s="272" t="s">
        <v>1764</v>
      </c>
      <c r="K104" s="269"/>
    </row>
    <row r="105" spans="2:11" s="1" customFormat="1" ht="5.25" customHeight="1">
      <c r="B105" s="268"/>
      <c r="C105" s="270"/>
      <c r="D105" s="270"/>
      <c r="E105" s="270"/>
      <c r="F105" s="270"/>
      <c r="G105" s="288"/>
      <c r="H105" s="270"/>
      <c r="I105" s="270"/>
      <c r="J105" s="270"/>
      <c r="K105" s="269"/>
    </row>
    <row r="106" spans="2:11" s="1" customFormat="1" ht="15" customHeight="1">
      <c r="B106" s="268"/>
      <c r="C106" s="257" t="s">
        <v>52</v>
      </c>
      <c r="D106" s="277"/>
      <c r="E106" s="277"/>
      <c r="F106" s="278" t="s">
        <v>1765</v>
      </c>
      <c r="G106" s="257"/>
      <c r="H106" s="257" t="s">
        <v>1805</v>
      </c>
      <c r="I106" s="257" t="s">
        <v>1767</v>
      </c>
      <c r="J106" s="257">
        <v>20</v>
      </c>
      <c r="K106" s="269"/>
    </row>
    <row r="107" spans="2:11" s="1" customFormat="1" ht="15" customHeight="1">
      <c r="B107" s="268"/>
      <c r="C107" s="257" t="s">
        <v>1768</v>
      </c>
      <c r="D107" s="257"/>
      <c r="E107" s="257"/>
      <c r="F107" s="278" t="s">
        <v>1765</v>
      </c>
      <c r="G107" s="257"/>
      <c r="H107" s="257" t="s">
        <v>1805</v>
      </c>
      <c r="I107" s="257" t="s">
        <v>1767</v>
      </c>
      <c r="J107" s="257">
        <v>120</v>
      </c>
      <c r="K107" s="269"/>
    </row>
    <row r="108" spans="2:11" s="1" customFormat="1" ht="15" customHeight="1">
      <c r="B108" s="280"/>
      <c r="C108" s="257" t="s">
        <v>1770</v>
      </c>
      <c r="D108" s="257"/>
      <c r="E108" s="257"/>
      <c r="F108" s="278" t="s">
        <v>1771</v>
      </c>
      <c r="G108" s="257"/>
      <c r="H108" s="257" t="s">
        <v>1805</v>
      </c>
      <c r="I108" s="257" t="s">
        <v>1767</v>
      </c>
      <c r="J108" s="257">
        <v>50</v>
      </c>
      <c r="K108" s="269"/>
    </row>
    <row r="109" spans="2:11" s="1" customFormat="1" ht="15" customHeight="1">
      <c r="B109" s="280"/>
      <c r="C109" s="257" t="s">
        <v>1773</v>
      </c>
      <c r="D109" s="257"/>
      <c r="E109" s="257"/>
      <c r="F109" s="278" t="s">
        <v>1765</v>
      </c>
      <c r="G109" s="257"/>
      <c r="H109" s="257" t="s">
        <v>1805</v>
      </c>
      <c r="I109" s="257" t="s">
        <v>1775</v>
      </c>
      <c r="J109" s="257"/>
      <c r="K109" s="269"/>
    </row>
    <row r="110" spans="2:11" s="1" customFormat="1" ht="15" customHeight="1">
      <c r="B110" s="280"/>
      <c r="C110" s="257" t="s">
        <v>1784</v>
      </c>
      <c r="D110" s="257"/>
      <c r="E110" s="257"/>
      <c r="F110" s="278" t="s">
        <v>1771</v>
      </c>
      <c r="G110" s="257"/>
      <c r="H110" s="257" t="s">
        <v>1805</v>
      </c>
      <c r="I110" s="257" t="s">
        <v>1767</v>
      </c>
      <c r="J110" s="257">
        <v>50</v>
      </c>
      <c r="K110" s="269"/>
    </row>
    <row r="111" spans="2:11" s="1" customFormat="1" ht="15" customHeight="1">
      <c r="B111" s="280"/>
      <c r="C111" s="257" t="s">
        <v>1792</v>
      </c>
      <c r="D111" s="257"/>
      <c r="E111" s="257"/>
      <c r="F111" s="278" t="s">
        <v>1771</v>
      </c>
      <c r="G111" s="257"/>
      <c r="H111" s="257" t="s">
        <v>1805</v>
      </c>
      <c r="I111" s="257" t="s">
        <v>1767</v>
      </c>
      <c r="J111" s="257">
        <v>50</v>
      </c>
      <c r="K111" s="269"/>
    </row>
    <row r="112" spans="2:11" s="1" customFormat="1" ht="15" customHeight="1">
      <c r="B112" s="280"/>
      <c r="C112" s="257" t="s">
        <v>1790</v>
      </c>
      <c r="D112" s="257"/>
      <c r="E112" s="257"/>
      <c r="F112" s="278" t="s">
        <v>1771</v>
      </c>
      <c r="G112" s="257"/>
      <c r="H112" s="257" t="s">
        <v>1805</v>
      </c>
      <c r="I112" s="257" t="s">
        <v>1767</v>
      </c>
      <c r="J112" s="257">
        <v>50</v>
      </c>
      <c r="K112" s="269"/>
    </row>
    <row r="113" spans="2:11" s="1" customFormat="1" ht="15" customHeight="1">
      <c r="B113" s="280"/>
      <c r="C113" s="257" t="s">
        <v>52</v>
      </c>
      <c r="D113" s="257"/>
      <c r="E113" s="257"/>
      <c r="F113" s="278" t="s">
        <v>1765</v>
      </c>
      <c r="G113" s="257"/>
      <c r="H113" s="257" t="s">
        <v>1806</v>
      </c>
      <c r="I113" s="257" t="s">
        <v>1767</v>
      </c>
      <c r="J113" s="257">
        <v>20</v>
      </c>
      <c r="K113" s="269"/>
    </row>
    <row r="114" spans="2:11" s="1" customFormat="1" ht="15" customHeight="1">
      <c r="B114" s="280"/>
      <c r="C114" s="257" t="s">
        <v>1807</v>
      </c>
      <c r="D114" s="257"/>
      <c r="E114" s="257"/>
      <c r="F114" s="278" t="s">
        <v>1765</v>
      </c>
      <c r="G114" s="257"/>
      <c r="H114" s="257" t="s">
        <v>1808</v>
      </c>
      <c r="I114" s="257" t="s">
        <v>1767</v>
      </c>
      <c r="J114" s="257">
        <v>120</v>
      </c>
      <c r="K114" s="269"/>
    </row>
    <row r="115" spans="2:11" s="1" customFormat="1" ht="15" customHeight="1">
      <c r="B115" s="280"/>
      <c r="C115" s="257" t="s">
        <v>37</v>
      </c>
      <c r="D115" s="257"/>
      <c r="E115" s="257"/>
      <c r="F115" s="278" t="s">
        <v>1765</v>
      </c>
      <c r="G115" s="257"/>
      <c r="H115" s="257" t="s">
        <v>1809</v>
      </c>
      <c r="I115" s="257" t="s">
        <v>1800</v>
      </c>
      <c r="J115" s="257"/>
      <c r="K115" s="269"/>
    </row>
    <row r="116" spans="2:11" s="1" customFormat="1" ht="15" customHeight="1">
      <c r="B116" s="280"/>
      <c r="C116" s="257" t="s">
        <v>47</v>
      </c>
      <c r="D116" s="257"/>
      <c r="E116" s="257"/>
      <c r="F116" s="278" t="s">
        <v>1765</v>
      </c>
      <c r="G116" s="257"/>
      <c r="H116" s="257" t="s">
        <v>1810</v>
      </c>
      <c r="I116" s="257" t="s">
        <v>1800</v>
      </c>
      <c r="J116" s="257"/>
      <c r="K116" s="269"/>
    </row>
    <row r="117" spans="2:11" s="1" customFormat="1" ht="15" customHeight="1">
      <c r="B117" s="280"/>
      <c r="C117" s="257" t="s">
        <v>56</v>
      </c>
      <c r="D117" s="257"/>
      <c r="E117" s="257"/>
      <c r="F117" s="278" t="s">
        <v>1765</v>
      </c>
      <c r="G117" s="257"/>
      <c r="H117" s="257" t="s">
        <v>1811</v>
      </c>
      <c r="I117" s="257" t="s">
        <v>1812</v>
      </c>
      <c r="J117" s="257"/>
      <c r="K117" s="269"/>
    </row>
    <row r="118" spans="2:11" s="1" customFormat="1" ht="15" customHeight="1">
      <c r="B118" s="283"/>
      <c r="C118" s="289"/>
      <c r="D118" s="289"/>
      <c r="E118" s="289"/>
      <c r="F118" s="289"/>
      <c r="G118" s="289"/>
      <c r="H118" s="289"/>
      <c r="I118" s="289"/>
      <c r="J118" s="289"/>
      <c r="K118" s="285"/>
    </row>
    <row r="119" spans="2:11" s="1" customFormat="1" ht="18.75" customHeight="1">
      <c r="B119" s="290"/>
      <c r="C119" s="291"/>
      <c r="D119" s="291"/>
      <c r="E119" s="291"/>
      <c r="F119" s="292"/>
      <c r="G119" s="291"/>
      <c r="H119" s="291"/>
      <c r="I119" s="291"/>
      <c r="J119" s="291"/>
      <c r="K119" s="290"/>
    </row>
    <row r="120" spans="2:11" s="1" customFormat="1" ht="18.75" customHeight="1">
      <c r="B120" s="264"/>
      <c r="C120" s="264"/>
      <c r="D120" s="264"/>
      <c r="E120" s="264"/>
      <c r="F120" s="264"/>
      <c r="G120" s="264"/>
      <c r="H120" s="264"/>
      <c r="I120" s="264"/>
      <c r="J120" s="264"/>
      <c r="K120" s="264"/>
    </row>
    <row r="121" spans="2:1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pans="2:11" s="1" customFormat="1" ht="45" customHeight="1">
      <c r="B122" s="296"/>
      <c r="C122" s="377" t="s">
        <v>1813</v>
      </c>
      <c r="D122" s="377"/>
      <c r="E122" s="377"/>
      <c r="F122" s="377"/>
      <c r="G122" s="377"/>
      <c r="H122" s="377"/>
      <c r="I122" s="377"/>
      <c r="J122" s="377"/>
      <c r="K122" s="297"/>
    </row>
    <row r="123" spans="2:11" s="1" customFormat="1" ht="17.25" customHeight="1">
      <c r="B123" s="298"/>
      <c r="C123" s="270" t="s">
        <v>1759</v>
      </c>
      <c r="D123" s="270"/>
      <c r="E123" s="270"/>
      <c r="F123" s="270" t="s">
        <v>1760</v>
      </c>
      <c r="G123" s="271"/>
      <c r="H123" s="270" t="s">
        <v>53</v>
      </c>
      <c r="I123" s="270" t="s">
        <v>56</v>
      </c>
      <c r="J123" s="270" t="s">
        <v>1761</v>
      </c>
      <c r="K123" s="299"/>
    </row>
    <row r="124" spans="2:11" s="1" customFormat="1" ht="17.25" customHeight="1">
      <c r="B124" s="298"/>
      <c r="C124" s="272" t="s">
        <v>1762</v>
      </c>
      <c r="D124" s="272"/>
      <c r="E124" s="272"/>
      <c r="F124" s="273" t="s">
        <v>1763</v>
      </c>
      <c r="G124" s="274"/>
      <c r="H124" s="272"/>
      <c r="I124" s="272"/>
      <c r="J124" s="272" t="s">
        <v>1764</v>
      </c>
      <c r="K124" s="299"/>
    </row>
    <row r="125" spans="2:11" s="1" customFormat="1" ht="5.25" customHeight="1">
      <c r="B125" s="300"/>
      <c r="C125" s="275"/>
      <c r="D125" s="275"/>
      <c r="E125" s="275"/>
      <c r="F125" s="275"/>
      <c r="G125" s="301"/>
      <c r="H125" s="275"/>
      <c r="I125" s="275"/>
      <c r="J125" s="275"/>
      <c r="K125" s="302"/>
    </row>
    <row r="126" spans="2:11" s="1" customFormat="1" ht="15" customHeight="1">
      <c r="B126" s="300"/>
      <c r="C126" s="257" t="s">
        <v>1768</v>
      </c>
      <c r="D126" s="277"/>
      <c r="E126" s="277"/>
      <c r="F126" s="278" t="s">
        <v>1765</v>
      </c>
      <c r="G126" s="257"/>
      <c r="H126" s="257" t="s">
        <v>1805</v>
      </c>
      <c r="I126" s="257" t="s">
        <v>1767</v>
      </c>
      <c r="J126" s="257">
        <v>120</v>
      </c>
      <c r="K126" s="303"/>
    </row>
    <row r="127" spans="2:11" s="1" customFormat="1" ht="15" customHeight="1">
      <c r="B127" s="300"/>
      <c r="C127" s="257" t="s">
        <v>1814</v>
      </c>
      <c r="D127" s="257"/>
      <c r="E127" s="257"/>
      <c r="F127" s="278" t="s">
        <v>1765</v>
      </c>
      <c r="G127" s="257"/>
      <c r="H127" s="257" t="s">
        <v>1815</v>
      </c>
      <c r="I127" s="257" t="s">
        <v>1767</v>
      </c>
      <c r="J127" s="257" t="s">
        <v>1816</v>
      </c>
      <c r="K127" s="303"/>
    </row>
    <row r="128" spans="2:11" s="1" customFormat="1" ht="15" customHeight="1">
      <c r="B128" s="300"/>
      <c r="C128" s="257" t="s">
        <v>1713</v>
      </c>
      <c r="D128" s="257"/>
      <c r="E128" s="257"/>
      <c r="F128" s="278" t="s">
        <v>1765</v>
      </c>
      <c r="G128" s="257"/>
      <c r="H128" s="257" t="s">
        <v>1817</v>
      </c>
      <c r="I128" s="257" t="s">
        <v>1767</v>
      </c>
      <c r="J128" s="257" t="s">
        <v>1816</v>
      </c>
      <c r="K128" s="303"/>
    </row>
    <row r="129" spans="2:11" s="1" customFormat="1" ht="15" customHeight="1">
      <c r="B129" s="300"/>
      <c r="C129" s="257" t="s">
        <v>1776</v>
      </c>
      <c r="D129" s="257"/>
      <c r="E129" s="257"/>
      <c r="F129" s="278" t="s">
        <v>1771</v>
      </c>
      <c r="G129" s="257"/>
      <c r="H129" s="257" t="s">
        <v>1777</v>
      </c>
      <c r="I129" s="257" t="s">
        <v>1767</v>
      </c>
      <c r="J129" s="257">
        <v>15</v>
      </c>
      <c r="K129" s="303"/>
    </row>
    <row r="130" spans="2:11" s="1" customFormat="1" ht="15" customHeight="1">
      <c r="B130" s="300"/>
      <c r="C130" s="281" t="s">
        <v>1778</v>
      </c>
      <c r="D130" s="281"/>
      <c r="E130" s="281"/>
      <c r="F130" s="282" t="s">
        <v>1771</v>
      </c>
      <c r="G130" s="281"/>
      <c r="H130" s="281" t="s">
        <v>1779</v>
      </c>
      <c r="I130" s="281" t="s">
        <v>1767</v>
      </c>
      <c r="J130" s="281">
        <v>15</v>
      </c>
      <c r="K130" s="303"/>
    </row>
    <row r="131" spans="2:11" s="1" customFormat="1" ht="15" customHeight="1">
      <c r="B131" s="300"/>
      <c r="C131" s="281" t="s">
        <v>1780</v>
      </c>
      <c r="D131" s="281"/>
      <c r="E131" s="281"/>
      <c r="F131" s="282" t="s">
        <v>1771</v>
      </c>
      <c r="G131" s="281"/>
      <c r="H131" s="281" t="s">
        <v>1781</v>
      </c>
      <c r="I131" s="281" t="s">
        <v>1767</v>
      </c>
      <c r="J131" s="281">
        <v>20</v>
      </c>
      <c r="K131" s="303"/>
    </row>
    <row r="132" spans="2:11" s="1" customFormat="1" ht="15" customHeight="1">
      <c r="B132" s="300"/>
      <c r="C132" s="281" t="s">
        <v>1782</v>
      </c>
      <c r="D132" s="281"/>
      <c r="E132" s="281"/>
      <c r="F132" s="282" t="s">
        <v>1771</v>
      </c>
      <c r="G132" s="281"/>
      <c r="H132" s="281" t="s">
        <v>1783</v>
      </c>
      <c r="I132" s="281" t="s">
        <v>1767</v>
      </c>
      <c r="J132" s="281">
        <v>20</v>
      </c>
      <c r="K132" s="303"/>
    </row>
    <row r="133" spans="2:11" s="1" customFormat="1" ht="15" customHeight="1">
      <c r="B133" s="300"/>
      <c r="C133" s="257" t="s">
        <v>1770</v>
      </c>
      <c r="D133" s="257"/>
      <c r="E133" s="257"/>
      <c r="F133" s="278" t="s">
        <v>1771</v>
      </c>
      <c r="G133" s="257"/>
      <c r="H133" s="257" t="s">
        <v>1805</v>
      </c>
      <c r="I133" s="257" t="s">
        <v>1767</v>
      </c>
      <c r="J133" s="257">
        <v>50</v>
      </c>
      <c r="K133" s="303"/>
    </row>
    <row r="134" spans="2:11" s="1" customFormat="1" ht="15" customHeight="1">
      <c r="B134" s="300"/>
      <c r="C134" s="257" t="s">
        <v>1784</v>
      </c>
      <c r="D134" s="257"/>
      <c r="E134" s="257"/>
      <c r="F134" s="278" t="s">
        <v>1771</v>
      </c>
      <c r="G134" s="257"/>
      <c r="H134" s="257" t="s">
        <v>1805</v>
      </c>
      <c r="I134" s="257" t="s">
        <v>1767</v>
      </c>
      <c r="J134" s="257">
        <v>50</v>
      </c>
      <c r="K134" s="303"/>
    </row>
    <row r="135" spans="2:11" s="1" customFormat="1" ht="15" customHeight="1">
      <c r="B135" s="300"/>
      <c r="C135" s="257" t="s">
        <v>1790</v>
      </c>
      <c r="D135" s="257"/>
      <c r="E135" s="257"/>
      <c r="F135" s="278" t="s">
        <v>1771</v>
      </c>
      <c r="G135" s="257"/>
      <c r="H135" s="257" t="s">
        <v>1805</v>
      </c>
      <c r="I135" s="257" t="s">
        <v>1767</v>
      </c>
      <c r="J135" s="257">
        <v>50</v>
      </c>
      <c r="K135" s="303"/>
    </row>
    <row r="136" spans="2:11" s="1" customFormat="1" ht="15" customHeight="1">
      <c r="B136" s="300"/>
      <c r="C136" s="257" t="s">
        <v>1792</v>
      </c>
      <c r="D136" s="257"/>
      <c r="E136" s="257"/>
      <c r="F136" s="278" t="s">
        <v>1771</v>
      </c>
      <c r="G136" s="257"/>
      <c r="H136" s="257" t="s">
        <v>1805</v>
      </c>
      <c r="I136" s="257" t="s">
        <v>1767</v>
      </c>
      <c r="J136" s="257">
        <v>50</v>
      </c>
      <c r="K136" s="303"/>
    </row>
    <row r="137" spans="2:11" s="1" customFormat="1" ht="15" customHeight="1">
      <c r="B137" s="300"/>
      <c r="C137" s="257" t="s">
        <v>1793</v>
      </c>
      <c r="D137" s="257"/>
      <c r="E137" s="257"/>
      <c r="F137" s="278" t="s">
        <v>1771</v>
      </c>
      <c r="G137" s="257"/>
      <c r="H137" s="257" t="s">
        <v>1818</v>
      </c>
      <c r="I137" s="257" t="s">
        <v>1767</v>
      </c>
      <c r="J137" s="257">
        <v>255</v>
      </c>
      <c r="K137" s="303"/>
    </row>
    <row r="138" spans="2:11" s="1" customFormat="1" ht="15" customHeight="1">
      <c r="B138" s="300"/>
      <c r="C138" s="257" t="s">
        <v>1795</v>
      </c>
      <c r="D138" s="257"/>
      <c r="E138" s="257"/>
      <c r="F138" s="278" t="s">
        <v>1765</v>
      </c>
      <c r="G138" s="257"/>
      <c r="H138" s="257" t="s">
        <v>1819</v>
      </c>
      <c r="I138" s="257" t="s">
        <v>1797</v>
      </c>
      <c r="J138" s="257"/>
      <c r="K138" s="303"/>
    </row>
    <row r="139" spans="2:11" s="1" customFormat="1" ht="15" customHeight="1">
      <c r="B139" s="300"/>
      <c r="C139" s="257" t="s">
        <v>1798</v>
      </c>
      <c r="D139" s="257"/>
      <c r="E139" s="257"/>
      <c r="F139" s="278" t="s">
        <v>1765</v>
      </c>
      <c r="G139" s="257"/>
      <c r="H139" s="257" t="s">
        <v>1820</v>
      </c>
      <c r="I139" s="257" t="s">
        <v>1800</v>
      </c>
      <c r="J139" s="257"/>
      <c r="K139" s="303"/>
    </row>
    <row r="140" spans="2:11" s="1" customFormat="1" ht="15" customHeight="1">
      <c r="B140" s="300"/>
      <c r="C140" s="257" t="s">
        <v>1801</v>
      </c>
      <c r="D140" s="257"/>
      <c r="E140" s="257"/>
      <c r="F140" s="278" t="s">
        <v>1765</v>
      </c>
      <c r="G140" s="257"/>
      <c r="H140" s="257" t="s">
        <v>1801</v>
      </c>
      <c r="I140" s="257" t="s">
        <v>1800</v>
      </c>
      <c r="J140" s="257"/>
      <c r="K140" s="303"/>
    </row>
    <row r="141" spans="2:11" s="1" customFormat="1" ht="15" customHeight="1">
      <c r="B141" s="300"/>
      <c r="C141" s="257" t="s">
        <v>37</v>
      </c>
      <c r="D141" s="257"/>
      <c r="E141" s="257"/>
      <c r="F141" s="278" t="s">
        <v>1765</v>
      </c>
      <c r="G141" s="257"/>
      <c r="H141" s="257" t="s">
        <v>1821</v>
      </c>
      <c r="I141" s="257" t="s">
        <v>1800</v>
      </c>
      <c r="J141" s="257"/>
      <c r="K141" s="303"/>
    </row>
    <row r="142" spans="2:11" s="1" customFormat="1" ht="15" customHeight="1">
      <c r="B142" s="300"/>
      <c r="C142" s="257" t="s">
        <v>1822</v>
      </c>
      <c r="D142" s="257"/>
      <c r="E142" s="257"/>
      <c r="F142" s="278" t="s">
        <v>1765</v>
      </c>
      <c r="G142" s="257"/>
      <c r="H142" s="257" t="s">
        <v>1823</v>
      </c>
      <c r="I142" s="257" t="s">
        <v>1800</v>
      </c>
      <c r="J142" s="257"/>
      <c r="K142" s="303"/>
    </row>
    <row r="143" spans="2:11" s="1" customFormat="1" ht="15" customHeight="1">
      <c r="B143" s="304"/>
      <c r="C143" s="305"/>
      <c r="D143" s="305"/>
      <c r="E143" s="305"/>
      <c r="F143" s="305"/>
      <c r="G143" s="305"/>
      <c r="H143" s="305"/>
      <c r="I143" s="305"/>
      <c r="J143" s="305"/>
      <c r="K143" s="306"/>
    </row>
    <row r="144" spans="2:11" s="1" customFormat="1" ht="18.75" customHeight="1">
      <c r="B144" s="291"/>
      <c r="C144" s="291"/>
      <c r="D144" s="291"/>
      <c r="E144" s="291"/>
      <c r="F144" s="292"/>
      <c r="G144" s="291"/>
      <c r="H144" s="291"/>
      <c r="I144" s="291"/>
      <c r="J144" s="291"/>
      <c r="K144" s="291"/>
    </row>
    <row r="145" spans="2:11" s="1" customFormat="1" ht="18.75" customHeight="1"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</row>
    <row r="146" spans="2:11" s="1" customFormat="1" ht="7.5" customHeight="1">
      <c r="B146" s="265"/>
      <c r="C146" s="266"/>
      <c r="D146" s="266"/>
      <c r="E146" s="266"/>
      <c r="F146" s="266"/>
      <c r="G146" s="266"/>
      <c r="H146" s="266"/>
      <c r="I146" s="266"/>
      <c r="J146" s="266"/>
      <c r="K146" s="267"/>
    </row>
    <row r="147" spans="2:11" s="1" customFormat="1" ht="45" customHeight="1">
      <c r="B147" s="268"/>
      <c r="C147" s="376" t="s">
        <v>1824</v>
      </c>
      <c r="D147" s="376"/>
      <c r="E147" s="376"/>
      <c r="F147" s="376"/>
      <c r="G147" s="376"/>
      <c r="H147" s="376"/>
      <c r="I147" s="376"/>
      <c r="J147" s="376"/>
      <c r="K147" s="269"/>
    </row>
    <row r="148" spans="2:11" s="1" customFormat="1" ht="17.25" customHeight="1">
      <c r="B148" s="268"/>
      <c r="C148" s="270" t="s">
        <v>1759</v>
      </c>
      <c r="D148" s="270"/>
      <c r="E148" s="270"/>
      <c r="F148" s="270" t="s">
        <v>1760</v>
      </c>
      <c r="G148" s="271"/>
      <c r="H148" s="270" t="s">
        <v>53</v>
      </c>
      <c r="I148" s="270" t="s">
        <v>56</v>
      </c>
      <c r="J148" s="270" t="s">
        <v>1761</v>
      </c>
      <c r="K148" s="269"/>
    </row>
    <row r="149" spans="2:11" s="1" customFormat="1" ht="17.25" customHeight="1">
      <c r="B149" s="268"/>
      <c r="C149" s="272" t="s">
        <v>1762</v>
      </c>
      <c r="D149" s="272"/>
      <c r="E149" s="272"/>
      <c r="F149" s="273" t="s">
        <v>1763</v>
      </c>
      <c r="G149" s="274"/>
      <c r="H149" s="272"/>
      <c r="I149" s="272"/>
      <c r="J149" s="272" t="s">
        <v>1764</v>
      </c>
      <c r="K149" s="269"/>
    </row>
    <row r="150" spans="2:11" s="1" customFormat="1" ht="5.25" customHeight="1">
      <c r="B150" s="280"/>
      <c r="C150" s="275"/>
      <c r="D150" s="275"/>
      <c r="E150" s="275"/>
      <c r="F150" s="275"/>
      <c r="G150" s="276"/>
      <c r="H150" s="275"/>
      <c r="I150" s="275"/>
      <c r="J150" s="275"/>
      <c r="K150" s="303"/>
    </row>
    <row r="151" spans="2:11" s="1" customFormat="1" ht="15" customHeight="1">
      <c r="B151" s="280"/>
      <c r="C151" s="307" t="s">
        <v>1768</v>
      </c>
      <c r="D151" s="257"/>
      <c r="E151" s="257"/>
      <c r="F151" s="308" t="s">
        <v>1765</v>
      </c>
      <c r="G151" s="257"/>
      <c r="H151" s="307" t="s">
        <v>1805</v>
      </c>
      <c r="I151" s="307" t="s">
        <v>1767</v>
      </c>
      <c r="J151" s="307">
        <v>120</v>
      </c>
      <c r="K151" s="303"/>
    </row>
    <row r="152" spans="2:11" s="1" customFormat="1" ht="15" customHeight="1">
      <c r="B152" s="280"/>
      <c r="C152" s="307" t="s">
        <v>1814</v>
      </c>
      <c r="D152" s="257"/>
      <c r="E152" s="257"/>
      <c r="F152" s="308" t="s">
        <v>1765</v>
      </c>
      <c r="G152" s="257"/>
      <c r="H152" s="307" t="s">
        <v>1825</v>
      </c>
      <c r="I152" s="307" t="s">
        <v>1767</v>
      </c>
      <c r="J152" s="307" t="s">
        <v>1816</v>
      </c>
      <c r="K152" s="303"/>
    </row>
    <row r="153" spans="2:11" s="1" customFormat="1" ht="15" customHeight="1">
      <c r="B153" s="280"/>
      <c r="C153" s="307" t="s">
        <v>1713</v>
      </c>
      <c r="D153" s="257"/>
      <c r="E153" s="257"/>
      <c r="F153" s="308" t="s">
        <v>1765</v>
      </c>
      <c r="G153" s="257"/>
      <c r="H153" s="307" t="s">
        <v>1826</v>
      </c>
      <c r="I153" s="307" t="s">
        <v>1767</v>
      </c>
      <c r="J153" s="307" t="s">
        <v>1816</v>
      </c>
      <c r="K153" s="303"/>
    </row>
    <row r="154" spans="2:11" s="1" customFormat="1" ht="15" customHeight="1">
      <c r="B154" s="280"/>
      <c r="C154" s="307" t="s">
        <v>1770</v>
      </c>
      <c r="D154" s="257"/>
      <c r="E154" s="257"/>
      <c r="F154" s="308" t="s">
        <v>1771</v>
      </c>
      <c r="G154" s="257"/>
      <c r="H154" s="307" t="s">
        <v>1805</v>
      </c>
      <c r="I154" s="307" t="s">
        <v>1767</v>
      </c>
      <c r="J154" s="307">
        <v>50</v>
      </c>
      <c r="K154" s="303"/>
    </row>
    <row r="155" spans="2:11" s="1" customFormat="1" ht="15" customHeight="1">
      <c r="B155" s="280"/>
      <c r="C155" s="307" t="s">
        <v>1773</v>
      </c>
      <c r="D155" s="257"/>
      <c r="E155" s="257"/>
      <c r="F155" s="308" t="s">
        <v>1765</v>
      </c>
      <c r="G155" s="257"/>
      <c r="H155" s="307" t="s">
        <v>1805</v>
      </c>
      <c r="I155" s="307" t="s">
        <v>1775</v>
      </c>
      <c r="J155" s="307"/>
      <c r="K155" s="303"/>
    </row>
    <row r="156" spans="2:11" s="1" customFormat="1" ht="15" customHeight="1">
      <c r="B156" s="280"/>
      <c r="C156" s="307" t="s">
        <v>1784</v>
      </c>
      <c r="D156" s="257"/>
      <c r="E156" s="257"/>
      <c r="F156" s="308" t="s">
        <v>1771</v>
      </c>
      <c r="G156" s="257"/>
      <c r="H156" s="307" t="s">
        <v>1805</v>
      </c>
      <c r="I156" s="307" t="s">
        <v>1767</v>
      </c>
      <c r="J156" s="307">
        <v>50</v>
      </c>
      <c r="K156" s="303"/>
    </row>
    <row r="157" spans="2:11" s="1" customFormat="1" ht="15" customHeight="1">
      <c r="B157" s="280"/>
      <c r="C157" s="307" t="s">
        <v>1792</v>
      </c>
      <c r="D157" s="257"/>
      <c r="E157" s="257"/>
      <c r="F157" s="308" t="s">
        <v>1771</v>
      </c>
      <c r="G157" s="257"/>
      <c r="H157" s="307" t="s">
        <v>1805</v>
      </c>
      <c r="I157" s="307" t="s">
        <v>1767</v>
      </c>
      <c r="J157" s="307">
        <v>50</v>
      </c>
      <c r="K157" s="303"/>
    </row>
    <row r="158" spans="2:11" s="1" customFormat="1" ht="15" customHeight="1">
      <c r="B158" s="280"/>
      <c r="C158" s="307" t="s">
        <v>1790</v>
      </c>
      <c r="D158" s="257"/>
      <c r="E158" s="257"/>
      <c r="F158" s="308" t="s">
        <v>1771</v>
      </c>
      <c r="G158" s="257"/>
      <c r="H158" s="307" t="s">
        <v>1805</v>
      </c>
      <c r="I158" s="307" t="s">
        <v>1767</v>
      </c>
      <c r="J158" s="307">
        <v>50</v>
      </c>
      <c r="K158" s="303"/>
    </row>
    <row r="159" spans="2:11" s="1" customFormat="1" ht="15" customHeight="1">
      <c r="B159" s="280"/>
      <c r="C159" s="307" t="s">
        <v>89</v>
      </c>
      <c r="D159" s="257"/>
      <c r="E159" s="257"/>
      <c r="F159" s="308" t="s">
        <v>1765</v>
      </c>
      <c r="G159" s="257"/>
      <c r="H159" s="307" t="s">
        <v>1827</v>
      </c>
      <c r="I159" s="307" t="s">
        <v>1767</v>
      </c>
      <c r="J159" s="307" t="s">
        <v>1828</v>
      </c>
      <c r="K159" s="303"/>
    </row>
    <row r="160" spans="2:11" s="1" customFormat="1" ht="15" customHeight="1">
      <c r="B160" s="280"/>
      <c r="C160" s="307" t="s">
        <v>1829</v>
      </c>
      <c r="D160" s="257"/>
      <c r="E160" s="257"/>
      <c r="F160" s="308" t="s">
        <v>1765</v>
      </c>
      <c r="G160" s="257"/>
      <c r="H160" s="307" t="s">
        <v>1830</v>
      </c>
      <c r="I160" s="307" t="s">
        <v>1800</v>
      </c>
      <c r="J160" s="307"/>
      <c r="K160" s="303"/>
    </row>
    <row r="161" spans="2:11" s="1" customFormat="1" ht="15" customHeight="1">
      <c r="B161" s="309"/>
      <c r="C161" s="289"/>
      <c r="D161" s="289"/>
      <c r="E161" s="289"/>
      <c r="F161" s="289"/>
      <c r="G161" s="289"/>
      <c r="H161" s="289"/>
      <c r="I161" s="289"/>
      <c r="J161" s="289"/>
      <c r="K161" s="310"/>
    </row>
    <row r="162" spans="2:11" s="1" customFormat="1" ht="18.75" customHeight="1">
      <c r="B162" s="291"/>
      <c r="C162" s="301"/>
      <c r="D162" s="301"/>
      <c r="E162" s="301"/>
      <c r="F162" s="311"/>
      <c r="G162" s="301"/>
      <c r="H162" s="301"/>
      <c r="I162" s="301"/>
      <c r="J162" s="301"/>
      <c r="K162" s="291"/>
    </row>
    <row r="163" spans="2:11" s="1" customFormat="1" ht="18.75" customHeight="1">
      <c r="B163" s="264"/>
      <c r="C163" s="264"/>
      <c r="D163" s="264"/>
      <c r="E163" s="264"/>
      <c r="F163" s="264"/>
      <c r="G163" s="264"/>
      <c r="H163" s="264"/>
      <c r="I163" s="264"/>
      <c r="J163" s="264"/>
      <c r="K163" s="264"/>
    </row>
    <row r="164" spans="2:11" s="1" customFormat="1" ht="7.5" customHeight="1">
      <c r="B164" s="246"/>
      <c r="C164" s="247"/>
      <c r="D164" s="247"/>
      <c r="E164" s="247"/>
      <c r="F164" s="247"/>
      <c r="G164" s="247"/>
      <c r="H164" s="247"/>
      <c r="I164" s="247"/>
      <c r="J164" s="247"/>
      <c r="K164" s="248"/>
    </row>
    <row r="165" spans="2:11" s="1" customFormat="1" ht="45" customHeight="1">
      <c r="B165" s="249"/>
      <c r="C165" s="377" t="s">
        <v>1831</v>
      </c>
      <c r="D165" s="377"/>
      <c r="E165" s="377"/>
      <c r="F165" s="377"/>
      <c r="G165" s="377"/>
      <c r="H165" s="377"/>
      <c r="I165" s="377"/>
      <c r="J165" s="377"/>
      <c r="K165" s="250"/>
    </row>
    <row r="166" spans="2:11" s="1" customFormat="1" ht="17.25" customHeight="1">
      <c r="B166" s="249"/>
      <c r="C166" s="270" t="s">
        <v>1759</v>
      </c>
      <c r="D166" s="270"/>
      <c r="E166" s="270"/>
      <c r="F166" s="270" t="s">
        <v>1760</v>
      </c>
      <c r="G166" s="312"/>
      <c r="H166" s="313" t="s">
        <v>53</v>
      </c>
      <c r="I166" s="313" t="s">
        <v>56</v>
      </c>
      <c r="J166" s="270" t="s">
        <v>1761</v>
      </c>
      <c r="K166" s="250"/>
    </row>
    <row r="167" spans="2:11" s="1" customFormat="1" ht="17.25" customHeight="1">
      <c r="B167" s="251"/>
      <c r="C167" s="272" t="s">
        <v>1762</v>
      </c>
      <c r="D167" s="272"/>
      <c r="E167" s="272"/>
      <c r="F167" s="273" t="s">
        <v>1763</v>
      </c>
      <c r="G167" s="314"/>
      <c r="H167" s="315"/>
      <c r="I167" s="315"/>
      <c r="J167" s="272" t="s">
        <v>1764</v>
      </c>
      <c r="K167" s="252"/>
    </row>
    <row r="168" spans="2:11" s="1" customFormat="1" ht="5.25" customHeight="1">
      <c r="B168" s="280"/>
      <c r="C168" s="275"/>
      <c r="D168" s="275"/>
      <c r="E168" s="275"/>
      <c r="F168" s="275"/>
      <c r="G168" s="276"/>
      <c r="H168" s="275"/>
      <c r="I168" s="275"/>
      <c r="J168" s="275"/>
      <c r="K168" s="303"/>
    </row>
    <row r="169" spans="2:11" s="1" customFormat="1" ht="15" customHeight="1">
      <c r="B169" s="280"/>
      <c r="C169" s="257" t="s">
        <v>1768</v>
      </c>
      <c r="D169" s="257"/>
      <c r="E169" s="257"/>
      <c r="F169" s="278" t="s">
        <v>1765</v>
      </c>
      <c r="G169" s="257"/>
      <c r="H169" s="257" t="s">
        <v>1805</v>
      </c>
      <c r="I169" s="257" t="s">
        <v>1767</v>
      </c>
      <c r="J169" s="257">
        <v>120</v>
      </c>
      <c r="K169" s="303"/>
    </row>
    <row r="170" spans="2:11" s="1" customFormat="1" ht="15" customHeight="1">
      <c r="B170" s="280"/>
      <c r="C170" s="257" t="s">
        <v>1814</v>
      </c>
      <c r="D170" s="257"/>
      <c r="E170" s="257"/>
      <c r="F170" s="278" t="s">
        <v>1765</v>
      </c>
      <c r="G170" s="257"/>
      <c r="H170" s="257" t="s">
        <v>1815</v>
      </c>
      <c r="I170" s="257" t="s">
        <v>1767</v>
      </c>
      <c r="J170" s="257" t="s">
        <v>1816</v>
      </c>
      <c r="K170" s="303"/>
    </row>
    <row r="171" spans="2:11" s="1" customFormat="1" ht="15" customHeight="1">
      <c r="B171" s="280"/>
      <c r="C171" s="257" t="s">
        <v>1713</v>
      </c>
      <c r="D171" s="257"/>
      <c r="E171" s="257"/>
      <c r="F171" s="278" t="s">
        <v>1765</v>
      </c>
      <c r="G171" s="257"/>
      <c r="H171" s="257" t="s">
        <v>1832</v>
      </c>
      <c r="I171" s="257" t="s">
        <v>1767</v>
      </c>
      <c r="J171" s="257" t="s">
        <v>1816</v>
      </c>
      <c r="K171" s="303"/>
    </row>
    <row r="172" spans="2:11" s="1" customFormat="1" ht="15" customHeight="1">
      <c r="B172" s="280"/>
      <c r="C172" s="257" t="s">
        <v>1770</v>
      </c>
      <c r="D172" s="257"/>
      <c r="E172" s="257"/>
      <c r="F172" s="278" t="s">
        <v>1771</v>
      </c>
      <c r="G172" s="257"/>
      <c r="H172" s="257" t="s">
        <v>1832</v>
      </c>
      <c r="I172" s="257" t="s">
        <v>1767</v>
      </c>
      <c r="J172" s="257">
        <v>50</v>
      </c>
      <c r="K172" s="303"/>
    </row>
    <row r="173" spans="2:11" s="1" customFormat="1" ht="15" customHeight="1">
      <c r="B173" s="280"/>
      <c r="C173" s="257" t="s">
        <v>1773</v>
      </c>
      <c r="D173" s="257"/>
      <c r="E173" s="257"/>
      <c r="F173" s="278" t="s">
        <v>1765</v>
      </c>
      <c r="G173" s="257"/>
      <c r="H173" s="257" t="s">
        <v>1832</v>
      </c>
      <c r="I173" s="257" t="s">
        <v>1775</v>
      </c>
      <c r="J173" s="257"/>
      <c r="K173" s="303"/>
    </row>
    <row r="174" spans="2:11" s="1" customFormat="1" ht="15" customHeight="1">
      <c r="B174" s="280"/>
      <c r="C174" s="257" t="s">
        <v>1784</v>
      </c>
      <c r="D174" s="257"/>
      <c r="E174" s="257"/>
      <c r="F174" s="278" t="s">
        <v>1771</v>
      </c>
      <c r="G174" s="257"/>
      <c r="H174" s="257" t="s">
        <v>1832</v>
      </c>
      <c r="I174" s="257" t="s">
        <v>1767</v>
      </c>
      <c r="J174" s="257">
        <v>50</v>
      </c>
      <c r="K174" s="303"/>
    </row>
    <row r="175" spans="2:11" s="1" customFormat="1" ht="15" customHeight="1">
      <c r="B175" s="280"/>
      <c r="C175" s="257" t="s">
        <v>1792</v>
      </c>
      <c r="D175" s="257"/>
      <c r="E175" s="257"/>
      <c r="F175" s="278" t="s">
        <v>1771</v>
      </c>
      <c r="G175" s="257"/>
      <c r="H175" s="257" t="s">
        <v>1832</v>
      </c>
      <c r="I175" s="257" t="s">
        <v>1767</v>
      </c>
      <c r="J175" s="257">
        <v>50</v>
      </c>
      <c r="K175" s="303"/>
    </row>
    <row r="176" spans="2:11" s="1" customFormat="1" ht="15" customHeight="1">
      <c r="B176" s="280"/>
      <c r="C176" s="257" t="s">
        <v>1790</v>
      </c>
      <c r="D176" s="257"/>
      <c r="E176" s="257"/>
      <c r="F176" s="278" t="s">
        <v>1771</v>
      </c>
      <c r="G176" s="257"/>
      <c r="H176" s="257" t="s">
        <v>1832</v>
      </c>
      <c r="I176" s="257" t="s">
        <v>1767</v>
      </c>
      <c r="J176" s="257">
        <v>50</v>
      </c>
      <c r="K176" s="303"/>
    </row>
    <row r="177" spans="2:11" s="1" customFormat="1" ht="15" customHeight="1">
      <c r="B177" s="280"/>
      <c r="C177" s="257" t="s">
        <v>100</v>
      </c>
      <c r="D177" s="257"/>
      <c r="E177" s="257"/>
      <c r="F177" s="278" t="s">
        <v>1765</v>
      </c>
      <c r="G177" s="257"/>
      <c r="H177" s="257" t="s">
        <v>1833</v>
      </c>
      <c r="I177" s="257" t="s">
        <v>1834</v>
      </c>
      <c r="J177" s="257"/>
      <c r="K177" s="303"/>
    </row>
    <row r="178" spans="2:11" s="1" customFormat="1" ht="15" customHeight="1">
      <c r="B178" s="280"/>
      <c r="C178" s="257" t="s">
        <v>56</v>
      </c>
      <c r="D178" s="257"/>
      <c r="E178" s="257"/>
      <c r="F178" s="278" t="s">
        <v>1765</v>
      </c>
      <c r="G178" s="257"/>
      <c r="H178" s="257" t="s">
        <v>1835</v>
      </c>
      <c r="I178" s="257" t="s">
        <v>1836</v>
      </c>
      <c r="J178" s="257">
        <v>1</v>
      </c>
      <c r="K178" s="303"/>
    </row>
    <row r="179" spans="2:11" s="1" customFormat="1" ht="15" customHeight="1">
      <c r="B179" s="280"/>
      <c r="C179" s="257" t="s">
        <v>52</v>
      </c>
      <c r="D179" s="257"/>
      <c r="E179" s="257"/>
      <c r="F179" s="278" t="s">
        <v>1765</v>
      </c>
      <c r="G179" s="257"/>
      <c r="H179" s="257" t="s">
        <v>1837</v>
      </c>
      <c r="I179" s="257" t="s">
        <v>1767</v>
      </c>
      <c r="J179" s="257">
        <v>20</v>
      </c>
      <c r="K179" s="303"/>
    </row>
    <row r="180" spans="2:11" s="1" customFormat="1" ht="15" customHeight="1">
      <c r="B180" s="280"/>
      <c r="C180" s="257" t="s">
        <v>53</v>
      </c>
      <c r="D180" s="257"/>
      <c r="E180" s="257"/>
      <c r="F180" s="278" t="s">
        <v>1765</v>
      </c>
      <c r="G180" s="257"/>
      <c r="H180" s="257" t="s">
        <v>1838</v>
      </c>
      <c r="I180" s="257" t="s">
        <v>1767</v>
      </c>
      <c r="J180" s="257">
        <v>255</v>
      </c>
      <c r="K180" s="303"/>
    </row>
    <row r="181" spans="2:11" s="1" customFormat="1" ht="15" customHeight="1">
      <c r="B181" s="280"/>
      <c r="C181" s="257" t="s">
        <v>101</v>
      </c>
      <c r="D181" s="257"/>
      <c r="E181" s="257"/>
      <c r="F181" s="278" t="s">
        <v>1765</v>
      </c>
      <c r="G181" s="257"/>
      <c r="H181" s="257" t="s">
        <v>1729</v>
      </c>
      <c r="I181" s="257" t="s">
        <v>1767</v>
      </c>
      <c r="J181" s="257">
        <v>10</v>
      </c>
      <c r="K181" s="303"/>
    </row>
    <row r="182" spans="2:11" s="1" customFormat="1" ht="15" customHeight="1">
      <c r="B182" s="280"/>
      <c r="C182" s="257" t="s">
        <v>102</v>
      </c>
      <c r="D182" s="257"/>
      <c r="E182" s="257"/>
      <c r="F182" s="278" t="s">
        <v>1765</v>
      </c>
      <c r="G182" s="257"/>
      <c r="H182" s="257" t="s">
        <v>1839</v>
      </c>
      <c r="I182" s="257" t="s">
        <v>1800</v>
      </c>
      <c r="J182" s="257"/>
      <c r="K182" s="303"/>
    </row>
    <row r="183" spans="2:11" s="1" customFormat="1" ht="15" customHeight="1">
      <c r="B183" s="280"/>
      <c r="C183" s="257" t="s">
        <v>1840</v>
      </c>
      <c r="D183" s="257"/>
      <c r="E183" s="257"/>
      <c r="F183" s="278" t="s">
        <v>1765</v>
      </c>
      <c r="G183" s="257"/>
      <c r="H183" s="257" t="s">
        <v>1841</v>
      </c>
      <c r="I183" s="257" t="s">
        <v>1800</v>
      </c>
      <c r="J183" s="257"/>
      <c r="K183" s="303"/>
    </row>
    <row r="184" spans="2:11" s="1" customFormat="1" ht="15" customHeight="1">
      <c r="B184" s="280"/>
      <c r="C184" s="257" t="s">
        <v>1829</v>
      </c>
      <c r="D184" s="257"/>
      <c r="E184" s="257"/>
      <c r="F184" s="278" t="s">
        <v>1765</v>
      </c>
      <c r="G184" s="257"/>
      <c r="H184" s="257" t="s">
        <v>1842</v>
      </c>
      <c r="I184" s="257" t="s">
        <v>1800</v>
      </c>
      <c r="J184" s="257"/>
      <c r="K184" s="303"/>
    </row>
    <row r="185" spans="2:11" s="1" customFormat="1" ht="15" customHeight="1">
      <c r="B185" s="280"/>
      <c r="C185" s="257" t="s">
        <v>104</v>
      </c>
      <c r="D185" s="257"/>
      <c r="E185" s="257"/>
      <c r="F185" s="278" t="s">
        <v>1771</v>
      </c>
      <c r="G185" s="257"/>
      <c r="H185" s="257" t="s">
        <v>1843</v>
      </c>
      <c r="I185" s="257" t="s">
        <v>1767</v>
      </c>
      <c r="J185" s="257">
        <v>50</v>
      </c>
      <c r="K185" s="303"/>
    </row>
    <row r="186" spans="2:11" s="1" customFormat="1" ht="15" customHeight="1">
      <c r="B186" s="280"/>
      <c r="C186" s="257" t="s">
        <v>1844</v>
      </c>
      <c r="D186" s="257"/>
      <c r="E186" s="257"/>
      <c r="F186" s="278" t="s">
        <v>1771</v>
      </c>
      <c r="G186" s="257"/>
      <c r="H186" s="257" t="s">
        <v>1845</v>
      </c>
      <c r="I186" s="257" t="s">
        <v>1846</v>
      </c>
      <c r="J186" s="257"/>
      <c r="K186" s="303"/>
    </row>
    <row r="187" spans="2:11" s="1" customFormat="1" ht="15" customHeight="1">
      <c r="B187" s="280"/>
      <c r="C187" s="257" t="s">
        <v>1847</v>
      </c>
      <c r="D187" s="257"/>
      <c r="E187" s="257"/>
      <c r="F187" s="278" t="s">
        <v>1771</v>
      </c>
      <c r="G187" s="257"/>
      <c r="H187" s="257" t="s">
        <v>1848</v>
      </c>
      <c r="I187" s="257" t="s">
        <v>1846</v>
      </c>
      <c r="J187" s="257"/>
      <c r="K187" s="303"/>
    </row>
    <row r="188" spans="2:11" s="1" customFormat="1" ht="15" customHeight="1">
      <c r="B188" s="280"/>
      <c r="C188" s="257" t="s">
        <v>1849</v>
      </c>
      <c r="D188" s="257"/>
      <c r="E188" s="257"/>
      <c r="F188" s="278" t="s">
        <v>1771</v>
      </c>
      <c r="G188" s="257"/>
      <c r="H188" s="257" t="s">
        <v>1850</v>
      </c>
      <c r="I188" s="257" t="s">
        <v>1846</v>
      </c>
      <c r="J188" s="257"/>
      <c r="K188" s="303"/>
    </row>
    <row r="189" spans="2:11" s="1" customFormat="1" ht="15" customHeight="1">
      <c r="B189" s="280"/>
      <c r="C189" s="316" t="s">
        <v>1851</v>
      </c>
      <c r="D189" s="257"/>
      <c r="E189" s="257"/>
      <c r="F189" s="278" t="s">
        <v>1771</v>
      </c>
      <c r="G189" s="257"/>
      <c r="H189" s="257" t="s">
        <v>1852</v>
      </c>
      <c r="I189" s="257" t="s">
        <v>1853</v>
      </c>
      <c r="J189" s="317" t="s">
        <v>1854</v>
      </c>
      <c r="K189" s="303"/>
    </row>
    <row r="190" spans="2:11" s="1" customFormat="1" ht="15" customHeight="1">
      <c r="B190" s="280"/>
      <c r="C190" s="316" t="s">
        <v>41</v>
      </c>
      <c r="D190" s="257"/>
      <c r="E190" s="257"/>
      <c r="F190" s="278" t="s">
        <v>1765</v>
      </c>
      <c r="G190" s="257"/>
      <c r="H190" s="254" t="s">
        <v>1855</v>
      </c>
      <c r="I190" s="257" t="s">
        <v>1856</v>
      </c>
      <c r="J190" s="257"/>
      <c r="K190" s="303"/>
    </row>
    <row r="191" spans="2:11" s="1" customFormat="1" ht="15" customHeight="1">
      <c r="B191" s="280"/>
      <c r="C191" s="316" t="s">
        <v>1857</v>
      </c>
      <c r="D191" s="257"/>
      <c r="E191" s="257"/>
      <c r="F191" s="278" t="s">
        <v>1765</v>
      </c>
      <c r="G191" s="257"/>
      <c r="H191" s="257" t="s">
        <v>1858</v>
      </c>
      <c r="I191" s="257" t="s">
        <v>1800</v>
      </c>
      <c r="J191" s="257"/>
      <c r="K191" s="303"/>
    </row>
    <row r="192" spans="2:11" s="1" customFormat="1" ht="15" customHeight="1">
      <c r="B192" s="280"/>
      <c r="C192" s="316" t="s">
        <v>1859</v>
      </c>
      <c r="D192" s="257"/>
      <c r="E192" s="257"/>
      <c r="F192" s="278" t="s">
        <v>1765</v>
      </c>
      <c r="G192" s="257"/>
      <c r="H192" s="257" t="s">
        <v>1860</v>
      </c>
      <c r="I192" s="257" t="s">
        <v>1800</v>
      </c>
      <c r="J192" s="257"/>
      <c r="K192" s="303"/>
    </row>
    <row r="193" spans="2:11" s="1" customFormat="1" ht="15" customHeight="1">
      <c r="B193" s="280"/>
      <c r="C193" s="316" t="s">
        <v>1861</v>
      </c>
      <c r="D193" s="257"/>
      <c r="E193" s="257"/>
      <c r="F193" s="278" t="s">
        <v>1771</v>
      </c>
      <c r="G193" s="257"/>
      <c r="H193" s="257" t="s">
        <v>1862</v>
      </c>
      <c r="I193" s="257" t="s">
        <v>1800</v>
      </c>
      <c r="J193" s="257"/>
      <c r="K193" s="303"/>
    </row>
    <row r="194" spans="2:11" s="1" customFormat="1" ht="15" customHeight="1">
      <c r="B194" s="309"/>
      <c r="C194" s="318"/>
      <c r="D194" s="289"/>
      <c r="E194" s="289"/>
      <c r="F194" s="289"/>
      <c r="G194" s="289"/>
      <c r="H194" s="289"/>
      <c r="I194" s="289"/>
      <c r="J194" s="289"/>
      <c r="K194" s="310"/>
    </row>
    <row r="195" spans="2:11" s="1" customFormat="1" ht="18.75" customHeight="1">
      <c r="B195" s="291"/>
      <c r="C195" s="301"/>
      <c r="D195" s="301"/>
      <c r="E195" s="301"/>
      <c r="F195" s="311"/>
      <c r="G195" s="301"/>
      <c r="H195" s="301"/>
      <c r="I195" s="301"/>
      <c r="J195" s="301"/>
      <c r="K195" s="291"/>
    </row>
    <row r="196" spans="2:11" s="1" customFormat="1" ht="18.75" customHeight="1">
      <c r="B196" s="291"/>
      <c r="C196" s="301"/>
      <c r="D196" s="301"/>
      <c r="E196" s="301"/>
      <c r="F196" s="311"/>
      <c r="G196" s="301"/>
      <c r="H196" s="301"/>
      <c r="I196" s="301"/>
      <c r="J196" s="301"/>
      <c r="K196" s="291"/>
    </row>
    <row r="197" spans="2:11" s="1" customFormat="1" ht="18.75" customHeight="1">
      <c r="B197" s="264"/>
      <c r="C197" s="264"/>
      <c r="D197" s="264"/>
      <c r="E197" s="264"/>
      <c r="F197" s="264"/>
      <c r="G197" s="264"/>
      <c r="H197" s="264"/>
      <c r="I197" s="264"/>
      <c r="J197" s="264"/>
      <c r="K197" s="264"/>
    </row>
    <row r="198" spans="2:11" s="1" customFormat="1" ht="13.5">
      <c r="B198" s="246"/>
      <c r="C198" s="247"/>
      <c r="D198" s="247"/>
      <c r="E198" s="247"/>
      <c r="F198" s="247"/>
      <c r="G198" s="247"/>
      <c r="H198" s="247"/>
      <c r="I198" s="247"/>
      <c r="J198" s="247"/>
      <c r="K198" s="248"/>
    </row>
    <row r="199" spans="2:11" s="1" customFormat="1" ht="21">
      <c r="B199" s="249"/>
      <c r="C199" s="377" t="s">
        <v>1863</v>
      </c>
      <c r="D199" s="377"/>
      <c r="E199" s="377"/>
      <c r="F199" s="377"/>
      <c r="G199" s="377"/>
      <c r="H199" s="377"/>
      <c r="I199" s="377"/>
      <c r="J199" s="377"/>
      <c r="K199" s="250"/>
    </row>
    <row r="200" spans="2:11" s="1" customFormat="1" ht="25.5" customHeight="1">
      <c r="B200" s="249"/>
      <c r="C200" s="319" t="s">
        <v>1864</v>
      </c>
      <c r="D200" s="319"/>
      <c r="E200" s="319"/>
      <c r="F200" s="319" t="s">
        <v>1865</v>
      </c>
      <c r="G200" s="320"/>
      <c r="H200" s="378" t="s">
        <v>1866</v>
      </c>
      <c r="I200" s="378"/>
      <c r="J200" s="378"/>
      <c r="K200" s="250"/>
    </row>
    <row r="201" spans="2:11" s="1" customFormat="1" ht="5.25" customHeight="1">
      <c r="B201" s="280"/>
      <c r="C201" s="275"/>
      <c r="D201" s="275"/>
      <c r="E201" s="275"/>
      <c r="F201" s="275"/>
      <c r="G201" s="301"/>
      <c r="H201" s="275"/>
      <c r="I201" s="275"/>
      <c r="J201" s="275"/>
      <c r="K201" s="303"/>
    </row>
    <row r="202" spans="2:11" s="1" customFormat="1" ht="15" customHeight="1">
      <c r="B202" s="280"/>
      <c r="C202" s="257" t="s">
        <v>1856</v>
      </c>
      <c r="D202" s="257"/>
      <c r="E202" s="257"/>
      <c r="F202" s="278" t="s">
        <v>42</v>
      </c>
      <c r="G202" s="257"/>
      <c r="H202" s="379" t="s">
        <v>1867</v>
      </c>
      <c r="I202" s="379"/>
      <c r="J202" s="379"/>
      <c r="K202" s="303"/>
    </row>
    <row r="203" spans="2:11" s="1" customFormat="1" ht="15" customHeight="1">
      <c r="B203" s="280"/>
      <c r="C203" s="257"/>
      <c r="D203" s="257"/>
      <c r="E203" s="257"/>
      <c r="F203" s="278" t="s">
        <v>43</v>
      </c>
      <c r="G203" s="257"/>
      <c r="H203" s="379" t="s">
        <v>1868</v>
      </c>
      <c r="I203" s="379"/>
      <c r="J203" s="379"/>
      <c r="K203" s="303"/>
    </row>
    <row r="204" spans="2:11" s="1" customFormat="1" ht="15" customHeight="1">
      <c r="B204" s="280"/>
      <c r="C204" s="257"/>
      <c r="D204" s="257"/>
      <c r="E204" s="257"/>
      <c r="F204" s="278" t="s">
        <v>46</v>
      </c>
      <c r="G204" s="257"/>
      <c r="H204" s="379" t="s">
        <v>1869</v>
      </c>
      <c r="I204" s="379"/>
      <c r="J204" s="379"/>
      <c r="K204" s="303"/>
    </row>
    <row r="205" spans="2:11" s="1" customFormat="1" ht="15" customHeight="1">
      <c r="B205" s="280"/>
      <c r="C205" s="257"/>
      <c r="D205" s="257"/>
      <c r="E205" s="257"/>
      <c r="F205" s="278" t="s">
        <v>44</v>
      </c>
      <c r="G205" s="257"/>
      <c r="H205" s="379" t="s">
        <v>1870</v>
      </c>
      <c r="I205" s="379"/>
      <c r="J205" s="379"/>
      <c r="K205" s="303"/>
    </row>
    <row r="206" spans="2:11" s="1" customFormat="1" ht="15" customHeight="1">
      <c r="B206" s="280"/>
      <c r="C206" s="257"/>
      <c r="D206" s="257"/>
      <c r="E206" s="257"/>
      <c r="F206" s="278" t="s">
        <v>45</v>
      </c>
      <c r="G206" s="257"/>
      <c r="H206" s="379" t="s">
        <v>1871</v>
      </c>
      <c r="I206" s="379"/>
      <c r="J206" s="379"/>
      <c r="K206" s="303"/>
    </row>
    <row r="207" spans="2:11" s="1" customFormat="1" ht="15" customHeight="1">
      <c r="B207" s="280"/>
      <c r="C207" s="257"/>
      <c r="D207" s="257"/>
      <c r="E207" s="257"/>
      <c r="F207" s="278"/>
      <c r="G207" s="257"/>
      <c r="H207" s="257"/>
      <c r="I207" s="257"/>
      <c r="J207" s="257"/>
      <c r="K207" s="303"/>
    </row>
    <row r="208" spans="2:11" s="1" customFormat="1" ht="15" customHeight="1">
      <c r="B208" s="280"/>
      <c r="C208" s="257" t="s">
        <v>1812</v>
      </c>
      <c r="D208" s="257"/>
      <c r="E208" s="257"/>
      <c r="F208" s="278" t="s">
        <v>77</v>
      </c>
      <c r="G208" s="257"/>
      <c r="H208" s="379" t="s">
        <v>1872</v>
      </c>
      <c r="I208" s="379"/>
      <c r="J208" s="379"/>
      <c r="K208" s="303"/>
    </row>
    <row r="209" spans="2:11" s="1" customFormat="1" ht="15" customHeight="1">
      <c r="B209" s="280"/>
      <c r="C209" s="257"/>
      <c r="D209" s="257"/>
      <c r="E209" s="257"/>
      <c r="F209" s="278" t="s">
        <v>1707</v>
      </c>
      <c r="G209" s="257"/>
      <c r="H209" s="379" t="s">
        <v>1708</v>
      </c>
      <c r="I209" s="379"/>
      <c r="J209" s="379"/>
      <c r="K209" s="303"/>
    </row>
    <row r="210" spans="2:11" s="1" customFormat="1" ht="15" customHeight="1">
      <c r="B210" s="280"/>
      <c r="C210" s="257"/>
      <c r="D210" s="257"/>
      <c r="E210" s="257"/>
      <c r="F210" s="278" t="s">
        <v>1705</v>
      </c>
      <c r="G210" s="257"/>
      <c r="H210" s="379" t="s">
        <v>1873</v>
      </c>
      <c r="I210" s="379"/>
      <c r="J210" s="379"/>
      <c r="K210" s="303"/>
    </row>
    <row r="211" spans="2:11" s="1" customFormat="1" ht="15" customHeight="1">
      <c r="B211" s="321"/>
      <c r="C211" s="257"/>
      <c r="D211" s="257"/>
      <c r="E211" s="257"/>
      <c r="F211" s="278" t="s">
        <v>1709</v>
      </c>
      <c r="G211" s="316"/>
      <c r="H211" s="380" t="s">
        <v>1710</v>
      </c>
      <c r="I211" s="380"/>
      <c r="J211" s="380"/>
      <c r="K211" s="322"/>
    </row>
    <row r="212" spans="2:11" s="1" customFormat="1" ht="15" customHeight="1">
      <c r="B212" s="321"/>
      <c r="C212" s="257"/>
      <c r="D212" s="257"/>
      <c r="E212" s="257"/>
      <c r="F212" s="278" t="s">
        <v>1711</v>
      </c>
      <c r="G212" s="316"/>
      <c r="H212" s="380" t="s">
        <v>1874</v>
      </c>
      <c r="I212" s="380"/>
      <c r="J212" s="380"/>
      <c r="K212" s="322"/>
    </row>
    <row r="213" spans="2:11" s="1" customFormat="1" ht="15" customHeight="1">
      <c r="B213" s="321"/>
      <c r="C213" s="257"/>
      <c r="D213" s="257"/>
      <c r="E213" s="257"/>
      <c r="F213" s="278"/>
      <c r="G213" s="316"/>
      <c r="H213" s="307"/>
      <c r="I213" s="307"/>
      <c r="J213" s="307"/>
      <c r="K213" s="322"/>
    </row>
    <row r="214" spans="2:11" s="1" customFormat="1" ht="15" customHeight="1">
      <c r="B214" s="321"/>
      <c r="C214" s="257" t="s">
        <v>1836</v>
      </c>
      <c r="D214" s="257"/>
      <c r="E214" s="257"/>
      <c r="F214" s="278">
        <v>1</v>
      </c>
      <c r="G214" s="316"/>
      <c r="H214" s="380" t="s">
        <v>1875</v>
      </c>
      <c r="I214" s="380"/>
      <c r="J214" s="380"/>
      <c r="K214" s="322"/>
    </row>
    <row r="215" spans="2:11" s="1" customFormat="1" ht="15" customHeight="1">
      <c r="B215" s="321"/>
      <c r="C215" s="257"/>
      <c r="D215" s="257"/>
      <c r="E215" s="257"/>
      <c r="F215" s="278">
        <v>2</v>
      </c>
      <c r="G215" s="316"/>
      <c r="H215" s="380" t="s">
        <v>1876</v>
      </c>
      <c r="I215" s="380"/>
      <c r="J215" s="380"/>
      <c r="K215" s="322"/>
    </row>
    <row r="216" spans="2:11" s="1" customFormat="1" ht="15" customHeight="1">
      <c r="B216" s="321"/>
      <c r="C216" s="257"/>
      <c r="D216" s="257"/>
      <c r="E216" s="257"/>
      <c r="F216" s="278">
        <v>3</v>
      </c>
      <c r="G216" s="316"/>
      <c r="H216" s="380" t="s">
        <v>1877</v>
      </c>
      <c r="I216" s="380"/>
      <c r="J216" s="380"/>
      <c r="K216" s="322"/>
    </row>
    <row r="217" spans="2:11" s="1" customFormat="1" ht="15" customHeight="1">
      <c r="B217" s="321"/>
      <c r="C217" s="257"/>
      <c r="D217" s="257"/>
      <c r="E217" s="257"/>
      <c r="F217" s="278">
        <v>4</v>
      </c>
      <c r="G217" s="316"/>
      <c r="H217" s="380" t="s">
        <v>1878</v>
      </c>
      <c r="I217" s="380"/>
      <c r="J217" s="380"/>
      <c r="K217" s="322"/>
    </row>
    <row r="218" spans="2:11" s="1" customFormat="1" ht="12.75" customHeight="1">
      <c r="B218" s="323"/>
      <c r="C218" s="324"/>
      <c r="D218" s="324"/>
      <c r="E218" s="324"/>
      <c r="F218" s="324"/>
      <c r="G218" s="324"/>
      <c r="H218" s="324"/>
      <c r="I218" s="324"/>
      <c r="J218" s="324"/>
      <c r="K218" s="325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1 - část investice</vt:lpstr>
      <vt:lpstr>2 - část oprava</vt:lpstr>
      <vt:lpstr>3 - Vedlejší náklady</vt:lpstr>
      <vt:lpstr>Pokyny pro vyplnění</vt:lpstr>
      <vt:lpstr>'1 - část investice'!Názvy_tisku</vt:lpstr>
      <vt:lpstr>'2 - část oprava'!Názvy_tisku</vt:lpstr>
      <vt:lpstr>'3 - Vedlejší náklady'!Názvy_tisku</vt:lpstr>
      <vt:lpstr>'Rekapitulace stavby'!Názvy_tisku</vt:lpstr>
      <vt:lpstr>'1 - část investice'!Oblast_tisku</vt:lpstr>
      <vt:lpstr>'2 - část oprava'!Oblast_tisku</vt:lpstr>
      <vt:lpstr>'3 - Vedlejší náklady'!Oblast_tisku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Dudás Adriana</cp:lastModifiedBy>
  <dcterms:created xsi:type="dcterms:W3CDTF">2021-11-16T14:34:37Z</dcterms:created>
  <dcterms:modified xsi:type="dcterms:W3CDTF">2021-11-18T06:23:18Z</dcterms:modified>
</cp:coreProperties>
</file>