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1570" windowHeight="8205" tabRatio="500" activeTab="0"/>
  </bookViews>
  <sheets>
    <sheet name="Rekapitulace stavby" sheetId="1" r:id="rId1"/>
    <sheet name="003 - Pomůcky 1" sheetId="2" r:id="rId2"/>
  </sheets>
  <definedNames>
    <definedName name="_xlnm._FilterDatabase" localSheetId="1" hidden="1">'003 - Pomůcky 1'!$C$115:$K$228</definedName>
    <definedName name="_xlnm.Print_Area" localSheetId="1">'003 - Pomůcky 1'!$C$82:$J$97,'003 - Pomůcky 1'!$C$103:$K$228</definedName>
    <definedName name="_xlnm.Print_Area" localSheetId="0">'Rekapitulace stavby'!$D$4:$AO$76,'Rekapitulace stavby'!$C$82:$AQ$96</definedName>
    <definedName name="_xlnm.Print_Titles" localSheetId="0">'Rekapitulace stavby'!$92:$92</definedName>
    <definedName name="_xlnm.Print_Titles" localSheetId="1">'003 - Pomůcky 1'!$115:$115</definedName>
  </definedNames>
  <calcPr calcId="162913"/>
  <extLst/>
</workbook>
</file>

<file path=xl/sharedStrings.xml><?xml version="1.0" encoding="utf-8"?>
<sst xmlns="http://schemas.openxmlformats.org/spreadsheetml/2006/main" count="1175" uniqueCount="305">
  <si>
    <t>Export Komplet</t>
  </si>
  <si>
    <t>2.0</t>
  </si>
  <si>
    <t>False</t>
  </si>
  <si>
    <t>{23fea9b1-8ea5-47db-8fb0-22472bc8c090}</t>
  </si>
  <si>
    <t>&gt;&gt;  skryté sloupce  &lt;&lt;</t>
  </si>
  <si>
    <t>0,01</t>
  </si>
  <si>
    <t>21</t>
  </si>
  <si>
    <t>15</t>
  </si>
  <si>
    <t>REKAPITULACE STAVBY</t>
  </si>
  <si>
    <t>v ---  níže se nacházejí doplnkové a pomocné údaje k sestavám  --- v</t>
  </si>
  <si>
    <t>Návod na vyplnění</t>
  </si>
  <si>
    <t>0,001</t>
  </si>
  <si>
    <t>Kód:</t>
  </si>
  <si>
    <t>20212012003</t>
  </si>
  <si>
    <t>Měnit lze pouze buňky se žlutým podbarvením!_x005F_x000D_
_x005F_x000D_
1) na prvním listu Rekapitulace stavby vyplňte v sestavě_x005F_x000D_
_x005F_x000D_
    a) Souhrnný list_x005F_x000D_
       - údaje o Uchazeči_x005F_x000D_
         (přenesou se do ostatních sestav i v jiných listech)_x005F_x000D_
_x005F_x000D_
    b) Rekapitulace objektů_x005F_x000D_
       - potřebné Ostatní náklady_x005F_x000D_
_x005F_x000D_
2) na vybraných listech vyplňte v sestavě_x005F_x000D_
_x005F_x000D_
    a) Krycí list_x005F_x000D_
       - údaje o Uchazeči, pokud se liší od údajů o Uchazeči na Souhrnném listu_x005F_x000D_
         (údaje se přenesou do ostatních sestav v daném listu)_x005F_x000D_
_x005F_x000D_
    b) Rekapitulace rozpočtu_x005F_x000D_
       - potřebné Ostatní náklady_x005F_x000D_
_x005F_x000D_
    c) Celkové náklady za stavbu_x005F_x000D_
       - ceny u položek_x005F_x000D_
       - množství, pokud má žluté podbarvení_x005F_x000D_
       - a v případě potřeby poznámku (ta je ve skrytém sloupci)</t>
  </si>
  <si>
    <t>Stavba:</t>
  </si>
  <si>
    <t>KSO:</t>
  </si>
  <si>
    <t>801 3</t>
  </si>
  <si>
    <t>CC-CZ:</t>
  </si>
  <si>
    <t>Místo:</t>
  </si>
  <si>
    <t>Bohumín</t>
  </si>
  <si>
    <t>Datum:</t>
  </si>
  <si>
    <t>7. 1. 2018</t>
  </si>
  <si>
    <t>Zadavatel:</t>
  </si>
  <si>
    <t>IČ:</t>
  </si>
  <si>
    <t>ZŠ Bezručova Bohumín</t>
  </si>
  <si>
    <t>DIČ:</t>
  </si>
  <si>
    <t>Uchazeč:</t>
  </si>
  <si>
    <t>Vyplň údaj</t>
  </si>
  <si>
    <t>Projektant:</t>
  </si>
  <si>
    <t>ATRIS s.r.o.</t>
  </si>
  <si>
    <t>True</t>
  </si>
  <si>
    <t>Zpracovatel:</t>
  </si>
  <si>
    <t>Barbora Kyšková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</si>
  <si>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</si>
  <si>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</si>
  <si>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</si>
  <si>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</si>
  <si>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</si>
  <si>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</si>
  <si>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</si>
  <si>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</si>
  <si>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</si>
  <si>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</si>
  <si>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</si>
  <si>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</si>
  <si>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</si>
  <si>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</si>
  <si>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</si>
  <si>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</si>
  <si>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</si>
  <si>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</si>
  <si>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</si>
  <si>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</si>
  <si>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</si>
  <si>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</si>
  <si>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</si>
  <si>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</si>
  <si>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</si>
  <si>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</si>
  <si>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</si>
  <si>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</si>
  <si>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</si>
  <si>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</si>
  <si>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</si>
  <si>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</si>
  <si>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</si>
  <si>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</si>
  <si>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</si>
  <si>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</si>
  <si>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</si>
  <si>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</si>
  <si>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</si>
  <si>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z rozpočtů</t>
  </si>
  <si>
    <t>D</t>
  </si>
  <si>
    <t>0</t>
  </si>
  <si>
    <t>###NOIMPORT###</t>
  </si>
  <si>
    <t>IMPORT</t>
  </si>
  <si>
    <t>{00000000-0000-0000-0000-000000000000}</t>
  </si>
  <si>
    <t>/</t>
  </si>
  <si>
    <t>003</t>
  </si>
  <si>
    <t>Pomůcky 1</t>
  </si>
  <si>
    <t>STA</t>
  </si>
  <si>
    <t>1</t>
  </si>
  <si>
    <t>{3b236688-15ce-4c56-aa88-2693be21da08}</t>
  </si>
  <si>
    <t>2</t>
  </si>
  <si>
    <t>KRYCÍ LIST SOUPISU PRACÍ</t>
  </si>
  <si>
    <t>Objekt:</t>
  </si>
  <si>
    <t>003 - Pomůcky 1</t>
  </si>
  <si>
    <t xml:space="preserve"> </t>
  </si>
  <si>
    <t>REKAPITULACE ČLENĚNÍ SOUPISU PRACÍ</t>
  </si>
  <si>
    <t>Kód dílu - Popis</t>
  </si>
  <si>
    <t>Cena celkem [CZK]</t>
  </si>
  <si>
    <t>Náklady ze soupisu prací</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</si>
  <si>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</si>
  <si>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</si>
  <si>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</si>
  <si>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</si>
  <si>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</si>
  <si>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</si>
  <si>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</si>
  <si>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</si>
  <si>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</si>
  <si>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</si>
  <si>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</si>
  <si>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</si>
  <si>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</si>
  <si>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</si>
  <si>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</si>
  <si>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kolekce horninotvorných minerálů</t>
  </si>
  <si>
    <t>kus</t>
  </si>
  <si>
    <t>4</t>
  </si>
  <si>
    <t>ROZPOCET</t>
  </si>
  <si>
    <t>P</t>
  </si>
  <si>
    <t>lidský trup</t>
  </si>
  <si>
    <t>3</t>
  </si>
  <si>
    <t>lidská páteř</t>
  </si>
  <si>
    <t>6</t>
  </si>
  <si>
    <t>torzo člověka</t>
  </si>
  <si>
    <t>8</t>
  </si>
  <si>
    <t>5</t>
  </si>
  <si>
    <t>mozek</t>
  </si>
  <si>
    <t>10</t>
  </si>
  <si>
    <t>vývoj chrupu</t>
  </si>
  <si>
    <t>12</t>
  </si>
  <si>
    <t>7</t>
  </si>
  <si>
    <t>lidské ucho</t>
  </si>
  <si>
    <t>14</t>
  </si>
  <si>
    <t>velký model oka</t>
  </si>
  <si>
    <t>16</t>
  </si>
  <si>
    <t>9</t>
  </si>
  <si>
    <t>model řezu kůže</t>
  </si>
  <si>
    <t>18</t>
  </si>
  <si>
    <t>ze života včela medonosné</t>
  </si>
  <si>
    <t>20</t>
  </si>
  <si>
    <t>11</t>
  </si>
  <si>
    <t>lidská kostra</t>
  </si>
  <si>
    <t>22</t>
  </si>
  <si>
    <t>školní mikroskop</t>
  </si>
  <si>
    <t>24</t>
  </si>
  <si>
    <t>13</t>
  </si>
  <si>
    <t>životní cyklus žáby</t>
  </si>
  <si>
    <t>26</t>
  </si>
  <si>
    <t>životní cyklus kobylky luční</t>
  </si>
  <si>
    <t>28</t>
  </si>
  <si>
    <t>životní cyklus běláska zelného</t>
  </si>
  <si>
    <t>30</t>
  </si>
  <si>
    <t>funkce lidského těla</t>
  </si>
  <si>
    <t>32</t>
  </si>
  <si>
    <t>17</t>
  </si>
  <si>
    <t>model stoličky se zubním kazem</t>
  </si>
  <si>
    <t>34</t>
  </si>
  <si>
    <t>mikroskopické příslušenství</t>
  </si>
  <si>
    <t>36</t>
  </si>
  <si>
    <t>19</t>
  </si>
  <si>
    <t>sada trvalých preparátů I.</t>
  </si>
  <si>
    <t>38</t>
  </si>
  <si>
    <t>sada trvalých preparátů II.</t>
  </si>
  <si>
    <t>40</t>
  </si>
  <si>
    <t>koloběh vody v přírodě</t>
  </si>
  <si>
    <t>42</t>
  </si>
  <si>
    <t>sada pro pokusy</t>
  </si>
  <si>
    <t>44</t>
  </si>
  <si>
    <t>23</t>
  </si>
  <si>
    <t>reliéfní globus</t>
  </si>
  <si>
    <t>46</t>
  </si>
  <si>
    <t>sbírka zkamenělin</t>
  </si>
  <si>
    <t>48</t>
  </si>
  <si>
    <t>25</t>
  </si>
  <si>
    <t>50</t>
  </si>
  <si>
    <t>elektrostavebnice</t>
  </si>
  <si>
    <t>52</t>
  </si>
  <si>
    <t>27</t>
  </si>
  <si>
    <t>přírodověda 1– rostliny a houby</t>
  </si>
  <si>
    <t>54</t>
  </si>
  <si>
    <t>56</t>
  </si>
  <si>
    <t>29</t>
  </si>
  <si>
    <t>přírodověda 3 – živočichové a rostliny ČR</t>
  </si>
  <si>
    <t>58</t>
  </si>
  <si>
    <t>přírodověda 4 – žijí s námi</t>
  </si>
  <si>
    <t>60</t>
  </si>
  <si>
    <t>31</t>
  </si>
  <si>
    <t>přírodověda 5 – poznáváme naší přírodu</t>
  </si>
  <si>
    <t>62</t>
  </si>
  <si>
    <t>přírodověda 6 – poznáváme živočichy a rostliny</t>
  </si>
  <si>
    <t>64</t>
  </si>
  <si>
    <t>33</t>
  </si>
  <si>
    <t>poznáváme minulost – pravěk</t>
  </si>
  <si>
    <t>66</t>
  </si>
  <si>
    <t>vlastivěda – starší české dějiny</t>
  </si>
  <si>
    <t>68</t>
  </si>
  <si>
    <t>35</t>
  </si>
  <si>
    <t>Ovládání textových editorů</t>
  </si>
  <si>
    <t>70</t>
  </si>
  <si>
    <t>matematika pro 1. ročník</t>
  </si>
  <si>
    <t>72</t>
  </si>
  <si>
    <t>37</t>
  </si>
  <si>
    <t>matematika pro 1. a 2. ročník</t>
  </si>
  <si>
    <t>74</t>
  </si>
  <si>
    <t>matematika – logické hádanky a úkoly</t>
  </si>
  <si>
    <t>76</t>
  </si>
  <si>
    <t>39</t>
  </si>
  <si>
    <t>angličtina pro malé školáky 1</t>
  </si>
  <si>
    <t>78</t>
  </si>
  <si>
    <t>80</t>
  </si>
  <si>
    <t>41</t>
  </si>
  <si>
    <t>angličtina hrou I.</t>
  </si>
  <si>
    <t>82</t>
  </si>
  <si>
    <t>angličtina hrou II.</t>
  </si>
  <si>
    <t>84</t>
  </si>
  <si>
    <t>43</t>
  </si>
  <si>
    <t>86</t>
  </si>
  <si>
    <t>88</t>
  </si>
  <si>
    <t>45</t>
  </si>
  <si>
    <t>90</t>
  </si>
  <si>
    <t>matematika pro 1. - 4. ročník</t>
  </si>
  <si>
    <t>92</t>
  </si>
  <si>
    <t>47</t>
  </si>
  <si>
    <t>94</t>
  </si>
  <si>
    <t>96</t>
  </si>
  <si>
    <t>49</t>
  </si>
  <si>
    <t>98</t>
  </si>
  <si>
    <t>100</t>
  </si>
  <si>
    <t>51</t>
  </si>
  <si>
    <t>elektronická stavebnice</t>
  </si>
  <si>
    <t>102</t>
  </si>
  <si>
    <t>desková hra – vzhůru na vlastivědu</t>
  </si>
  <si>
    <t>104</t>
  </si>
  <si>
    <t>53</t>
  </si>
  <si>
    <t>desková hra – vzhůru na přírodovědu</t>
  </si>
  <si>
    <t>106</t>
  </si>
  <si>
    <t>desková hra – vzhůru do provozu</t>
  </si>
  <si>
    <t>108</t>
  </si>
  <si>
    <t>55</t>
  </si>
  <si>
    <t>tellurium</t>
  </si>
  <si>
    <t>110</t>
  </si>
  <si>
    <t>adaptér Bluetooth</t>
  </si>
  <si>
    <t>112</t>
  </si>
  <si>
    <t>soubor minimálně 10 minerálů a 30 hornin
velikost vzorků cca 2x2 cm
pro vysvětlení nejdůležitějších souvislostí petrografie
umožňuje určování hornin</t>
  </si>
  <si>
    <t>oboupohlavní lidský trup
lze rozložit na následující díly:
3dílná hlava
2dílný žaludek
4dílná sada střev
2dílná ženská prsa
2 plicní lalok 2dílné srdce
játra se žlučníkem
přední polovina ledviny
3dílné vkládací ženské genitálie s embryem
4dílné vkládací mužské genitálie
výška cca 90 cm</t>
  </si>
  <si>
    <t>flexibilní model páteře
s týlní deskou, mužskou pánví, vertebrálními tepnami a míšními nervy
výška cca 70 cm</t>
  </si>
  <si>
    <t xml:space="preserve">bezpohlavní torzo
rozložitelné na mimim. 12 dílů:
dvoudílná hlava, dvoudílné plíce, dvoudílné srdce,
žaludek, játra se žlučníkem, dvoudílný trávicí trakt,
přední polovina ledviny
výška cca 90 cm
</t>
  </si>
  <si>
    <t>minim. dvoudílný plastový model mozku v mediálním řezu
výrazně znázorněny všechny důležité struktury mozku
odnímatelný podstavec
výška cca 14 cm</t>
  </si>
  <si>
    <t>minim. čtyři modely na společném stojanu
horní a dolní čelist u novorozence, pětiletého a devítiletého dítěte
a mladého dospělého jedince
typické znaky různých vývojových stádií
plastový model
výška cca 30 cm</t>
  </si>
  <si>
    <t>plastový model v trojnásobné velikosti.
Rozložitelný na díly:
vnější, střední a vnitřní ucho
vyjímatelný bubínek s kladívkem a kovadlinkou,
labyrint s třmínkem,
sluchový a rovnovážný orgán
výška cca 30 cm</t>
  </si>
  <si>
    <t>lidské oko v pětinásobné velikosti
rozložitelné na díly:
dvě poloviny bělma s rohovkou a úpony očních svalů,
dvě poloviny cévnatky se sítnicí a duhovkou, čočka a sklivec
uloženo v části kostní oční jamky
výška cca 20 cm</t>
  </si>
  <si>
    <t>demonstrační blokový model
70-ti násobné zvětšení skutečné velikosti
3D zobrazení struktur a jednotlivých vrstev kůže
vlasy, vlasové kořínky, mazové žlázy, potní žlázy, receptory, nervy, cévy
výška cca 40 cm</t>
  </si>
  <si>
    <t>preparáty zalité v akrylovém bloku
vajíčko, larva, kukla, včela dělnice, trubec, královna, mezistěna, plástev dělnice,
plástev královny, včelí pyl, med, vosk
výška cca 20 cm</t>
  </si>
  <si>
    <t>model lidské kostry
znázornění dutin, trhlin a anatomických detailů
lebka rozebíratelná na 3 díly, odnímatelné končetiny
vyrobeno z nerozbitného trvanlivého plastu
pojízdný pětiramenný stojan, kolečka s brzdou
velikost cca 180 cm</t>
  </si>
  <si>
    <t>mikroskop se zvětšením 40-800x
objektivy: 4x, 10x, 40x
okulár: WF10x
2x Barlowova čočka
pracovní stolek se svorkami
kotoučová clona, kondenzor
plastové tělo
horní a spodní osvětlení systémem LED diod
součástí je i experimentální sada
síťový adaptér</t>
  </si>
  <si>
    <t xml:space="preserve">preparát zalitý v pryskyřici
vývojová stádia žáby od pulce k dospělému jedinci
</t>
  </si>
  <si>
    <t>preparát zalitý v pryskyřici
vývojová stádia kobylky luční</t>
  </si>
  <si>
    <t>preparát zalitý v pryskyřici
vývojová stádia běláska zelného</t>
  </si>
  <si>
    <t>anatomický model lidské spodní stoličky s dvojitým kořenem a zubním kazem
rozložitelné do minim. dvou částí
model dospělého zubu
velikost cca 25 cm</t>
  </si>
  <si>
    <t>základní preparační sada
obsah sady:
1 ks pitevní jehla
1 ks špejle (brzlen)
1 ks papír na čištění optiky
1 ks plastová Petriho miska
1 ks plastová zkumavka
1 ks plastová pinzeta
5 ks preparátů
5 ks čistá podložní skla
5 ks krycí skla
5 ks popisové nálepky na podložní skla
1 ks červené barvivo (lahvička)
1 ks modré barvivo (lahvička)
1 ks jednoduchý ruční mikrotom
1 ks plastová pipeta</t>
  </si>
  <si>
    <t>směs biologie
Buňka sliznice člověka, stěr; Buňka kůže žáby, řez
Dlaždicový epitel psa, vcelku; Trepka, vcelku; Nezmar (hydra), příčný řez; Žížala, příčný řez
Dafnie, vcelku; Larva komára, vcelku; Kusadla komára, vcelku; Kusadla včely domácí, vcelku
Kusadla mouchy domácí, vcelku; Noha dělnice včely medonosné - kompozitní, vcelku
Křídla komára, vcelku; Křídla motýla, vcelku; Křídla vážky, vcelku; Křídla včely medonosné, vcelku
Složené oko mouchy domácí, vcelku; Složené oko včely medonosné, vcelku
Složené oko vážky, vcelku; Jícen psa, příčný řez; Tenké střevo psa, řez; Žaludek psa, řez; Tenké střevo - dvanáctník psa, příčný řez; Tenké střevo - lačník psa, příčný řez; Tenké střevo - kyčelník psa, příčný řez; Konečník psa, příčný řez; Slezina psa, řez; Slinivka psa, řez
Žlučník prasete, řez; Tepna &amp; žíla králíka, příčný řez; Malá céva králíka, příčný řez; Lidská krev, nátěr; Krev žáby, nátěr; Krev ryby, nátěr; Lymfatická uzlina králíka, řez
Průdušnice psa, příčný řez; Močovod psa, příčný řez
Lidská kůže - potní žláza, řez; Lidský vlas, vcelku
Péro, vcelku; Rybí šupina, vcelku; Hyalinní chrupavka králíka, řez
Kosterní sval psa, podélný řez &amp; příčný řez; Hladký sval psa, podélný řez &amp; příčný řez
Srdeční sval psa, podélný řez; Motorický nerv prasete, vcelku
Mícha králíka, příčný řez; Chuťové pohárky psa, řez; Varle králíka, řez; Lidské spermie, nátěr
Slupka cibule, vcelku; List přeslice vodní, vcelku; List pokojové kytky Rhoeo Discolor, vcelku
Kořen svlačce, vcelku; Dužina, vcelku; Buňka (sklereid) malvice, vcelku
Mitóza kořenové špičky cibule, podélný řez; 
Redukční dělení pylu lilie, vcelku; Dělivé pletivo kořene, podélný řez
Stonek - collenchyma, příčný řez; Stonek - parenchyma, příčný řez
Stonek - sclerenchyma, řez; Stonek - buňky tracheid, podélný řez
Smíšené bakterie, nátěr; Bakterie rodu Coccus, nátěr
Bakterie rodu Bacillus, nátěr; Bakterie rodu Spirillium, nátěr
Plíseň rodu Rhizopus, vcelku; Houba rodu Penicillium, vcelku
Pučící kvasinky, vcelku; Malý druh hub Coprinus, příčný řez
Řasa rodu Chlamydomonas, vcelku; Řasa rodu Volvox, vcelku
Řasa rodu Spirogyra - konjugace, vcelku; Organismus rodu Krásnoočko (Euglena), vcelku
Porostnice mnohotvárná, podélný řez; Spodní strana listu kapradiny, vcelku
Prvostélka kapradiny, vcelku; Prvostélka &amp; Výtrusnice kapradiny, vcelku
Kořen borovice, příčný řez; Kmen borovice, příčný řez; Jehlice borovice, příčný řez
Mladá tyčinková šiška borovice, podélný řez; Špička kořenu kukuřice, podélný řez
Kořen kukuřice, příčný řez; Stonek kukuřice, podélný řez; Stonek tykve, podélný řez
Stonek kukuřice, příčný řez; Stonek rýže, příčný řez; Stonek slunečnice, příčný řez
Stonek tykve, příčný řez; Stonek lilie, příčný řez; Hlavní rostoucí bod na špičce stonku, podélný řez; List lipnice, příčný řez; List svlačce, příčný řez; Průduchy listu bobu obecného, vcelku
Vaječník lilie, příčný řez; Tyčinka lilie, příčný řez; Prachové částice drahokamu, vcelku
Semeno kukuřice, podélný řez</t>
  </si>
  <si>
    <t>simulace koloběhu vody – voda kondenzuje a shromažďuje se v mracích,
poté se vrací do koloběhu ve formě deště
objem vody v systému se nemění, voda je přítomna v různých formách
plastová nádoba s víkem, omyvatelná
délka cca 40 cm</t>
  </si>
  <si>
    <t>vítr a počasí
pochopení meteorologie
rozeznání, rozlišení, popis, měření a záznam teploty, oblačnosti, směru a síly větru a srážek aj.
materiál pro cca 6 skupin
žáci si procvičí čtyři základní přírodovědecké dovednosti:
zacházení s měřicími přístroji, pozorování, dokumentování a vyhodnocování.
S touto sadou můžete vypracovat následující úkoly pro témata:
teplota, srážky, oblačnost, vítr, denní zprávy o počasí
výška cca 50 cm
včetně návodu</t>
  </si>
  <si>
    <t>stolní globus s osvětlením
dvojí kartografické zobrazení se 3D reliéfem pohoří
při nezapnutém osvětlení je viditelné fyzikální zobrazení
při rozsvícení pak politické zobrazení s kontrastními hranicemi jednotlivých států.
pevný plastový stojan vyztužený kovem.
transparentní plastový meridián.
osvětlení 25W / E14, 230 V.
průměr zeměkoule cca 30 cm.
celková výška cca 45 cm</t>
  </si>
  <si>
    <t xml:space="preserve">Sada minimálně 20 velmi kvalitních fosílií 
reprezentativní výběr typických představitelů daného časového údobí
chronologicky číslováno od prekambria po pleistocén
</t>
  </si>
  <si>
    <t>Naučná stavebnice</t>
  </si>
  <si>
    <t>základní souprava je určena pro práci dvou žáků
obsahuje cca 250 dílů včetně
1x Smart Hub 
1x Střední motor 
1x Senzor pohybu 
1x Senzor náklonu 
vzdělávací hodnota:
zkoumání, modelování, řešení problému
simulace reálného vědeckého výzkumu
základy programování
spolupráce s prezentací výsledků
kritické myšlení při řešení problémů
SW(aplikace)  v sobě integruje programovací prostředí, uživatelský manuál, žákovské projekty a nástroj k tvorbě dokumentace z projektů
software s metodickými materiály vyžaduje počítač či dotykové zařízení s Bluetooth 4.0 a display min. 8".</t>
  </si>
  <si>
    <t>pomůcka k seznámení žáků s elektronikou - např. elektrický obvod, pokusy s rezistory, kondenzátory a diodami atd.
Je možné sestavit jednoduché i složitější obvody jako například tranzistorový spínač, blikače, bzučáky a zesilovač.
pro aplikaci cca 50 pokusů
včetně návodů</t>
  </si>
  <si>
    <t>výukový CD-ROM
neomezená školní multilicence
fotografie, ilustrace, texty pro výuku prvouky i přírodopisu
výuková část
procvičovací část
výukové listy, tisk pracovních listů a encyklopedie přírodnin
pro operační systém Windows XP/Wista/7/8/10 32 i 64 bit</t>
  </si>
  <si>
    <t xml:space="preserve">výukový CD-ROM
neomezená školní multilicence
pro výuku přírodovědy a přírodopisu
výuková část
fotografie, ilustrace, mapy i texty
procvičovací část
pro operační systém Windows XP/Wista/7/8/10 32 i 64 bit
</t>
  </si>
  <si>
    <t>výukový CD-ROM
neomezená školní multilicence
pro výuku přírodovědy, prvouky i přírodopisu
výuková část
fotografie, ilustrace, mapy i texty
procvičovací část</t>
  </si>
  <si>
    <t>výukový CD-ROM
neomezená školní multilicence
pro výuku prvouky, přírodovědy i přírodopisu
výuková část
procvičovací část
hry, pracovní listy, encyklopedie
pro operační systém Windows XP/Wista/7/8/10 32 i 64 bit</t>
  </si>
  <si>
    <t>výukový CD-ROM
neomezená školní multilicence
pro výuku přírodovědy, prvouky i přírodopisu
výuková část
soutěže, testy, hry a encyklopedie
pro operační systém Windows XP/Wista/7/8/10 32 i 64 bit</t>
  </si>
  <si>
    <t>výukový CD-ROM
neomezená školní multilicence
živočichové a rostliny ve svém okolí, ZOO, botanické zahradě
hospodářská zvířata i domácí mazlíčci
druhy zeleniny, ovoce, okrasné květiny, planě rostoucí rostliny
cizokrajné plodiny, ovoce a koření
pro operační systém Windows XP/Wista/7/8/10 32 i 64 bit</t>
  </si>
  <si>
    <t xml:space="preserve">výukový CD-ROM
neomezená školní multilicence
pro výuku vlastivědy a dějepisu
obsahuje interaktivní výukovovu část, animovaný příběh, testy a hry
interaktivní poznávací část je zaměřená na poznávání života našich předků v pravěku
omalovánky, puzzle, hledání rozdílů, skládanky
testová část
pro operační systém Windows XP/Wista/7/8/10 32 i 64 bit
</t>
  </si>
  <si>
    <t xml:space="preserve">výukový CD-ROM
neomezená školní multilicence
výuková část mapuje historický vývoj na našem území od pravěku až do roku 1620
doplňovačky
pro operační systém Windows XP/Wista/7/8/10 32 i 64 bit
</t>
  </si>
  <si>
    <t xml:space="preserve">Kurz naučí velmi snadno a názorně i začátečníky zvládnout základní i pokročilé úpravy textu.
Na CD jsou k nalezení výukové kurzy pro tři různé textové editory: • Microsoft Office Word 2003 • Microsoft Office Word 2000 • OpenOffice.Org Writer.
Vše bude naučitelné na názorných příkladech
Názorné animace s vysvětlivkami a komentářem.
Rozmanitá cvičení a testy s ukázkou správného řešení.
</t>
  </si>
  <si>
    <t>výukový CD-ROM
neomezená školní multilicence
naučí děti řešit všechny základní typy slovních úloh
během hraní her si dokonale procvičí všechny početní úkony potřebné pro
zvládnutí matematiky v 1. ročníku ZŠ.
i pro žáky se speciálními výukovými potřebami.
slovní úlohy
požadavek na namluvené texty
doplňovačky s tajenkou, bludiště, hry s čísly, pexesa, domino, matematické loto a číslicové puzzle
pro operační systém Windows XP/Wista/7/8/10 32 i 64 bit</t>
  </si>
  <si>
    <t>výukový CD-ROM
neomezená školní multilicence
určeno pro žáky 2. ročníků ZŠ
vhodný i pro žáky se SVP
slovní úlohy
doplňovačky s tajenkou, hry s čísly, číselné pyramidy, domino, závody, matematické loto, bingo
pro operační systém Windows XP/Wista/7/8/10 32 i 64 bit</t>
  </si>
  <si>
    <t>výukový CD-ROM
neomezená školní multilicence
interaktivní program pro výuku angličtiny v rozsahu prvního roku výuky na ZŠ
v souladu s osnovami
podpora nejpoužívanějších učebnic
slovní zásoba je na úrovni učebnic pro ZŠ
pro operační systém Windows XP/Wista/7/8/10 32 i 64 bit</t>
  </si>
  <si>
    <t>výukový CD-ROM
neomezená školní multilicence
interaktivní program pro výuku angličtiny v rozsahu druhého roku výuky na ZŠ
program je zpracován v souladu s osnovami
podpora nejpoužívanějších učebnic ZŠ
pro operační systém Windows XP/Wista/7/8/10 32 i 64 bit</t>
  </si>
  <si>
    <t>výukový CD-ROM
neomezená školní multilicence
pro zábavnou a efektivní výuku angličtiny na prvním stupni ZŠ
rozsah slovní zásoby odpovídá prvnímu roku výuky
zadání úkolů česky
výuková část obsahuje interaktivně zpracovaná témata z dětem blízkých oblastí
ilustrace napomáhají k rychlému a trvalému zapamatování slovíček
obrázkový slovníček s animovanými písmenky
pro operační systém Windows XP/Wista/7/8/10 32 i 64 bit</t>
  </si>
  <si>
    <t>výukový CD-ROM
neomezená školní multilicence
pro zábavnou a efektivní výuku angličtiny na prvním stupni ZŠ
rozsah slovní zásoby odpovídá přibližně prvnímu a druhému roku výuky na školách
výuková část seznamuje s novou slovní zásobou, která je rozdělena do různých témat
děti se seznámí s výslovností i pravopisem jednotlivých slovíček
v částech nazvaných Hry, Soutěže a Testy si děti zábavnou a efektivní formou
kromě znalosti slovíček procvičí i paměť, postřeh a logické myšlení
obrázkový slovníček 
pro operační systém Windows XP/Wista/7/8/10 32 i 64 bit</t>
  </si>
  <si>
    <t xml:space="preserve">interaktivní program pro výuku angličtiny.
Při práci s tímto produktem si děti formou rozličných her aktivně osvojí slovíčka a větná spojení.
Vzhledem k věku dětí jsou všechny pokyny zadávány v češtině.
</t>
  </si>
  <si>
    <t>Angličtina pro děti   4. - 5. ročník ZŠ</t>
  </si>
  <si>
    <t>Angličtina pro nejmenší  3. - 4. ročník ZŠ</t>
  </si>
  <si>
    <t>interaktivní program pro výuku angličtiny.
Při práci s programem si děti formou rozličných her osvojí slovíčka a jednoduché věty.
Vzhledem k věku dětí jsou všechny pokyny zadávány v češtině.
K dispozici je také barevný obrázkový slovník</t>
  </si>
  <si>
    <t>matematika – logické hádanky a úkoly z geometrie</t>
  </si>
  <si>
    <t xml:space="preserve">matematika pro 5. ročník </t>
  </si>
  <si>
    <t>matematika hrou I. - slovní úlohy a matematické hry pro 1. ročník</t>
  </si>
  <si>
    <t>matematika hrou II. - slovní úlohy a matematické hry pro 2. ročník</t>
  </si>
  <si>
    <t xml:space="preserve">výukový CD-ROM
neomezená školní multilicence
pro žáky 2. ročníků ZŠ
velmi vhodné i pro žáky se SVP
procvičení početních operací
slovní úlohy
doplňovačky s tajenkou, hry s čísly
pro operační systém Windows XP/Wista/7/8/10 32 i 64 bit
</t>
  </si>
  <si>
    <t>matematika hrou III. - matematické hry pro 2. a 3. ročník</t>
  </si>
  <si>
    <t>pro 2-6 hráčů od cca 6 let
dopravní výchova zábavnou hrou
otázky a odpovědi s dětmi procvičí chování v dopravě
v roli chodce, cyklisty, pasažéra MHD i záchranáře</t>
  </si>
  <si>
    <t>pro 2-6 hráčů od cca 8 let
přírodověda zábavnou hrou
otázky a odpovědi s dětmi procvičí učivo přírodovědy
neživá příroda, rostliny, živočichové, člověk</t>
  </si>
  <si>
    <t>pro 2-6 hráčů od cca 8 let
vlastivěda zábavnou hrou
otázky a odpovědi s dětmi procvičí učivo o naší vlasti
zeměpis, dějepis, občanská výchova a slepá mapa</t>
  </si>
  <si>
    <t>trojrozměrný model Slunce, Země a Měsíce
snadné znázornění pohybů Země a Měsíce
Země a Měsíc ve dvou velikostech
světelný zdroj 100-240 V AC / 6 V DC
pro demonstraci jevů:
den a noc
pohyb Slunce na obloze
roční období
proměnlivá délka denního světla
fáze Měsíce
zatmění Slunce a Měsíce
délka cca 60 cm</t>
  </si>
  <si>
    <t>USB Bluetooth adaptér externí
Bluetooth 4.0
rychlost 3 Mb/s
dosah cca 10 m</t>
  </si>
  <si>
    <t>stavebnice pro složení různých elektronických modelů bez nutnosti použití pájky nebo jiných nástrojů
modely mají různou obtížnost sestavení
propojení prvků na pracovní desce mechanicky podle přiloženého návodu
lze sestrojit například vysílač a přijímač Morseovy abecedy, vlhkoměr, houkačky, elektronický klavírek, telegraf, jednoduché rádio, detektor kovů, metronom, poplašné zařízení na fotobuňku apod.
velikost pracovní desky minim. 25 cm</t>
  </si>
  <si>
    <t>výukový CD-ROM
neomezená školní multilicence
určen pro 2. a 3. ročník ZŠ
vhodný i pro žáky s SVP
děti si při práci s ním během hraní her dokonale procvičí a zautomatizují všechny
probírané početní úkony, 
počítáme do 100, procvičujeme násobilku, hledání čísla, domino, loto,
pro operační systém Windows XP/Wista/7/8/10 32 i 64 bit</t>
  </si>
  <si>
    <t>výukový CD-ROM
neomezená školní multilicence
naučí děti řešit všechny základní typy slovních úloh a během hraní her si
dokonale procvičí všechny početní úkony potřebné pro zvládnutí matematiky v 1. ročníku ZŠ
i pro žáky se speciálními výukovými potřebami.
slovní úlohy
namluvené texty
doplňovačky s tajenkou, bludiště, hry s čísly, pexesa, domino, matematické loto a číslicové puzzle
pro operační systém Windows XP/Wista/7/8/10 32 i 64 bit</t>
  </si>
  <si>
    <t>výukový CD-ROM
neomezená školní multilicence
navazuje na oblíbený program Matematika pro 1.- 4. ročník ZŠ
naučení  všech potřebných početních úkonů nutných pro
zvládnutí učiva pátého ročníku
umožňuje procvičování matematiky v oboru přirozených a desetinných čísel
výukovou a procvičovací část doplňuje animovaný interaktivní příběh
doplněno tiskovým modulem, který umožňuje vyučujícím přípravu písemných testů
pro operační systém Windows XP/Wista/7/8/10 32 i 64 bit</t>
  </si>
  <si>
    <t>výukový CD-ROM
neomezená školní multilicence
problematika učiva matematiky v 1. až 4. ročníku ZŠ
mnoho příkladů na pamětné i písemné sčítání, odčítání, násobení a dělení
procvičování čísel, zobrazení čísel na číselné ose,
rozklady čísel v desítkové soustavě, porovnávání čísel a další z učiva matematiky 1. stupně ZŠ
pro operační systém Windows XP/Wista/7/8/10 32 i 64 bit</t>
  </si>
  <si>
    <t>funkční model lidského trupu k demonstraci funkcí v těle člověka
nervový systém: sluch, zrak, hmat
stimulace indikována rozsvěcením světelných diod
trávicí systém: demonstrace cesty potravy organismem
krevní oběh: latexové srdce působí jako pumpa
protékání krve organismem
měření pulzu ve výši paží
močové cesty: symbolizovaný průtok moči
dýchací soustava: demonstrace funkce plic a bránice
velikost modelu cca 80 cm</t>
  </si>
  <si>
    <t>přírodověda 2 – živočichové a rostliny cizích krajin</t>
  </si>
  <si>
    <t>angličtina pro školáky 2</t>
  </si>
  <si>
    <t xml:space="preserve">směs biologie
Vejce škrkavky, vcelku
Aspergillus (plíseň), vcelku
Zelí, podélný řez
Hnojník (houba), příčný řez
Stonek bavlníku, příčný řez
Stonek tykve, příčný řez; Chmýří pampelišky, vcelku
Husté pojivové tkáně, řez
Srdeční sval psa, podélný řez; Jícen psa, příčný řez
Kosterní sval psa, podélný řez &amp; příčný řez
Tenké střevo psa, řez
Hladký sval psa, podélný řez &amp; příčný řez
Dlaždicový epitel psa, vcelku; Žaludek psa, řez
Žížala, příčný řez; Noha včely, vcelku
Kusadla včely domácí, vcelku, podélný řez
Křídla včely, vcelku
Kusadla mouchy domácí, vcelku
Nátěr lidské krve; Nezmar (hydra), podélný řez
List přeslice vodní, vcelku
List zimního jasmínu, příčný řez
Prašník lilie, příčný řez
Semeník lilie, příčná řez
Křídlo kobylky, vcelku
Volná pojivová tkáň, řez
Křídlo kudlanky, vcelku; Leknín, příčný řez
Stonek leknínu, příčný řez; Slupka cibule, vcelku
Štětičkovec (druh plísně), vcelku
Motorický nerv prasete, vcelku
Jehlice borovice, příčný řez
Pyl borovice, vcelku; Stonek borovice, příčný řez
Stonek dýně, příčný řez
Tepna &amp; žíla králíka, příčný řez
Hyalinní chrupavka králíka, řez
Mízní uzlina králíka, řez; Mícha králíka, příčný řez
Varle králíka, řez
Průduchy - list bobu obecného, vcelku
Stonek slunečnice, příčný řez; Stonek lípy, příčný řez
Ovčí vlna, vcelku
Mladý kořen bobu obecného, příčný řez
Lodyha kukuřice, příčný řez, Lodyha kukuřice, podélný řez
</t>
  </si>
  <si>
    <t xml:space="preserve">výukový CD-ROM
neomezená školní multilicence
pro výuku matematiky na 1. stupni ZŠ
CD obsahuje dvě části úkolů
první je určena dětem od 3-6 let, druhá pak dětem ve věku 6-9 let.
část pro žáky ZŠ, část pro žáky MŠ, vhodné i pro žáky speciálních škol
ideální k rozvoji úsudku, kombinačních a logických schopností dětí
logické hádanky a úkoly
všechny úkoly jsou zadávány grafickou formou a mluveným slovem
pro operační systém Windows XP/Wista/7/8/10 32 i 64 bit
</t>
  </si>
  <si>
    <t>výukový CD-ROM
neomezená školní multilicence
program pro výuku matematiky na 1. stupni ZŠ
CD obsahuje dvě části úkolů
první je určena dětem od 3-6 let, druhá pak dětem ve věku 6-9 let
část pro žáky ZŠ, část pro žáky MŠ, vhodné i pro žáky speciálních škol
ideální k rozvoji úsudku, kombinačních a logických schopností dětí.
motivačním úvodem začíná každá samostatná část programu
pro operační systém Windows XP/Wista/7/8/10 32 i 64 bit</t>
  </si>
  <si>
    <t>Vybudování multifunkční učebny a zřízení bezbariérovosti v ZŠ Bezručova 190 Bohumín- pomůcky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</si>
</sst>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3">
    <font>
      <sz val="8"/>
      <name val="Arial CE"/>
      <family val="2"/>
    </font>
    <font>
      <sz val="10"/>
      <name val="Arial"/>
      <family val="2"/>
    </font>
    <font>
      <sz val="8"/>
      <color rgb="FFFFFFFF"/>
      <name val="Arial CE"/>
      <family val="2"/>
    </font>
    <font>
      <sz val="8"/>
      <color rgb="FF3366FF"/>
      <name val="Arial CE"/>
      <family val="2"/>
    </font>
    <font>
      <b/>
      <sz val="14"/>
      <name val="Arial CE"/>
      <family val="2"/>
    </font>
    <font>
      <b/>
      <sz val="12"/>
      <color rgb="FF969696"/>
      <name val="Arial CE"/>
      <family val="2"/>
    </font>
    <font>
      <sz val="10"/>
      <color rgb="FF969696"/>
      <name val="Arial CE"/>
      <family val="2"/>
    </font>
    <font>
      <sz val="10"/>
      <name val="Arial CE"/>
      <family val="2"/>
    </font>
    <font>
      <b/>
      <sz val="8"/>
      <color rgb="FF969696"/>
      <name val="Arial CE"/>
      <family val="2"/>
    </font>
    <font>
      <b/>
      <sz val="11"/>
      <name val="Arial CE"/>
      <family val="2"/>
    </font>
    <font>
      <b/>
      <sz val="10"/>
      <name val="Arial CE"/>
      <family val="2"/>
    </font>
    <font>
      <b/>
      <sz val="10"/>
      <color rgb="FF969696"/>
      <name val="Arial CE"/>
      <family val="2"/>
    </font>
    <font>
      <b/>
      <sz val="12"/>
      <name val="Arial CE"/>
      <family val="2"/>
    </font>
    <font>
      <b/>
      <sz val="10"/>
      <color rgb="FF46464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rgb="FF0000FF"/>
      <name val="Wingdings 2"/>
      <family val="2"/>
    </font>
    <font>
      <u val="single"/>
      <sz val="11"/>
      <color rgb="FF0000FF"/>
      <name val="Calibri"/>
      <family val="2"/>
    </font>
    <font>
      <sz val="11"/>
      <name val="Arial CE"/>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8"/>
      <color rgb="FF96969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7"/>
      <color theme="0" tint="-0.3499799966812134"/>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right/>
      <top style="thin"/>
      <bottom/>
    </border>
    <border>
      <left/>
      <right/>
      <top style="thin"/>
      <bottom/>
    </border>
    <border>
      <left style="thin"/>
      <right/>
      <top/>
      <bottom/>
    </border>
    <border>
      <left/>
      <right/>
      <top style="hair"/>
      <bottom/>
    </border>
    <border>
      <left/>
      <right/>
      <top/>
      <bottom style="hair"/>
    </border>
    <border>
      <left style="hair"/>
      <right/>
      <top style="hair"/>
      <bottom style="hair"/>
    </border>
    <border>
      <left/>
      <right/>
      <top style="hair"/>
      <bottom style="hair"/>
    </border>
    <border>
      <left style="thin"/>
      <right/>
      <top/>
      <bottom style="thin"/>
    </border>
    <border>
      <left/>
      <right/>
      <top/>
      <bottom style="thin"/>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top style="hair"/>
      <bottom style="hair"/>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Border="0" applyProtection="0">
      <alignment/>
    </xf>
  </cellStyleXfs>
  <cellXfs count="162">
    <xf numFmtId="0" fontId="0" fillId="0" borderId="0" xfId="0"/>
    <xf numFmtId="0" fontId="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9" fillId="0" borderId="0" xfId="0" applyFont="1" applyAlignment="1">
      <alignment horizontal="left" vertical="top"/>
    </xf>
    <xf numFmtId="0" fontId="6" fillId="0" borderId="0" xfId="0" applyFont="1" applyAlignment="1">
      <alignment horizontal="left" vertical="center"/>
    </xf>
    <xf numFmtId="0" fontId="7" fillId="0" borderId="0" xfId="0" applyFont="1" applyAlignment="1">
      <alignment horizontal="left" vertical="center"/>
    </xf>
    <xf numFmtId="0" fontId="7" fillId="2" borderId="0" xfId="0" applyFont="1" applyFill="1" applyAlignment="1" applyProtection="1">
      <alignment horizontal="left" vertical="center"/>
      <protection locked="0"/>
    </xf>
    <xf numFmtId="49" fontId="7" fillId="2" borderId="0" xfId="0" applyNumberFormat="1" applyFont="1" applyFill="1" applyAlignment="1" applyProtection="1">
      <alignment horizontal="left" vertical="center"/>
      <protection locked="0"/>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0" fillId="0" borderId="5" xfId="0" applyFont="1" applyBorder="1" applyAlignment="1">
      <alignment horizontal="left" vertical="center"/>
    </xf>
    <xf numFmtId="0" fontId="0" fillId="0" borderId="5"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6" fillId="0" borderId="3" xfId="0" applyFont="1" applyBorder="1" applyAlignment="1">
      <alignment vertical="center"/>
    </xf>
    <xf numFmtId="0" fontId="0" fillId="3" borderId="0" xfId="0" applyFont="1" applyFill="1" applyAlignment="1">
      <alignment vertical="center"/>
    </xf>
    <xf numFmtId="0" fontId="12" fillId="3" borderId="6" xfId="0" applyFont="1" applyFill="1" applyBorder="1" applyAlignment="1">
      <alignment horizontal="left" vertical="center"/>
    </xf>
    <xf numFmtId="0" fontId="0" fillId="3" borderId="7" xfId="0" applyFont="1" applyFill="1" applyBorder="1" applyAlignment="1">
      <alignment vertical="center"/>
    </xf>
    <xf numFmtId="0" fontId="12" fillId="3" borderId="7" xfId="0" applyFont="1" applyFill="1" applyBorder="1" applyAlignment="1">
      <alignment horizontal="center" vertical="center"/>
    </xf>
    <xf numFmtId="0" fontId="0" fillId="0" borderId="3" xfId="0" applyBorder="1" applyAlignment="1">
      <alignment vertical="center"/>
    </xf>
    <xf numFmtId="0" fontId="13" fillId="0" borderId="4" xfId="0" applyFont="1" applyBorder="1" applyAlignment="1">
      <alignment horizontal="left" vertical="center"/>
    </xf>
    <xf numFmtId="0" fontId="0" fillId="0" borderId="4" xfId="0" applyBorder="1" applyAlignment="1">
      <alignment vertical="center"/>
    </xf>
    <xf numFmtId="0" fontId="6"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7" fillId="0" borderId="0" xfId="0" applyFont="1" applyAlignment="1">
      <alignment vertical="center"/>
    </xf>
    <xf numFmtId="0" fontId="7" fillId="0" borderId="3"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15" fillId="4" borderId="0" xfId="0" applyFont="1" applyFill="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2" fillId="0" borderId="0" xfId="0" applyFont="1" applyAlignment="1">
      <alignment vertical="center"/>
    </xf>
    <xf numFmtId="0" fontId="12" fillId="0" borderId="3" xfId="0" applyFont="1" applyBorder="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horizontal="center" vertical="center"/>
    </xf>
    <xf numFmtId="4" fontId="14" fillId="0" borderId="17" xfId="0" applyNumberFormat="1" applyFont="1" applyBorder="1" applyAlignment="1">
      <alignment vertical="center"/>
    </xf>
    <xf numFmtId="4" fontId="14" fillId="0" borderId="0" xfId="0" applyNumberFormat="1" applyFont="1" applyBorder="1" applyAlignment="1">
      <alignment vertical="center"/>
    </xf>
    <xf numFmtId="166" fontId="14" fillId="0" borderId="0" xfId="0" applyNumberFormat="1" applyFont="1" applyBorder="1" applyAlignment="1">
      <alignment vertical="center"/>
    </xf>
    <xf numFmtId="4" fontId="14" fillId="0" borderId="12" xfId="0" applyNumberFormat="1" applyFont="1" applyBorder="1" applyAlignment="1">
      <alignment vertical="center"/>
    </xf>
    <xf numFmtId="0" fontId="12" fillId="0" borderId="0" xfId="0" applyFont="1" applyAlignment="1">
      <alignment horizontal="left" vertical="center"/>
    </xf>
    <xf numFmtId="0" fontId="18" fillId="0" borderId="0" xfId="0" applyFont="1" applyAlignment="1">
      <alignment horizontal="left" vertical="center"/>
    </xf>
    <xf numFmtId="0" fontId="19" fillId="0" borderId="0" xfId="20" applyFont="1" applyBorder="1" applyAlignment="1" applyProtection="1">
      <alignment horizontal="center" vertical="center"/>
      <protection/>
    </xf>
    <xf numFmtId="0" fontId="21" fillId="0" borderId="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9" fillId="0" borderId="0" xfId="0" applyFont="1" applyAlignment="1">
      <alignment horizontal="center" vertical="center"/>
    </xf>
    <xf numFmtId="4" fontId="24" fillId="0" borderId="18" xfId="0" applyNumberFormat="1" applyFont="1" applyBorder="1" applyAlignment="1">
      <alignment vertical="center"/>
    </xf>
    <xf numFmtId="4" fontId="24" fillId="0" borderId="19" xfId="0" applyNumberFormat="1" applyFont="1" applyBorder="1" applyAlignment="1">
      <alignment vertical="center"/>
    </xf>
    <xf numFmtId="166" fontId="24" fillId="0" borderId="19" xfId="0" applyNumberFormat="1" applyFont="1" applyBorder="1" applyAlignment="1">
      <alignment vertical="center"/>
    </xf>
    <xf numFmtId="4" fontId="24" fillId="0" borderId="20" xfId="0" applyNumberFormat="1"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5" fillId="0" borderId="0" xfId="0" applyFont="1" applyAlignment="1">
      <alignment horizontal="left" vertical="center"/>
    </xf>
    <xf numFmtId="165" fontId="7"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10" fillId="0" borderId="0" xfId="0" applyFont="1" applyAlignment="1">
      <alignment horizontal="left" vertical="center"/>
    </xf>
    <xf numFmtId="4" fontId="17" fillId="0" borderId="0" xfId="0" applyNumberFormat="1" applyFont="1" applyAlignment="1">
      <alignment vertical="center"/>
    </xf>
    <xf numFmtId="0" fontId="6" fillId="0" borderId="0" xfId="0" applyFont="1" applyAlignment="1">
      <alignment horizontal="right" vertical="center"/>
    </xf>
    <xf numFmtId="0" fontId="26" fillId="0" borderId="0" xfId="0" applyFont="1" applyAlignment="1">
      <alignment horizontal="left" vertical="center"/>
    </xf>
    <xf numFmtId="4" fontId="6" fillId="0" borderId="0" xfId="0" applyNumberFormat="1" applyFont="1" applyAlignment="1">
      <alignment vertical="center"/>
    </xf>
    <xf numFmtId="164" fontId="6" fillId="0" borderId="0" xfId="0" applyNumberFormat="1" applyFont="1" applyAlignment="1">
      <alignment horizontal="right" vertical="center"/>
    </xf>
    <xf numFmtId="0" fontId="0" fillId="4" borderId="0" xfId="0" applyFont="1" applyFill="1" applyAlignment="1">
      <alignment vertical="center"/>
    </xf>
    <xf numFmtId="0" fontId="12" fillId="4" borderId="6" xfId="0" applyFont="1" applyFill="1" applyBorder="1" applyAlignment="1">
      <alignment horizontal="left" vertical="center"/>
    </xf>
    <xf numFmtId="0" fontId="12" fillId="4" borderId="7" xfId="0" applyFont="1" applyFill="1" applyBorder="1" applyAlignment="1">
      <alignment horizontal="right" vertical="center"/>
    </xf>
    <xf numFmtId="0" fontId="12" fillId="4" borderId="7" xfId="0" applyFont="1" applyFill="1" applyBorder="1" applyAlignment="1">
      <alignment horizontal="center" vertical="center"/>
    </xf>
    <xf numFmtId="4" fontId="12" fillId="4" borderId="7" xfId="0" applyNumberFormat="1" applyFont="1" applyFill="1" applyBorder="1" applyAlignment="1">
      <alignment vertical="center"/>
    </xf>
    <xf numFmtId="0" fontId="0" fillId="4" borderId="21" xfId="0" applyFont="1" applyFill="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right" vertical="center"/>
    </xf>
    <xf numFmtId="0" fontId="7" fillId="0" borderId="0" xfId="0" applyFont="1" applyAlignment="1">
      <alignment horizontal="left" vertical="center" wrapText="1"/>
    </xf>
    <xf numFmtId="0" fontId="15" fillId="4" borderId="0" xfId="0" applyFont="1" applyFill="1" applyAlignment="1">
      <alignment horizontal="left" vertical="center"/>
    </xf>
    <xf numFmtId="0" fontId="15" fillId="4" borderId="0" xfId="0" applyFont="1" applyFill="1" applyAlignment="1">
      <alignment horizontal="right" vertical="center"/>
    </xf>
    <xf numFmtId="0" fontId="27" fillId="0" borderId="0" xfId="0" applyFont="1" applyAlignment="1">
      <alignment horizontal="lef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4" fontId="17"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29" fillId="0" borderId="0" xfId="0" applyNumberFormat="1" applyFont="1" applyAlignment="1">
      <alignment vertical="center"/>
    </xf>
    <xf numFmtId="0" fontId="0" fillId="0" borderId="3" xfId="0" applyFont="1" applyBorder="1" applyAlignment="1" applyProtection="1">
      <alignment vertical="center"/>
      <protection locked="0"/>
    </xf>
    <xf numFmtId="0" fontId="15" fillId="0" borderId="22" xfId="0" applyFont="1" applyBorder="1" applyAlignment="1" applyProtection="1">
      <alignment horizontal="center" vertical="center"/>
      <protection locked="0"/>
    </xf>
    <xf numFmtId="49" fontId="15" fillId="0" borderId="22" xfId="0" applyNumberFormat="1"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wrapText="1"/>
      <protection locked="0"/>
    </xf>
    <xf numFmtId="167" fontId="15" fillId="0" borderId="22" xfId="0" applyNumberFormat="1" applyFont="1" applyBorder="1" applyAlignment="1" applyProtection="1">
      <alignment vertical="center"/>
      <protection locked="0"/>
    </xf>
    <xf numFmtId="4" fontId="15" fillId="2" borderId="22" xfId="0" applyNumberFormat="1" applyFont="1" applyFill="1" applyBorder="1" applyAlignment="1" applyProtection="1">
      <alignment vertical="center"/>
      <protection locked="0"/>
    </xf>
    <xf numFmtId="4" fontId="15" fillId="0" borderId="22" xfId="0" applyNumberFormat="1" applyFont="1" applyBorder="1" applyAlignment="1" applyProtection="1">
      <alignment vertical="center"/>
      <protection locked="0"/>
    </xf>
    <xf numFmtId="0" fontId="16" fillId="2" borderId="17" xfId="0" applyFont="1" applyFill="1" applyBorder="1" applyAlignment="1" applyProtection="1">
      <alignment horizontal="left" vertical="center"/>
      <protection locked="0"/>
    </xf>
    <xf numFmtId="0" fontId="16" fillId="0" borderId="0" xfId="0" applyFont="1" applyBorder="1" applyAlignment="1">
      <alignment horizontal="center" vertical="center"/>
    </xf>
    <xf numFmtId="166" fontId="16" fillId="0" borderId="0" xfId="0" applyNumberFormat="1" applyFont="1" applyBorder="1" applyAlignment="1">
      <alignment vertical="center"/>
    </xf>
    <xf numFmtId="166" fontId="16" fillId="0" borderId="12" xfId="0" applyNumberFormat="1" applyFont="1" applyBorder="1" applyAlignment="1">
      <alignment vertical="center"/>
    </xf>
    <xf numFmtId="0" fontId="15"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1" fillId="0" borderId="0" xfId="0" applyFont="1" applyAlignment="1">
      <alignment vertical="top" wrapText="1"/>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32" fillId="0" borderId="0" xfId="0" applyFont="1" applyAlignment="1">
      <alignment vertical="center" wrapText="1"/>
    </xf>
    <xf numFmtId="0" fontId="3" fillId="5" borderId="0" xfId="0" applyFont="1" applyFill="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49" fontId="7" fillId="2" borderId="0" xfId="0" applyNumberFormat="1" applyFont="1" applyFill="1" applyBorder="1" applyAlignment="1" applyProtection="1">
      <alignment horizontal="left" vertical="center"/>
      <protection locked="0"/>
    </xf>
    <xf numFmtId="0" fontId="7" fillId="0" borderId="0" xfId="0" applyFont="1" applyBorder="1" applyAlignment="1">
      <alignment horizontal="left" vertical="center" wrapText="1"/>
    </xf>
    <xf numFmtId="4" fontId="10" fillId="0" borderId="5" xfId="0" applyNumberFormat="1" applyFont="1"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horizontal="left" vertical="center"/>
    </xf>
    <xf numFmtId="4" fontId="11" fillId="0" borderId="0" xfId="0" applyNumberFormat="1" applyFont="1" applyBorder="1" applyAlignment="1">
      <alignment vertical="center"/>
    </xf>
    <xf numFmtId="0" fontId="12" fillId="3" borderId="7" xfId="0" applyFont="1" applyFill="1" applyBorder="1" applyAlignment="1">
      <alignment horizontal="left" vertical="center"/>
    </xf>
    <xf numFmtId="4" fontId="12" fillId="3" borderId="21" xfId="0" applyNumberFormat="1" applyFont="1" applyFill="1" applyBorder="1" applyAlignment="1">
      <alignment vertical="center"/>
    </xf>
    <xf numFmtId="0" fontId="9" fillId="0" borderId="0" xfId="0" applyFont="1" applyBorder="1" applyAlignment="1">
      <alignment horizontal="left" vertical="center" wrapText="1"/>
    </xf>
    <xf numFmtId="165" fontId="7" fillId="0" borderId="0" xfId="0" applyNumberFormat="1" applyFont="1" applyBorder="1" applyAlignment="1">
      <alignment horizontal="left" vertical="center"/>
    </xf>
    <xf numFmtId="0" fontId="7" fillId="0" borderId="0" xfId="0" applyFont="1" applyBorder="1" applyAlignment="1">
      <alignment vertical="center" wrapText="1"/>
    </xf>
    <xf numFmtId="0" fontId="14" fillId="0" borderId="16" xfId="0" applyFont="1" applyBorder="1" applyAlignment="1">
      <alignment horizontal="center" vertical="center"/>
    </xf>
    <xf numFmtId="0" fontId="22" fillId="0" borderId="0" xfId="0" applyFont="1" applyBorder="1" applyAlignment="1">
      <alignment horizontal="left" vertical="center" wrapText="1"/>
    </xf>
    <xf numFmtId="4" fontId="23" fillId="0" borderId="0" xfId="0" applyNumberFormat="1" applyFont="1" applyBorder="1" applyAlignment="1">
      <alignment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7" xfId="0" applyFont="1" applyFill="1" applyBorder="1" applyAlignment="1">
      <alignment horizontal="right" vertical="center"/>
    </xf>
    <xf numFmtId="0" fontId="15" fillId="4" borderId="21" xfId="0" applyFont="1" applyFill="1" applyBorder="1" applyAlignment="1">
      <alignment horizontal="center" vertical="center"/>
    </xf>
    <xf numFmtId="4" fontId="17" fillId="0" borderId="0" xfId="0" applyNumberFormat="1" applyFont="1" applyBorder="1" applyAlignment="1">
      <alignment horizontal="right" vertical="center"/>
    </xf>
    <xf numFmtId="4" fontId="17" fillId="0" borderId="0" xfId="0" applyNumberFormat="1" applyFont="1" applyBorder="1" applyAlignment="1">
      <alignment vertical="center"/>
    </xf>
    <xf numFmtId="0" fontId="6" fillId="0" borderId="0" xfId="0" applyFont="1" applyBorder="1" applyAlignment="1">
      <alignment horizontal="left" vertical="center" wrapText="1"/>
    </xf>
    <xf numFmtId="0" fontId="7" fillId="2" borderId="0" xfId="0"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2D2D2"/>
      <rgbColor rgb="00000080"/>
      <rgbColor rgb="00FF00FF"/>
      <rgbColor rgb="00FFFF00"/>
      <rgbColor rgb="0000FFFF"/>
      <rgbColor rgb="00800080"/>
      <rgbColor rgb="00960000"/>
      <rgbColor rgb="00008080"/>
      <rgbColor rgb="000000FF"/>
      <rgbColor rgb="0000CCFF"/>
      <rgbColor rgb="00CCFFFF"/>
      <rgbColor rgb="00CCFFCC"/>
      <rgbColor rgb="00FFFF99"/>
      <rgbColor rgb="00BEBEBE"/>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6464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9527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95275"/>
        </a:xfrm>
        <a:prstGeom prst="rect">
          <a:avLst/>
        </a:prstGeom>
        <a:ln w="0">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abSelected="1" workbookViewId="0" topLeftCell="A1">
      <selection activeCell="BE5" sqref="BE5:BE34"/>
    </sheetView>
  </sheetViews>
  <sheetFormatPr defaultColWidth="8.8515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 t="s">
        <v>0</v>
      </c>
      <c r="AZ1" s="1"/>
      <c r="BA1" s="1" t="s">
        <v>1</v>
      </c>
      <c r="BB1" s="1"/>
      <c r="BT1" s="1" t="s">
        <v>2</v>
      </c>
      <c r="BU1" s="1" t="s">
        <v>2</v>
      </c>
      <c r="BV1" s="1" t="s">
        <v>3</v>
      </c>
    </row>
    <row r="2" spans="44:72" ht="36.95" customHeight="1">
      <c r="AR2" s="136" t="s">
        <v>4</v>
      </c>
      <c r="AS2" s="136"/>
      <c r="AT2" s="136"/>
      <c r="AU2" s="136"/>
      <c r="AV2" s="136"/>
      <c r="AW2" s="136"/>
      <c r="AX2" s="136"/>
      <c r="AY2" s="136"/>
      <c r="AZ2" s="136"/>
      <c r="BA2" s="136"/>
      <c r="BB2" s="136"/>
      <c r="BC2" s="136"/>
      <c r="BD2" s="136"/>
      <c r="BE2" s="136"/>
      <c r="BS2" s="2" t="s">
        <v>5</v>
      </c>
      <c r="BT2" s="2" t="s">
        <v>6</v>
      </c>
    </row>
    <row r="3" spans="2:72" ht="6.9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5</v>
      </c>
      <c r="BT3" s="2" t="s">
        <v>7</v>
      </c>
    </row>
    <row r="4" spans="2:71" ht="24.95" customHeight="1">
      <c r="B4" s="5"/>
      <c r="D4" s="6" t="s">
        <v>8</v>
      </c>
      <c r="AR4" s="5"/>
      <c r="AS4" s="7" t="s">
        <v>9</v>
      </c>
      <c r="BE4" s="8" t="s">
        <v>10</v>
      </c>
      <c r="BS4" s="2" t="s">
        <v>11</v>
      </c>
    </row>
    <row r="5" spans="2:71" ht="12" customHeight="1">
      <c r="B5" s="5"/>
      <c r="D5" s="9" t="s">
        <v>12</v>
      </c>
      <c r="K5" s="137" t="s">
        <v>13</v>
      </c>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R5" s="5"/>
      <c r="BE5" s="138" t="s">
        <v>14</v>
      </c>
      <c r="BS5" s="2" t="s">
        <v>5</v>
      </c>
    </row>
    <row r="6" spans="2:71" ht="36.95" customHeight="1">
      <c r="B6" s="5"/>
      <c r="D6" s="10" t="s">
        <v>15</v>
      </c>
      <c r="K6" s="139" t="s">
        <v>304</v>
      </c>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R6" s="5"/>
      <c r="BE6" s="138"/>
      <c r="BS6" s="2" t="s">
        <v>5</v>
      </c>
    </row>
    <row r="7" spans="2:71" ht="12" customHeight="1">
      <c r="B7" s="5"/>
      <c r="D7" s="11" t="s">
        <v>16</v>
      </c>
      <c r="K7" s="12" t="s">
        <v>17</v>
      </c>
      <c r="AK7" s="11" t="s">
        <v>18</v>
      </c>
      <c r="AN7" s="12"/>
      <c r="AR7" s="5"/>
      <c r="BE7" s="138"/>
      <c r="BS7" s="2" t="s">
        <v>5</v>
      </c>
    </row>
    <row r="8" spans="2:71" ht="12" customHeight="1">
      <c r="B8" s="5"/>
      <c r="D8" s="11" t="s">
        <v>19</v>
      </c>
      <c r="K8" s="12" t="s">
        <v>20</v>
      </c>
      <c r="AK8" s="11" t="s">
        <v>21</v>
      </c>
      <c r="AN8" s="13" t="s">
        <v>22</v>
      </c>
      <c r="AR8" s="5"/>
      <c r="BE8" s="138"/>
      <c r="BS8" s="2" t="s">
        <v>5</v>
      </c>
    </row>
    <row r="9" spans="2:71" ht="14.45" customHeight="1">
      <c r="B9" s="5"/>
      <c r="AR9" s="5"/>
      <c r="BE9" s="138"/>
      <c r="BS9" s="2" t="s">
        <v>5</v>
      </c>
    </row>
    <row r="10" spans="2:71" ht="12" customHeight="1">
      <c r="B10" s="5"/>
      <c r="D10" s="11" t="s">
        <v>23</v>
      </c>
      <c r="AK10" s="11" t="s">
        <v>24</v>
      </c>
      <c r="AN10" s="12"/>
      <c r="AR10" s="5"/>
      <c r="BE10" s="138"/>
      <c r="BS10" s="2" t="s">
        <v>5</v>
      </c>
    </row>
    <row r="11" spans="2:71" ht="18.4" customHeight="1">
      <c r="B11" s="5"/>
      <c r="E11" s="12" t="s">
        <v>25</v>
      </c>
      <c r="AK11" s="11" t="s">
        <v>26</v>
      </c>
      <c r="AN11" s="12"/>
      <c r="AR11" s="5"/>
      <c r="BE11" s="138"/>
      <c r="BS11" s="2" t="s">
        <v>5</v>
      </c>
    </row>
    <row r="12" spans="2:71" ht="6.95" customHeight="1">
      <c r="B12" s="5"/>
      <c r="AR12" s="5"/>
      <c r="BE12" s="138"/>
      <c r="BS12" s="2" t="s">
        <v>5</v>
      </c>
    </row>
    <row r="13" spans="2:71" ht="12" customHeight="1">
      <c r="B13" s="5"/>
      <c r="D13" s="11" t="s">
        <v>27</v>
      </c>
      <c r="AK13" s="11" t="s">
        <v>24</v>
      </c>
      <c r="AN13" s="14" t="s">
        <v>28</v>
      </c>
      <c r="AR13" s="5"/>
      <c r="BE13" s="138"/>
      <c r="BS13" s="2" t="s">
        <v>5</v>
      </c>
    </row>
    <row r="14" spans="2:71" ht="12.75">
      <c r="B14" s="5"/>
      <c r="E14" s="140" t="s">
        <v>28</v>
      </c>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1" t="s">
        <v>26</v>
      </c>
      <c r="AN14" s="14" t="s">
        <v>28</v>
      </c>
      <c r="AR14" s="5"/>
      <c r="BE14" s="138"/>
      <c r="BS14" s="2" t="s">
        <v>5</v>
      </c>
    </row>
    <row r="15" spans="2:71" ht="6.95" customHeight="1">
      <c r="B15" s="5"/>
      <c r="AR15" s="5"/>
      <c r="BE15" s="138"/>
      <c r="BS15" s="2" t="s">
        <v>2</v>
      </c>
    </row>
    <row r="16" spans="2:71" ht="12" customHeight="1">
      <c r="B16" s="5"/>
      <c r="D16" s="11" t="s">
        <v>29</v>
      </c>
      <c r="AK16" s="11" t="s">
        <v>24</v>
      </c>
      <c r="AN16" s="12"/>
      <c r="AR16" s="5"/>
      <c r="BE16" s="138"/>
      <c r="BS16" s="2" t="s">
        <v>2</v>
      </c>
    </row>
    <row r="17" spans="2:71" ht="18.4" customHeight="1">
      <c r="B17" s="5"/>
      <c r="E17" s="12" t="s">
        <v>30</v>
      </c>
      <c r="AK17" s="11" t="s">
        <v>26</v>
      </c>
      <c r="AN17" s="12"/>
      <c r="AR17" s="5"/>
      <c r="BE17" s="138"/>
      <c r="BS17" s="2" t="s">
        <v>31</v>
      </c>
    </row>
    <row r="18" spans="2:71" ht="6.95" customHeight="1">
      <c r="B18" s="5"/>
      <c r="AR18" s="5"/>
      <c r="BE18" s="138"/>
      <c r="BS18" s="2" t="s">
        <v>5</v>
      </c>
    </row>
    <row r="19" spans="2:71" ht="12" customHeight="1">
      <c r="B19" s="5"/>
      <c r="D19" s="11" t="s">
        <v>32</v>
      </c>
      <c r="AK19" s="11" t="s">
        <v>24</v>
      </c>
      <c r="AN19" s="12"/>
      <c r="AR19" s="5"/>
      <c r="BE19" s="138"/>
      <c r="BS19" s="2" t="s">
        <v>5</v>
      </c>
    </row>
    <row r="20" spans="2:71" ht="18.4" customHeight="1">
      <c r="B20" s="5"/>
      <c r="E20" s="12" t="s">
        <v>33</v>
      </c>
      <c r="AK20" s="11" t="s">
        <v>26</v>
      </c>
      <c r="AN20" s="12"/>
      <c r="AR20" s="5"/>
      <c r="BE20" s="138"/>
      <c r="BS20" s="2" t="s">
        <v>31</v>
      </c>
    </row>
    <row r="21" spans="2:57" ht="6.95" customHeight="1">
      <c r="B21" s="5"/>
      <c r="AR21" s="5"/>
      <c r="BE21" s="138"/>
    </row>
    <row r="22" spans="2:57" ht="12" customHeight="1">
      <c r="B22" s="5"/>
      <c r="D22" s="11" t="s">
        <v>34</v>
      </c>
      <c r="AR22" s="5"/>
      <c r="BE22" s="138"/>
    </row>
    <row r="23" spans="2:57" ht="16.5" customHeight="1">
      <c r="B23" s="5"/>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R23" s="5"/>
      <c r="BE23" s="138"/>
    </row>
    <row r="24" spans="2:57" ht="6.95" customHeight="1">
      <c r="B24" s="5"/>
      <c r="AR24" s="5"/>
      <c r="BE24" s="138"/>
    </row>
    <row r="25" spans="2:57" ht="6.95" customHeight="1">
      <c r="B25" s="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R25" s="5"/>
      <c r="BE25" s="138"/>
    </row>
    <row r="26" spans="1:57" s="20" customFormat="1" ht="25.9" customHeight="1">
      <c r="A26" s="16"/>
      <c r="B26" s="17"/>
      <c r="C26" s="16"/>
      <c r="D26" s="18" t="s">
        <v>35</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42">
        <f>ROUND(AG94,2)</f>
        <v>0</v>
      </c>
      <c r="AL26" s="142"/>
      <c r="AM26" s="142"/>
      <c r="AN26" s="142"/>
      <c r="AO26" s="142"/>
      <c r="AP26" s="16"/>
      <c r="AQ26" s="16"/>
      <c r="AR26" s="17"/>
      <c r="BE26" s="138"/>
    </row>
    <row r="27" spans="1:57" s="20" customFormat="1" ht="6.95" customHeight="1">
      <c r="A27" s="16"/>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7"/>
      <c r="BE27" s="138"/>
    </row>
    <row r="28" spans="1:57" s="20" customFormat="1" ht="12.75">
      <c r="A28" s="16"/>
      <c r="B28" s="17"/>
      <c r="C28" s="16"/>
      <c r="D28" s="16"/>
      <c r="E28" s="16"/>
      <c r="F28" s="16"/>
      <c r="G28" s="16"/>
      <c r="H28" s="16"/>
      <c r="I28" s="16"/>
      <c r="J28" s="16"/>
      <c r="K28" s="16"/>
      <c r="L28" s="143" t="s">
        <v>36</v>
      </c>
      <c r="M28" s="143"/>
      <c r="N28" s="143"/>
      <c r="O28" s="143"/>
      <c r="P28" s="143"/>
      <c r="Q28" s="16"/>
      <c r="R28" s="16"/>
      <c r="S28" s="16"/>
      <c r="T28" s="16"/>
      <c r="U28" s="16"/>
      <c r="V28" s="16"/>
      <c r="W28" s="143" t="s">
        <v>37</v>
      </c>
      <c r="X28" s="143"/>
      <c r="Y28" s="143"/>
      <c r="Z28" s="143"/>
      <c r="AA28" s="143"/>
      <c r="AB28" s="143"/>
      <c r="AC28" s="143"/>
      <c r="AD28" s="143"/>
      <c r="AE28" s="143"/>
      <c r="AF28" s="16"/>
      <c r="AG28" s="16"/>
      <c r="AH28" s="16"/>
      <c r="AI28" s="16"/>
      <c r="AJ28" s="16"/>
      <c r="AK28" s="143" t="s">
        <v>38</v>
      </c>
      <c r="AL28" s="143"/>
      <c r="AM28" s="143"/>
      <c r="AN28" s="143"/>
      <c r="AO28" s="143"/>
      <c r="AP28" s="16"/>
      <c r="AQ28" s="16"/>
      <c r="AR28" s="17"/>
      <c r="BE28" s="138"/>
    </row>
    <row r="29" spans="2:57" s="21" customFormat="1" ht="14.45" customHeight="1">
      <c r="B29" s="22"/>
      <c r="D29" s="11" t="s">
        <v>39</v>
      </c>
      <c r="F29" s="11" t="s">
        <v>40</v>
      </c>
      <c r="L29" s="144">
        <v>0.21</v>
      </c>
      <c r="M29" s="144"/>
      <c r="N29" s="144"/>
      <c r="O29" s="144"/>
      <c r="P29" s="144"/>
      <c r="W29" s="145">
        <f>ROUND(AZ94,2)</f>
        <v>0</v>
      </c>
      <c r="X29" s="145"/>
      <c r="Y29" s="145"/>
      <c r="Z29" s="145"/>
      <c r="AA29" s="145"/>
      <c r="AB29" s="145"/>
      <c r="AC29" s="145"/>
      <c r="AD29" s="145"/>
      <c r="AE29" s="145"/>
      <c r="AK29" s="145">
        <f>ROUND(AV94,2)</f>
        <v>0</v>
      </c>
      <c r="AL29" s="145"/>
      <c r="AM29" s="145"/>
      <c r="AN29" s="145"/>
      <c r="AO29" s="145"/>
      <c r="AR29" s="22"/>
      <c r="BE29" s="138"/>
    </row>
    <row r="30" spans="2:57" s="21" customFormat="1" ht="14.45" customHeight="1">
      <c r="B30" s="22"/>
      <c r="F30" s="11" t="s">
        <v>41</v>
      </c>
      <c r="L30" s="144">
        <v>0.15</v>
      </c>
      <c r="M30" s="144"/>
      <c r="N30" s="144"/>
      <c r="O30" s="144"/>
      <c r="P30" s="144"/>
      <c r="W30" s="145">
        <f>ROUND(BA94,2)</f>
        <v>0</v>
      </c>
      <c r="X30" s="145"/>
      <c r="Y30" s="145"/>
      <c r="Z30" s="145"/>
      <c r="AA30" s="145"/>
      <c r="AB30" s="145"/>
      <c r="AC30" s="145"/>
      <c r="AD30" s="145"/>
      <c r="AE30" s="145"/>
      <c r="AK30" s="145">
        <f>ROUND(AW94,2)</f>
        <v>0</v>
      </c>
      <c r="AL30" s="145"/>
      <c r="AM30" s="145"/>
      <c r="AN30" s="145"/>
      <c r="AO30" s="145"/>
      <c r="AR30" s="22"/>
      <c r="BE30" s="138"/>
    </row>
    <row r="31" spans="2:57" s="21" customFormat="1" ht="14.45" customHeight="1" hidden="1">
      <c r="B31" s="22"/>
      <c r="F31" s="11" t="s">
        <v>42</v>
      </c>
      <c r="L31" s="144">
        <v>0.21</v>
      </c>
      <c r="M31" s="144"/>
      <c r="N31" s="144"/>
      <c r="O31" s="144"/>
      <c r="P31" s="144"/>
      <c r="W31" s="145">
        <f>ROUND(BB94,2)</f>
        <v>0</v>
      </c>
      <c r="X31" s="145"/>
      <c r="Y31" s="145"/>
      <c r="Z31" s="145"/>
      <c r="AA31" s="145"/>
      <c r="AB31" s="145"/>
      <c r="AC31" s="145"/>
      <c r="AD31" s="145"/>
      <c r="AE31" s="145"/>
      <c r="AK31" s="145">
        <v>0</v>
      </c>
      <c r="AL31" s="145"/>
      <c r="AM31" s="145"/>
      <c r="AN31" s="145"/>
      <c r="AO31" s="145"/>
      <c r="AR31" s="22"/>
      <c r="BE31" s="138"/>
    </row>
    <row r="32" spans="2:57" s="21" customFormat="1" ht="14.45" customHeight="1" hidden="1">
      <c r="B32" s="22"/>
      <c r="F32" s="11" t="s">
        <v>43</v>
      </c>
      <c r="L32" s="144">
        <v>0.15</v>
      </c>
      <c r="M32" s="144"/>
      <c r="N32" s="144"/>
      <c r="O32" s="144"/>
      <c r="P32" s="144"/>
      <c r="W32" s="145">
        <f>ROUND(BC94,2)</f>
        <v>0</v>
      </c>
      <c r="X32" s="145"/>
      <c r="Y32" s="145"/>
      <c r="Z32" s="145"/>
      <c r="AA32" s="145"/>
      <c r="AB32" s="145"/>
      <c r="AC32" s="145"/>
      <c r="AD32" s="145"/>
      <c r="AE32" s="145"/>
      <c r="AK32" s="145">
        <v>0</v>
      </c>
      <c r="AL32" s="145"/>
      <c r="AM32" s="145"/>
      <c r="AN32" s="145"/>
      <c r="AO32" s="145"/>
      <c r="AR32" s="22"/>
      <c r="BE32" s="138"/>
    </row>
    <row r="33" spans="2:57" s="21" customFormat="1" ht="14.45" customHeight="1" hidden="1">
      <c r="B33" s="22"/>
      <c r="F33" s="11" t="s">
        <v>44</v>
      </c>
      <c r="L33" s="144">
        <v>0</v>
      </c>
      <c r="M33" s="144"/>
      <c r="N33" s="144"/>
      <c r="O33" s="144"/>
      <c r="P33" s="144"/>
      <c r="W33" s="145">
        <f>ROUND(BD94,2)</f>
        <v>0</v>
      </c>
      <c r="X33" s="145"/>
      <c r="Y33" s="145"/>
      <c r="Z33" s="145"/>
      <c r="AA33" s="145"/>
      <c r="AB33" s="145"/>
      <c r="AC33" s="145"/>
      <c r="AD33" s="145"/>
      <c r="AE33" s="145"/>
      <c r="AK33" s="145">
        <v>0</v>
      </c>
      <c r="AL33" s="145"/>
      <c r="AM33" s="145"/>
      <c r="AN33" s="145"/>
      <c r="AO33" s="145"/>
      <c r="AR33" s="22"/>
      <c r="BE33" s="138"/>
    </row>
    <row r="34" spans="1:57" s="20" customFormat="1" ht="6.95" customHeight="1">
      <c r="A34" s="16"/>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7"/>
      <c r="BE34" s="138"/>
    </row>
    <row r="35" spans="1:57" s="20" customFormat="1" ht="25.9" customHeight="1">
      <c r="A35" s="16"/>
      <c r="B35" s="17"/>
      <c r="C35" s="23"/>
      <c r="D35" s="24" t="s">
        <v>45</v>
      </c>
      <c r="E35" s="25"/>
      <c r="F35" s="25"/>
      <c r="G35" s="25"/>
      <c r="H35" s="25"/>
      <c r="I35" s="25"/>
      <c r="J35" s="25"/>
      <c r="K35" s="25"/>
      <c r="L35" s="25"/>
      <c r="M35" s="25"/>
      <c r="N35" s="25"/>
      <c r="O35" s="25"/>
      <c r="P35" s="25"/>
      <c r="Q35" s="25"/>
      <c r="R35" s="25"/>
      <c r="S35" s="25"/>
      <c r="T35" s="26" t="s">
        <v>46</v>
      </c>
      <c r="U35" s="25"/>
      <c r="V35" s="25"/>
      <c r="W35" s="25"/>
      <c r="X35" s="146" t="s">
        <v>47</v>
      </c>
      <c r="Y35" s="146"/>
      <c r="Z35" s="146"/>
      <c r="AA35" s="146"/>
      <c r="AB35" s="146"/>
      <c r="AC35" s="25"/>
      <c r="AD35" s="25"/>
      <c r="AE35" s="25"/>
      <c r="AF35" s="25"/>
      <c r="AG35" s="25"/>
      <c r="AH35" s="25"/>
      <c r="AI35" s="25"/>
      <c r="AJ35" s="25"/>
      <c r="AK35" s="147">
        <f>SUM(AK26:AK33)</f>
        <v>0</v>
      </c>
      <c r="AL35" s="147"/>
      <c r="AM35" s="147"/>
      <c r="AN35" s="147"/>
      <c r="AO35" s="147"/>
      <c r="AP35" s="23"/>
      <c r="AQ35" s="23"/>
      <c r="AR35" s="17"/>
      <c r="BE35" s="16"/>
    </row>
    <row r="36" spans="1:57" s="20" customFormat="1" ht="6.95" customHeight="1">
      <c r="A36" s="16"/>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7"/>
      <c r="BE36" s="16"/>
    </row>
    <row r="37" spans="1:57" s="20" customFormat="1" ht="14.45" customHeight="1">
      <c r="A37" s="16"/>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7"/>
      <c r="BE37" s="16"/>
    </row>
    <row r="38" spans="2:44" ht="14.45" customHeight="1">
      <c r="B38" s="5"/>
      <c r="AR38" s="5"/>
    </row>
    <row r="39" spans="2:44" ht="14.45" customHeight="1">
      <c r="B39" s="5"/>
      <c r="AR39" s="5"/>
    </row>
    <row r="40" spans="2:44" ht="14.45" customHeight="1">
      <c r="B40" s="5"/>
      <c r="AR40" s="5"/>
    </row>
    <row r="41" spans="2:44" ht="14.45" customHeight="1">
      <c r="B41" s="5"/>
      <c r="AR41" s="5"/>
    </row>
    <row r="42" spans="2:44" ht="14.45" customHeight="1">
      <c r="B42" s="5"/>
      <c r="AR42" s="5"/>
    </row>
    <row r="43" spans="2:44" ht="14.45" customHeight="1">
      <c r="B43" s="5"/>
      <c r="AR43" s="5"/>
    </row>
    <row r="44" spans="2:44" ht="14.45" customHeight="1">
      <c r="B44" s="5"/>
      <c r="AR44" s="5"/>
    </row>
    <row r="45" spans="2:44" ht="14.45" customHeight="1">
      <c r="B45" s="5"/>
      <c r="AR45" s="5"/>
    </row>
    <row r="46" spans="2:44" ht="14.45" customHeight="1">
      <c r="B46" s="5"/>
      <c r="AR46" s="5"/>
    </row>
    <row r="47" spans="2:44" ht="14.45" customHeight="1">
      <c r="B47" s="5"/>
      <c r="AR47" s="5"/>
    </row>
    <row r="48" spans="2:44" ht="14.45" customHeight="1">
      <c r="B48" s="5"/>
      <c r="AR48" s="5"/>
    </row>
    <row r="49" spans="2:44" s="20" customFormat="1" ht="14.45" customHeight="1">
      <c r="B49" s="27"/>
      <c r="D49" s="28" t="s">
        <v>48</v>
      </c>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8" t="s">
        <v>49</v>
      </c>
      <c r="AI49" s="29"/>
      <c r="AJ49" s="29"/>
      <c r="AK49" s="29"/>
      <c r="AL49" s="29"/>
      <c r="AM49" s="29"/>
      <c r="AN49" s="29"/>
      <c r="AO49" s="29"/>
      <c r="AR49" s="27"/>
    </row>
    <row r="50" spans="2:44" ht="12">
      <c r="B50" s="5"/>
      <c r="AR50" s="5"/>
    </row>
    <row r="51" spans="2:44" ht="12">
      <c r="B51" s="5"/>
      <c r="AR51" s="5"/>
    </row>
    <row r="52" spans="2:44" ht="12">
      <c r="B52" s="5"/>
      <c r="AR52" s="5"/>
    </row>
    <row r="53" spans="2:44" ht="12">
      <c r="B53" s="5"/>
      <c r="AR53" s="5"/>
    </row>
    <row r="54" spans="2:44" ht="12">
      <c r="B54" s="5"/>
      <c r="AR54" s="5"/>
    </row>
    <row r="55" spans="2:44" ht="12">
      <c r="B55" s="5"/>
      <c r="AR55" s="5"/>
    </row>
    <row r="56" spans="2:44" ht="12">
      <c r="B56" s="5"/>
      <c r="AR56" s="5"/>
    </row>
    <row r="57" spans="2:44" ht="12">
      <c r="B57" s="5"/>
      <c r="AR57" s="5"/>
    </row>
    <row r="58" spans="2:44" ht="12">
      <c r="B58" s="5"/>
      <c r="AR58" s="5"/>
    </row>
    <row r="59" spans="2:44" ht="12">
      <c r="B59" s="5"/>
      <c r="AR59" s="5"/>
    </row>
    <row r="60" spans="1:57" s="20" customFormat="1" ht="12.75">
      <c r="A60" s="16"/>
      <c r="B60" s="17"/>
      <c r="C60" s="16"/>
      <c r="D60" s="30" t="s">
        <v>50</v>
      </c>
      <c r="E60" s="19"/>
      <c r="F60" s="19"/>
      <c r="G60" s="19"/>
      <c r="H60" s="19"/>
      <c r="I60" s="19"/>
      <c r="J60" s="19"/>
      <c r="K60" s="19"/>
      <c r="L60" s="19"/>
      <c r="M60" s="19"/>
      <c r="N60" s="19"/>
      <c r="O60" s="19"/>
      <c r="P60" s="19"/>
      <c r="Q60" s="19"/>
      <c r="R60" s="19"/>
      <c r="S60" s="19"/>
      <c r="T60" s="19"/>
      <c r="U60" s="19"/>
      <c r="V60" s="30" t="s">
        <v>51</v>
      </c>
      <c r="W60" s="19"/>
      <c r="X60" s="19"/>
      <c r="Y60" s="19"/>
      <c r="Z60" s="19"/>
      <c r="AA60" s="19"/>
      <c r="AB60" s="19"/>
      <c r="AC60" s="19"/>
      <c r="AD60" s="19"/>
      <c r="AE60" s="19"/>
      <c r="AF60" s="19"/>
      <c r="AG60" s="19"/>
      <c r="AH60" s="30" t="s">
        <v>50</v>
      </c>
      <c r="AI60" s="19"/>
      <c r="AJ60" s="19"/>
      <c r="AK60" s="19"/>
      <c r="AL60" s="19"/>
      <c r="AM60" s="30" t="s">
        <v>51</v>
      </c>
      <c r="AN60" s="19"/>
      <c r="AO60" s="19"/>
      <c r="AP60" s="16"/>
      <c r="AQ60" s="16"/>
      <c r="AR60" s="17"/>
      <c r="BE60" s="16"/>
    </row>
    <row r="61" spans="2:44" ht="12">
      <c r="B61" s="5"/>
      <c r="AR61" s="5"/>
    </row>
    <row r="62" spans="2:44" ht="12">
      <c r="B62" s="5"/>
      <c r="AR62" s="5"/>
    </row>
    <row r="63" spans="2:44" ht="12">
      <c r="B63" s="5"/>
      <c r="AR63" s="5"/>
    </row>
    <row r="64" spans="1:57" s="20" customFormat="1" ht="12.75">
      <c r="A64" s="16"/>
      <c r="B64" s="17"/>
      <c r="C64" s="16"/>
      <c r="D64" s="28" t="s">
        <v>52</v>
      </c>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28" t="s">
        <v>53</v>
      </c>
      <c r="AI64" s="31"/>
      <c r="AJ64" s="31"/>
      <c r="AK64" s="31"/>
      <c r="AL64" s="31"/>
      <c r="AM64" s="31"/>
      <c r="AN64" s="31"/>
      <c r="AO64" s="31"/>
      <c r="AP64" s="16"/>
      <c r="AQ64" s="16"/>
      <c r="AR64" s="17"/>
      <c r="BE64" s="16"/>
    </row>
    <row r="65" spans="2:44" ht="12">
      <c r="B65" s="5"/>
      <c r="AR65" s="5"/>
    </row>
    <row r="66" spans="2:44" ht="12">
      <c r="B66" s="5"/>
      <c r="AR66" s="5"/>
    </row>
    <row r="67" spans="2:44" ht="12">
      <c r="B67" s="5"/>
      <c r="AR67" s="5"/>
    </row>
    <row r="68" spans="2:44" ht="12">
      <c r="B68" s="5"/>
      <c r="AR68" s="5"/>
    </row>
    <row r="69" spans="2:44" ht="12">
      <c r="B69" s="5"/>
      <c r="AR69" s="5"/>
    </row>
    <row r="70" spans="2:44" ht="12">
      <c r="B70" s="5"/>
      <c r="AR70" s="5"/>
    </row>
    <row r="71" spans="2:44" ht="12">
      <c r="B71" s="5"/>
      <c r="AR71" s="5"/>
    </row>
    <row r="72" spans="2:44" ht="12">
      <c r="B72" s="5"/>
      <c r="AR72" s="5"/>
    </row>
    <row r="73" spans="2:44" ht="12">
      <c r="B73" s="5"/>
      <c r="AR73" s="5"/>
    </row>
    <row r="74" spans="2:44" ht="12">
      <c r="B74" s="5"/>
      <c r="AR74" s="5"/>
    </row>
    <row r="75" spans="1:57" s="20" customFormat="1" ht="12.75">
      <c r="A75" s="16"/>
      <c r="B75" s="17"/>
      <c r="C75" s="16"/>
      <c r="D75" s="30" t="s">
        <v>50</v>
      </c>
      <c r="E75" s="19"/>
      <c r="F75" s="19"/>
      <c r="G75" s="19"/>
      <c r="H75" s="19"/>
      <c r="I75" s="19"/>
      <c r="J75" s="19"/>
      <c r="K75" s="19"/>
      <c r="L75" s="19"/>
      <c r="M75" s="19"/>
      <c r="N75" s="19"/>
      <c r="O75" s="19"/>
      <c r="P75" s="19"/>
      <c r="Q75" s="19"/>
      <c r="R75" s="19"/>
      <c r="S75" s="19"/>
      <c r="T75" s="19"/>
      <c r="U75" s="19"/>
      <c r="V75" s="30" t="s">
        <v>51</v>
      </c>
      <c r="W75" s="19"/>
      <c r="X75" s="19"/>
      <c r="Y75" s="19"/>
      <c r="Z75" s="19"/>
      <c r="AA75" s="19"/>
      <c r="AB75" s="19"/>
      <c r="AC75" s="19"/>
      <c r="AD75" s="19"/>
      <c r="AE75" s="19"/>
      <c r="AF75" s="19"/>
      <c r="AG75" s="19"/>
      <c r="AH75" s="30" t="s">
        <v>50</v>
      </c>
      <c r="AI75" s="19"/>
      <c r="AJ75" s="19"/>
      <c r="AK75" s="19"/>
      <c r="AL75" s="19"/>
      <c r="AM75" s="30" t="s">
        <v>51</v>
      </c>
      <c r="AN75" s="19"/>
      <c r="AO75" s="19"/>
      <c r="AP75" s="16"/>
      <c r="AQ75" s="16"/>
      <c r="AR75" s="17"/>
      <c r="BE75" s="16"/>
    </row>
    <row r="76" spans="1:57" s="20" customFormat="1" ht="12">
      <c r="A76" s="16"/>
      <c r="B76" s="17"/>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7"/>
      <c r="BE76" s="16"/>
    </row>
    <row r="77" spans="1:57" s="20" customFormat="1" ht="6.95" customHeight="1">
      <c r="A77" s="16"/>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17"/>
      <c r="BE77" s="16"/>
    </row>
    <row r="81" spans="1:57" s="20" customFormat="1" ht="6.95" customHeight="1">
      <c r="A81" s="16"/>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17"/>
      <c r="BE81" s="16"/>
    </row>
    <row r="82" spans="1:57" s="20" customFormat="1" ht="24.95" customHeight="1">
      <c r="A82" s="16"/>
      <c r="B82" s="17"/>
      <c r="C82" s="6" t="s">
        <v>54</v>
      </c>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7"/>
      <c r="BE82" s="16"/>
    </row>
    <row r="83" spans="1:57" s="20" customFormat="1" ht="6.95" customHeight="1">
      <c r="A83" s="16"/>
      <c r="B83" s="17"/>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7"/>
      <c r="BE83" s="16"/>
    </row>
    <row r="84" spans="2:44" s="36" customFormat="1" ht="12" customHeight="1">
      <c r="B84" s="37"/>
      <c r="C84" s="11" t="s">
        <v>12</v>
      </c>
      <c r="L84" s="36" t="str">
        <f>K5</f>
        <v>20212012003</v>
      </c>
      <c r="AR84" s="37"/>
    </row>
    <row r="85" spans="2:44" s="38" customFormat="1" ht="36.95" customHeight="1">
      <c r="B85" s="39"/>
      <c r="C85" s="40" t="s">
        <v>15</v>
      </c>
      <c r="L85" s="148" t="str">
        <f>K6</f>
        <v>Vybudování multifunkční učebny a zřízení bezbariérovosti v ZŠ Bezručova 190 Bohumín- pomůcky</v>
      </c>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R85" s="39"/>
    </row>
    <row r="86" spans="1:57" s="20" customFormat="1" ht="6.95" customHeight="1">
      <c r="A86" s="16"/>
      <c r="B86" s="17"/>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7"/>
      <c r="BE86" s="16"/>
    </row>
    <row r="87" spans="1:57" s="20" customFormat="1" ht="12" customHeight="1">
      <c r="A87" s="16"/>
      <c r="B87" s="17"/>
      <c r="C87" s="11" t="s">
        <v>19</v>
      </c>
      <c r="D87" s="16"/>
      <c r="E87" s="16"/>
      <c r="F87" s="16"/>
      <c r="G87" s="16"/>
      <c r="H87" s="16"/>
      <c r="I87" s="16"/>
      <c r="J87" s="16"/>
      <c r="K87" s="16"/>
      <c r="L87" s="41" t="str">
        <f>IF(K8="","",K8)</f>
        <v>Bohumín</v>
      </c>
      <c r="M87" s="16"/>
      <c r="N87" s="16"/>
      <c r="O87" s="16"/>
      <c r="P87" s="16"/>
      <c r="Q87" s="16"/>
      <c r="R87" s="16"/>
      <c r="S87" s="16"/>
      <c r="T87" s="16"/>
      <c r="U87" s="16"/>
      <c r="V87" s="16"/>
      <c r="W87" s="16"/>
      <c r="X87" s="16"/>
      <c r="Y87" s="16"/>
      <c r="Z87" s="16"/>
      <c r="AA87" s="16"/>
      <c r="AB87" s="16"/>
      <c r="AC87" s="16"/>
      <c r="AD87" s="16"/>
      <c r="AE87" s="16"/>
      <c r="AF87" s="16"/>
      <c r="AG87" s="16"/>
      <c r="AH87" s="16"/>
      <c r="AI87" s="11" t="s">
        <v>21</v>
      </c>
      <c r="AJ87" s="16"/>
      <c r="AK87" s="16"/>
      <c r="AL87" s="16"/>
      <c r="AM87" s="149" t="str">
        <f>IF(AN8="","",AN8)</f>
        <v>7. 1. 2018</v>
      </c>
      <c r="AN87" s="149"/>
      <c r="AO87" s="16"/>
      <c r="AP87" s="16"/>
      <c r="AQ87" s="16"/>
      <c r="AR87" s="17"/>
      <c r="BE87" s="16"/>
    </row>
    <row r="88" spans="1:57" s="20" customFormat="1" ht="6.95" customHeight="1">
      <c r="A88" s="16"/>
      <c r="B88" s="17"/>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7"/>
      <c r="BE88" s="16"/>
    </row>
    <row r="89" spans="1:57" s="20" customFormat="1" ht="15.2" customHeight="1">
      <c r="A89" s="16"/>
      <c r="B89" s="17"/>
      <c r="C89" s="11" t="s">
        <v>23</v>
      </c>
      <c r="D89" s="16"/>
      <c r="E89" s="16"/>
      <c r="F89" s="16"/>
      <c r="G89" s="16"/>
      <c r="H89" s="16"/>
      <c r="I89" s="16"/>
      <c r="J89" s="16"/>
      <c r="K89" s="16"/>
      <c r="L89" s="36" t="str">
        <f>IF(E11="","",E11)</f>
        <v>ZŠ Bezručova Bohumín</v>
      </c>
      <c r="M89" s="16"/>
      <c r="N89" s="16"/>
      <c r="O89" s="16"/>
      <c r="P89" s="16"/>
      <c r="Q89" s="16"/>
      <c r="R89" s="16"/>
      <c r="S89" s="16"/>
      <c r="T89" s="16"/>
      <c r="U89" s="16"/>
      <c r="V89" s="16"/>
      <c r="W89" s="16"/>
      <c r="X89" s="16"/>
      <c r="Y89" s="16"/>
      <c r="Z89" s="16"/>
      <c r="AA89" s="16"/>
      <c r="AB89" s="16"/>
      <c r="AC89" s="16"/>
      <c r="AD89" s="16"/>
      <c r="AE89" s="16"/>
      <c r="AF89" s="16"/>
      <c r="AG89" s="16"/>
      <c r="AH89" s="16"/>
      <c r="AI89" s="11" t="s">
        <v>29</v>
      </c>
      <c r="AJ89" s="16"/>
      <c r="AK89" s="16"/>
      <c r="AL89" s="16"/>
      <c r="AM89" s="150" t="str">
        <f>IF(E17="","",E17)</f>
        <v>ATRIS s.r.o.</v>
      </c>
      <c r="AN89" s="150"/>
      <c r="AO89" s="150"/>
      <c r="AP89" s="150"/>
      <c r="AQ89" s="16"/>
      <c r="AR89" s="17"/>
      <c r="AS89" s="151" t="s">
        <v>55</v>
      </c>
      <c r="AT89" s="151"/>
      <c r="AU89" s="42"/>
      <c r="AV89" s="42"/>
      <c r="AW89" s="42"/>
      <c r="AX89" s="42"/>
      <c r="AY89" s="42"/>
      <c r="AZ89" s="42"/>
      <c r="BA89" s="42"/>
      <c r="BB89" s="42"/>
      <c r="BC89" s="42"/>
      <c r="BD89" s="43"/>
      <c r="BE89" s="16"/>
    </row>
    <row r="90" spans="1:57" s="20" customFormat="1" ht="15.2" customHeight="1">
      <c r="A90" s="16"/>
      <c r="B90" s="17"/>
      <c r="C90" s="11" t="s">
        <v>27</v>
      </c>
      <c r="D90" s="16"/>
      <c r="E90" s="16"/>
      <c r="F90" s="16"/>
      <c r="G90" s="16"/>
      <c r="H90" s="16"/>
      <c r="I90" s="16"/>
      <c r="J90" s="16"/>
      <c r="K90" s="16"/>
      <c r="L90" s="36" t="str">
        <f>IF(E14="Vyplň údaj","",E14)</f>
        <v/>
      </c>
      <c r="M90" s="16"/>
      <c r="N90" s="16"/>
      <c r="O90" s="16"/>
      <c r="P90" s="16"/>
      <c r="Q90" s="16"/>
      <c r="R90" s="16"/>
      <c r="S90" s="16"/>
      <c r="T90" s="16"/>
      <c r="U90" s="16"/>
      <c r="V90" s="16"/>
      <c r="W90" s="16"/>
      <c r="X90" s="16"/>
      <c r="Y90" s="16"/>
      <c r="Z90" s="16"/>
      <c r="AA90" s="16"/>
      <c r="AB90" s="16"/>
      <c r="AC90" s="16"/>
      <c r="AD90" s="16"/>
      <c r="AE90" s="16"/>
      <c r="AF90" s="16"/>
      <c r="AG90" s="16"/>
      <c r="AH90" s="16"/>
      <c r="AI90" s="11" t="s">
        <v>32</v>
      </c>
      <c r="AJ90" s="16"/>
      <c r="AK90" s="16"/>
      <c r="AL90" s="16"/>
      <c r="AM90" s="150" t="str">
        <f>IF(E20="","",E20)</f>
        <v>Barbora Kyšková</v>
      </c>
      <c r="AN90" s="150"/>
      <c r="AO90" s="150"/>
      <c r="AP90" s="150"/>
      <c r="AQ90" s="16"/>
      <c r="AR90" s="17"/>
      <c r="AS90" s="151"/>
      <c r="AT90" s="151"/>
      <c r="AU90" s="44"/>
      <c r="AV90" s="44"/>
      <c r="AW90" s="44"/>
      <c r="AX90" s="44"/>
      <c r="AY90" s="44"/>
      <c r="AZ90" s="44"/>
      <c r="BA90" s="44"/>
      <c r="BB90" s="44"/>
      <c r="BC90" s="44"/>
      <c r="BD90" s="45"/>
      <c r="BE90" s="16"/>
    </row>
    <row r="91" spans="1:57" s="20" customFormat="1" ht="10.9" customHeight="1">
      <c r="A91" s="16"/>
      <c r="B91" s="17"/>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7"/>
      <c r="AS91" s="151"/>
      <c r="AT91" s="151"/>
      <c r="AU91" s="44"/>
      <c r="AV91" s="44"/>
      <c r="AW91" s="44"/>
      <c r="AX91" s="44"/>
      <c r="AY91" s="44"/>
      <c r="AZ91" s="44"/>
      <c r="BA91" s="44"/>
      <c r="BB91" s="44"/>
      <c r="BC91" s="44"/>
      <c r="BD91" s="45"/>
      <c r="BE91" s="16"/>
    </row>
    <row r="92" spans="1:57" s="20" customFormat="1" ht="29.25" customHeight="1">
      <c r="A92" s="16"/>
      <c r="B92" s="17"/>
      <c r="C92" s="154" t="s">
        <v>56</v>
      </c>
      <c r="D92" s="154"/>
      <c r="E92" s="154"/>
      <c r="F92" s="154"/>
      <c r="G92" s="154"/>
      <c r="H92" s="46"/>
      <c r="I92" s="155" t="s">
        <v>57</v>
      </c>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6" t="s">
        <v>58</v>
      </c>
      <c r="AH92" s="156"/>
      <c r="AI92" s="156"/>
      <c r="AJ92" s="156"/>
      <c r="AK92" s="156"/>
      <c r="AL92" s="156"/>
      <c r="AM92" s="156"/>
      <c r="AN92" s="157" t="s">
        <v>59</v>
      </c>
      <c r="AO92" s="157"/>
      <c r="AP92" s="157"/>
      <c r="AQ92" s="47" t="s">
        <v>60</v>
      </c>
      <c r="AR92" s="17"/>
      <c r="AS92" s="48" t="s">
        <v>61</v>
      </c>
      <c r="AT92" s="49" t="s">
        <v>62</v>
      </c>
      <c r="AU92" s="49" t="s">
        <v>63</v>
      </c>
      <c r="AV92" s="49" t="s">
        <v>64</v>
      </c>
      <c r="AW92" s="49" t="s">
        <v>65</v>
      </c>
      <c r="AX92" s="49" t="s">
        <v>66</v>
      </c>
      <c r="AY92" s="49" t="s">
        <v>67</v>
      </c>
      <c r="AZ92" s="49" t="s">
        <v>68</v>
      </c>
      <c r="BA92" s="49" t="s">
        <v>69</v>
      </c>
      <c r="BB92" s="49" t="s">
        <v>70</v>
      </c>
      <c r="BC92" s="49" t="s">
        <v>71</v>
      </c>
      <c r="BD92" s="50" t="s">
        <v>72</v>
      </c>
      <c r="BE92" s="16"/>
    </row>
    <row r="93" spans="1:57" s="20" customFormat="1" ht="10.9" customHeight="1">
      <c r="A93" s="16"/>
      <c r="B93" s="17"/>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7"/>
      <c r="AS93" s="51"/>
      <c r="AT93" s="52"/>
      <c r="AU93" s="52"/>
      <c r="AV93" s="52"/>
      <c r="AW93" s="52"/>
      <c r="AX93" s="52"/>
      <c r="AY93" s="52"/>
      <c r="AZ93" s="52"/>
      <c r="BA93" s="52"/>
      <c r="BB93" s="52"/>
      <c r="BC93" s="52"/>
      <c r="BD93" s="53"/>
      <c r="BE93" s="16"/>
    </row>
    <row r="94" spans="2:90" s="54" customFormat="1" ht="32.45" customHeight="1">
      <c r="B94" s="55"/>
      <c r="C94" s="56" t="s">
        <v>73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158">
        <f>ROUND(SUM(AG95:AG95),2)</f>
        <v>0</v>
      </c>
      <c r="AH94" s="158"/>
      <c r="AI94" s="158"/>
      <c r="AJ94" s="158"/>
      <c r="AK94" s="158"/>
      <c r="AL94" s="158"/>
      <c r="AM94" s="158"/>
      <c r="AN94" s="159">
        <f>SUM(AG94,AT94)</f>
        <v>0</v>
      </c>
      <c r="AO94" s="159"/>
      <c r="AP94" s="159"/>
      <c r="AQ94" s="58"/>
      <c r="AR94" s="55"/>
      <c r="AS94" s="59">
        <f>ROUND(SUM(AS95:AS95),2)</f>
        <v>0</v>
      </c>
      <c r="AT94" s="60">
        <f>ROUND(SUM(AV94:AW94),2)</f>
        <v>0</v>
      </c>
      <c r="AU94" s="61">
        <f>ROUND(SUM(AU95:AU95),5)</f>
        <v>0</v>
      </c>
      <c r="AV94" s="60">
        <f>ROUND(AZ94*L29,2)</f>
        <v>0</v>
      </c>
      <c r="AW94" s="60">
        <f>ROUND(BA94*L30,2)</f>
        <v>0</v>
      </c>
      <c r="AX94" s="60">
        <f>ROUND(BB94*L29,2)</f>
        <v>0</v>
      </c>
      <c r="AY94" s="60">
        <f>ROUND(BC94*L30,2)</f>
        <v>0</v>
      </c>
      <c r="AZ94" s="60">
        <f>ROUND(SUM(AZ95:AZ95),2)</f>
        <v>0</v>
      </c>
      <c r="BA94" s="60">
        <f>ROUND(SUM(BA95:BA95),2)</f>
        <v>0</v>
      </c>
      <c r="BB94" s="60">
        <f>ROUND(SUM(BB95:BB95),2)</f>
        <v>0</v>
      </c>
      <c r="BC94" s="60">
        <f>ROUND(SUM(BC95:BC95),2)</f>
        <v>0</v>
      </c>
      <c r="BD94" s="62">
        <f>ROUND(SUM(BD95:BD95),2)</f>
        <v>0</v>
      </c>
      <c r="BS94" s="63" t="s">
        <v>74</v>
      </c>
      <c r="BT94" s="63" t="s">
        <v>75</v>
      </c>
      <c r="BU94" s="64" t="s">
        <v>76</v>
      </c>
      <c r="BV94" s="63" t="s">
        <v>77</v>
      </c>
      <c r="BW94" s="63" t="s">
        <v>3</v>
      </c>
      <c r="BX94" s="63" t="s">
        <v>78</v>
      </c>
      <c r="CL94" s="63" t="s">
        <v>17</v>
      </c>
    </row>
    <row r="95" spans="1:91" s="74" customFormat="1" ht="16.5" customHeight="1">
      <c r="A95" s="65" t="s">
        <v>79</v>
      </c>
      <c r="B95" s="66"/>
      <c r="C95" s="67"/>
      <c r="D95" s="152" t="s">
        <v>80</v>
      </c>
      <c r="E95" s="152"/>
      <c r="F95" s="152"/>
      <c r="G95" s="152"/>
      <c r="H95" s="152"/>
      <c r="I95" s="68"/>
      <c r="J95" s="152" t="s">
        <v>81</v>
      </c>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3">
        <f>'003 - Pomůcky 1'!J30</f>
        <v>0</v>
      </c>
      <c r="AH95" s="153"/>
      <c r="AI95" s="153"/>
      <c r="AJ95" s="153"/>
      <c r="AK95" s="153"/>
      <c r="AL95" s="153"/>
      <c r="AM95" s="153"/>
      <c r="AN95" s="153">
        <f>SUM(AG95,AT95)</f>
        <v>0</v>
      </c>
      <c r="AO95" s="153"/>
      <c r="AP95" s="153"/>
      <c r="AQ95" s="69" t="s">
        <v>82</v>
      </c>
      <c r="AR95" s="66"/>
      <c r="AS95" s="70">
        <v>0</v>
      </c>
      <c r="AT95" s="71">
        <f>ROUND(SUM(AV95:AW95),2)</f>
        <v>0</v>
      </c>
      <c r="AU95" s="72">
        <f>'003 - Pomůcky 1'!P116</f>
        <v>0</v>
      </c>
      <c r="AV95" s="71">
        <f>'003 - Pomůcky 1'!J33</f>
        <v>0</v>
      </c>
      <c r="AW95" s="71">
        <f>'003 - Pomůcky 1'!J34</f>
        <v>0</v>
      </c>
      <c r="AX95" s="71">
        <f>'003 - Pomůcky 1'!J35</f>
        <v>0</v>
      </c>
      <c r="AY95" s="71">
        <f>'003 - Pomůcky 1'!J36</f>
        <v>0</v>
      </c>
      <c r="AZ95" s="71">
        <f>'003 - Pomůcky 1'!F33</f>
        <v>0</v>
      </c>
      <c r="BA95" s="71">
        <f>'003 - Pomůcky 1'!F34</f>
        <v>0</v>
      </c>
      <c r="BB95" s="71">
        <f>'003 - Pomůcky 1'!F35</f>
        <v>0</v>
      </c>
      <c r="BC95" s="71">
        <f>'003 - Pomůcky 1'!F36</f>
        <v>0</v>
      </c>
      <c r="BD95" s="73">
        <f>'003 - Pomůcky 1'!F37</f>
        <v>0</v>
      </c>
      <c r="BT95" s="75" t="s">
        <v>83</v>
      </c>
      <c r="BV95" s="75" t="s">
        <v>77</v>
      </c>
      <c r="BW95" s="75" t="s">
        <v>84</v>
      </c>
      <c r="BX95" s="75" t="s">
        <v>3</v>
      </c>
      <c r="CL95" s="75"/>
      <c r="CM95" s="75" t="s">
        <v>85</v>
      </c>
    </row>
    <row r="96" spans="1:57" s="20" customFormat="1" ht="30" customHeight="1">
      <c r="A96" s="16"/>
      <c r="B96" s="17"/>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7"/>
      <c r="AS96" s="16"/>
      <c r="AT96" s="16"/>
      <c r="AU96" s="16"/>
      <c r="AV96" s="16"/>
      <c r="AW96" s="16"/>
      <c r="AX96" s="16"/>
      <c r="AY96" s="16"/>
      <c r="AZ96" s="16"/>
      <c r="BA96" s="16"/>
      <c r="BB96" s="16"/>
      <c r="BC96" s="16"/>
      <c r="BD96" s="16"/>
      <c r="BE96" s="16"/>
    </row>
    <row r="97" spans="1:57" s="20" customFormat="1" ht="6.95" customHeight="1">
      <c r="A97" s="16"/>
      <c r="B97" s="32"/>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17"/>
      <c r="AS97" s="16"/>
      <c r="AT97" s="16"/>
      <c r="AU97" s="16"/>
      <c r="AV97" s="16"/>
      <c r="AW97" s="16"/>
      <c r="AX97" s="16"/>
      <c r="AY97" s="16"/>
      <c r="AZ97" s="16"/>
      <c r="BA97" s="16"/>
      <c r="BB97" s="16"/>
      <c r="BC97" s="16"/>
      <c r="BD97" s="16"/>
      <c r="BE97" s="16"/>
    </row>
  </sheetData>
  <mergeCells count="42">
    <mergeCell ref="D95:H95"/>
    <mergeCell ref="J95:AF95"/>
    <mergeCell ref="AG95:AM95"/>
    <mergeCell ref="AN95:AP95"/>
    <mergeCell ref="C92:G92"/>
    <mergeCell ref="I92:AF92"/>
    <mergeCell ref="AG92:AM92"/>
    <mergeCell ref="AN92:AP92"/>
    <mergeCell ref="AG94:AM94"/>
    <mergeCell ref="AN94:AP94"/>
    <mergeCell ref="L85:AO85"/>
    <mergeCell ref="AM87:AN87"/>
    <mergeCell ref="AM89:AP89"/>
    <mergeCell ref="AS89:AT91"/>
    <mergeCell ref="AM90:AP90"/>
    <mergeCell ref="L33:P33"/>
    <mergeCell ref="W33:AE33"/>
    <mergeCell ref="AK33:AO33"/>
    <mergeCell ref="X35:AB35"/>
    <mergeCell ref="AK35:AO35"/>
    <mergeCell ref="L31:P31"/>
    <mergeCell ref="W31:AE31"/>
    <mergeCell ref="AK31:AO31"/>
    <mergeCell ref="L32:P32"/>
    <mergeCell ref="W32:AE32"/>
    <mergeCell ref="AK32:AO32"/>
    <mergeCell ref="AR2:BE2"/>
    <mergeCell ref="K5:AO5"/>
    <mergeCell ref="BE5:BE34"/>
    <mergeCell ref="K6:AO6"/>
    <mergeCell ref="E14:AJ14"/>
    <mergeCell ref="E23:AN23"/>
    <mergeCell ref="AK26:AO26"/>
    <mergeCell ref="L28:P28"/>
    <mergeCell ref="W28:AE28"/>
    <mergeCell ref="AK28:AO28"/>
    <mergeCell ref="L29:P29"/>
    <mergeCell ref="W29:AE29"/>
    <mergeCell ref="AK29:AO29"/>
    <mergeCell ref="L30:P30"/>
    <mergeCell ref="W30:AE30"/>
    <mergeCell ref="AK30:AO30"/>
  </mergeCells>
  <hyperlinks>
    <hyperlink ref="A95" location="'003 - Pomůcky 1'!C2" display="/"/>
  </hyperlinks>
  <printOptions/>
  <pageMargins left="0.39375" right="0.39375" top="0.39375" bottom="0.39375" header="0.511805555555555" footer="0"/>
  <pageSetup fitToHeight="100" fitToWidth="1" horizontalDpi="300" verticalDpi="3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9"/>
  <sheetViews>
    <sheetView showGridLines="0" zoomScale="90" zoomScaleNormal="90" workbookViewId="0" topLeftCell="A201">
      <selection activeCell="F206" sqref="F206"/>
    </sheetView>
  </sheetViews>
  <sheetFormatPr defaultColWidth="8.8515625" defaultRowHeight="12"/>
  <cols>
    <col min="1" max="1" width="8.28125" style="0" customWidth="1"/>
    <col min="2" max="2" width="1.1484375" style="0" customWidth="1"/>
    <col min="3" max="3" width="4.140625" style="0" customWidth="1"/>
    <col min="4" max="4" width="12.00390625" style="0" customWidth="1"/>
    <col min="5" max="5" width="8.8515625" style="0" customWidth="1"/>
    <col min="6" max="6" width="60.8515625" style="0" customWidth="1"/>
    <col min="7" max="7" width="7.421875" style="0" customWidth="1"/>
    <col min="8" max="8" width="10.8515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36" t="s">
        <v>4</v>
      </c>
      <c r="M2" s="136"/>
      <c r="N2" s="136"/>
      <c r="O2" s="136"/>
      <c r="P2" s="136"/>
      <c r="Q2" s="136"/>
      <c r="R2" s="136"/>
      <c r="S2" s="136"/>
      <c r="T2" s="136"/>
      <c r="U2" s="136"/>
      <c r="V2" s="136"/>
      <c r="AT2" s="2" t="s">
        <v>84</v>
      </c>
    </row>
    <row r="3" spans="2:46" ht="6.95" customHeight="1" hidden="1">
      <c r="B3" s="3"/>
      <c r="C3" s="4"/>
      <c r="D3" s="4"/>
      <c r="E3" s="4"/>
      <c r="F3" s="4"/>
      <c r="G3" s="4"/>
      <c r="H3" s="4"/>
      <c r="I3" s="4"/>
      <c r="J3" s="4"/>
      <c r="K3" s="4"/>
      <c r="L3" s="5"/>
      <c r="AT3" s="2" t="s">
        <v>85</v>
      </c>
    </row>
    <row r="4" spans="2:46" ht="24.95" customHeight="1" hidden="1">
      <c r="B4" s="5"/>
      <c r="D4" s="6" t="s">
        <v>86</v>
      </c>
      <c r="L4" s="5"/>
      <c r="M4" s="76" t="s">
        <v>9</v>
      </c>
      <c r="AT4" s="2" t="s">
        <v>2</v>
      </c>
    </row>
    <row r="5" spans="2:12" ht="6.95" customHeight="1" hidden="1">
      <c r="B5" s="5"/>
      <c r="L5" s="5"/>
    </row>
    <row r="6" spans="2:12" ht="12" customHeight="1" hidden="1">
      <c r="B6" s="5"/>
      <c r="D6" s="11" t="s">
        <v>15</v>
      </c>
      <c r="L6" s="5"/>
    </row>
    <row r="7" spans="2:12" ht="26.25" customHeight="1" hidden="1">
      <c r="B7" s="5"/>
      <c r="E7" s="160" t="str">
        <f>'Rekapitulace stavby'!K6</f>
        <v>Vybudování multifunkční učebny a zřízení bezbariérovosti v ZŠ Bezručova 190 Bohumín- pomůcky</v>
      </c>
      <c r="F7" s="160"/>
      <c r="G7" s="160"/>
      <c r="H7" s="160"/>
      <c r="L7" s="5"/>
    </row>
    <row r="8" spans="1:31" s="20" customFormat="1" ht="12" customHeight="1" hidden="1">
      <c r="A8" s="16"/>
      <c r="B8" s="17"/>
      <c r="C8" s="16"/>
      <c r="D8" s="11" t="s">
        <v>87</v>
      </c>
      <c r="E8" s="16"/>
      <c r="F8" s="16"/>
      <c r="G8" s="16"/>
      <c r="H8" s="16"/>
      <c r="I8" s="16"/>
      <c r="J8" s="16"/>
      <c r="K8" s="16"/>
      <c r="L8" s="27"/>
      <c r="S8" s="16"/>
      <c r="T8" s="16"/>
      <c r="U8" s="16"/>
      <c r="V8" s="16"/>
      <c r="W8" s="16"/>
      <c r="X8" s="16"/>
      <c r="Y8" s="16"/>
      <c r="Z8" s="16"/>
      <c r="AA8" s="16"/>
      <c r="AB8" s="16"/>
      <c r="AC8" s="16"/>
      <c r="AD8" s="16"/>
      <c r="AE8" s="16"/>
    </row>
    <row r="9" spans="1:31" s="20" customFormat="1" ht="16.5" customHeight="1" hidden="1">
      <c r="A9" s="16"/>
      <c r="B9" s="17"/>
      <c r="C9" s="16"/>
      <c r="D9" s="16"/>
      <c r="E9" s="148" t="s">
        <v>88</v>
      </c>
      <c r="F9" s="148"/>
      <c r="G9" s="148"/>
      <c r="H9" s="148"/>
      <c r="I9" s="16"/>
      <c r="J9" s="16"/>
      <c r="K9" s="16"/>
      <c r="L9" s="27"/>
      <c r="S9" s="16"/>
      <c r="T9" s="16"/>
      <c r="U9" s="16"/>
      <c r="V9" s="16"/>
      <c r="W9" s="16"/>
      <c r="X9" s="16"/>
      <c r="Y9" s="16"/>
      <c r="Z9" s="16"/>
      <c r="AA9" s="16"/>
      <c r="AB9" s="16"/>
      <c r="AC9" s="16"/>
      <c r="AD9" s="16"/>
      <c r="AE9" s="16"/>
    </row>
    <row r="10" spans="1:31" s="20" customFormat="1" ht="12" hidden="1">
      <c r="A10" s="16"/>
      <c r="B10" s="17"/>
      <c r="C10" s="16"/>
      <c r="D10" s="16"/>
      <c r="E10" s="16"/>
      <c r="F10" s="16"/>
      <c r="G10" s="16"/>
      <c r="H10" s="16"/>
      <c r="I10" s="16"/>
      <c r="J10" s="16"/>
      <c r="K10" s="16"/>
      <c r="L10" s="27"/>
      <c r="S10" s="16"/>
      <c r="T10" s="16"/>
      <c r="U10" s="16"/>
      <c r="V10" s="16"/>
      <c r="W10" s="16"/>
      <c r="X10" s="16"/>
      <c r="Y10" s="16"/>
      <c r="Z10" s="16"/>
      <c r="AA10" s="16"/>
      <c r="AB10" s="16"/>
      <c r="AC10" s="16"/>
      <c r="AD10" s="16"/>
      <c r="AE10" s="16"/>
    </row>
    <row r="11" spans="1:31" s="20" customFormat="1" ht="12" customHeight="1" hidden="1">
      <c r="A11" s="16"/>
      <c r="B11" s="17"/>
      <c r="C11" s="16"/>
      <c r="D11" s="11" t="s">
        <v>16</v>
      </c>
      <c r="E11" s="16"/>
      <c r="F11" s="12"/>
      <c r="G11" s="16"/>
      <c r="H11" s="16"/>
      <c r="I11" s="11" t="s">
        <v>18</v>
      </c>
      <c r="J11" s="12"/>
      <c r="K11" s="16"/>
      <c r="L11" s="27"/>
      <c r="S11" s="16"/>
      <c r="T11" s="16"/>
      <c r="U11" s="16"/>
      <c r="V11" s="16"/>
      <c r="W11" s="16"/>
      <c r="X11" s="16"/>
      <c r="Y11" s="16"/>
      <c r="Z11" s="16"/>
      <c r="AA11" s="16"/>
      <c r="AB11" s="16"/>
      <c r="AC11" s="16"/>
      <c r="AD11" s="16"/>
      <c r="AE11" s="16"/>
    </row>
    <row r="12" spans="1:31" s="20" customFormat="1" ht="12" customHeight="1" hidden="1">
      <c r="A12" s="16"/>
      <c r="B12" s="17"/>
      <c r="C12" s="16"/>
      <c r="D12" s="11" t="s">
        <v>19</v>
      </c>
      <c r="E12" s="16"/>
      <c r="F12" s="12" t="s">
        <v>89</v>
      </c>
      <c r="G12" s="16"/>
      <c r="H12" s="16"/>
      <c r="I12" s="11" t="s">
        <v>21</v>
      </c>
      <c r="J12" s="77" t="str">
        <f>'Rekapitulace stavby'!AN8</f>
        <v>7. 1. 2018</v>
      </c>
      <c r="K12" s="16"/>
      <c r="L12" s="27"/>
      <c r="S12" s="16"/>
      <c r="T12" s="16"/>
      <c r="U12" s="16"/>
      <c r="V12" s="16"/>
      <c r="W12" s="16"/>
      <c r="X12" s="16"/>
      <c r="Y12" s="16"/>
      <c r="Z12" s="16"/>
      <c r="AA12" s="16"/>
      <c r="AB12" s="16"/>
      <c r="AC12" s="16"/>
      <c r="AD12" s="16"/>
      <c r="AE12" s="16"/>
    </row>
    <row r="13" spans="1:31" s="20" customFormat="1" ht="10.9" customHeight="1" hidden="1">
      <c r="A13" s="16"/>
      <c r="B13" s="17"/>
      <c r="C13" s="16"/>
      <c r="D13" s="16"/>
      <c r="E13" s="16"/>
      <c r="F13" s="16"/>
      <c r="G13" s="16"/>
      <c r="H13" s="16"/>
      <c r="I13" s="16"/>
      <c r="J13" s="16"/>
      <c r="K13" s="16"/>
      <c r="L13" s="27"/>
      <c r="S13" s="16"/>
      <c r="T13" s="16"/>
      <c r="U13" s="16"/>
      <c r="V13" s="16"/>
      <c r="W13" s="16"/>
      <c r="X13" s="16"/>
      <c r="Y13" s="16"/>
      <c r="Z13" s="16"/>
      <c r="AA13" s="16"/>
      <c r="AB13" s="16"/>
      <c r="AC13" s="16"/>
      <c r="AD13" s="16"/>
      <c r="AE13" s="16"/>
    </row>
    <row r="14" spans="1:31" s="20" customFormat="1" ht="12" customHeight="1" hidden="1">
      <c r="A14" s="16"/>
      <c r="B14" s="17"/>
      <c r="C14" s="16"/>
      <c r="D14" s="11" t="s">
        <v>23</v>
      </c>
      <c r="E14" s="16"/>
      <c r="F14" s="16"/>
      <c r="G14" s="16"/>
      <c r="H14" s="16"/>
      <c r="I14" s="11" t="s">
        <v>24</v>
      </c>
      <c r="J14" s="12" t="str">
        <f>IF('Rekapitulace stavby'!AN10="","",'Rekapitulace stavby'!AN10)</f>
        <v/>
      </c>
      <c r="K14" s="16"/>
      <c r="L14" s="27"/>
      <c r="S14" s="16"/>
      <c r="T14" s="16"/>
      <c r="U14" s="16"/>
      <c r="V14" s="16"/>
      <c r="W14" s="16"/>
      <c r="X14" s="16"/>
      <c r="Y14" s="16"/>
      <c r="Z14" s="16"/>
      <c r="AA14" s="16"/>
      <c r="AB14" s="16"/>
      <c r="AC14" s="16"/>
      <c r="AD14" s="16"/>
      <c r="AE14" s="16"/>
    </row>
    <row r="15" spans="1:31" s="20" customFormat="1" ht="18" customHeight="1" hidden="1">
      <c r="A15" s="16"/>
      <c r="B15" s="17"/>
      <c r="C15" s="16"/>
      <c r="D15" s="16"/>
      <c r="E15" s="12" t="str">
        <f>IF('Rekapitulace stavby'!E11="","",'Rekapitulace stavby'!E11)</f>
        <v>ZŠ Bezručova Bohumín</v>
      </c>
      <c r="F15" s="16"/>
      <c r="G15" s="16"/>
      <c r="H15" s="16"/>
      <c r="I15" s="11" t="s">
        <v>26</v>
      </c>
      <c r="J15" s="12" t="str">
        <f>IF('Rekapitulace stavby'!AN11="","",'Rekapitulace stavby'!AN11)</f>
        <v/>
      </c>
      <c r="K15" s="16"/>
      <c r="L15" s="27"/>
      <c r="S15" s="16"/>
      <c r="T15" s="16"/>
      <c r="U15" s="16"/>
      <c r="V15" s="16"/>
      <c r="W15" s="16"/>
      <c r="X15" s="16"/>
      <c r="Y15" s="16"/>
      <c r="Z15" s="16"/>
      <c r="AA15" s="16"/>
      <c r="AB15" s="16"/>
      <c r="AC15" s="16"/>
      <c r="AD15" s="16"/>
      <c r="AE15" s="16"/>
    </row>
    <row r="16" spans="1:31" s="20" customFormat="1" ht="6.95" customHeight="1" hidden="1">
      <c r="A16" s="16"/>
      <c r="B16" s="17"/>
      <c r="C16" s="16"/>
      <c r="D16" s="16"/>
      <c r="E16" s="16"/>
      <c r="F16" s="16"/>
      <c r="G16" s="16"/>
      <c r="H16" s="16"/>
      <c r="I16" s="16"/>
      <c r="J16" s="16"/>
      <c r="K16" s="16"/>
      <c r="L16" s="27"/>
      <c r="S16" s="16"/>
      <c r="T16" s="16"/>
      <c r="U16" s="16"/>
      <c r="V16" s="16"/>
      <c r="W16" s="16"/>
      <c r="X16" s="16"/>
      <c r="Y16" s="16"/>
      <c r="Z16" s="16"/>
      <c r="AA16" s="16"/>
      <c r="AB16" s="16"/>
      <c r="AC16" s="16"/>
      <c r="AD16" s="16"/>
      <c r="AE16" s="16"/>
    </row>
    <row r="17" spans="1:31" s="20" customFormat="1" ht="12" customHeight="1" hidden="1">
      <c r="A17" s="16"/>
      <c r="B17" s="17"/>
      <c r="C17" s="16"/>
      <c r="D17" s="11" t="s">
        <v>27</v>
      </c>
      <c r="E17" s="16"/>
      <c r="F17" s="16"/>
      <c r="G17" s="16"/>
      <c r="H17" s="16"/>
      <c r="I17" s="11" t="s">
        <v>24</v>
      </c>
      <c r="J17" s="13" t="str">
        <f>'Rekapitulace stavby'!AN13</f>
        <v>Vyplň údaj</v>
      </c>
      <c r="K17" s="16"/>
      <c r="L17" s="27"/>
      <c r="S17" s="16"/>
      <c r="T17" s="16"/>
      <c r="U17" s="16"/>
      <c r="V17" s="16"/>
      <c r="W17" s="16"/>
      <c r="X17" s="16"/>
      <c r="Y17" s="16"/>
      <c r="Z17" s="16"/>
      <c r="AA17" s="16"/>
      <c r="AB17" s="16"/>
      <c r="AC17" s="16"/>
      <c r="AD17" s="16"/>
      <c r="AE17" s="16"/>
    </row>
    <row r="18" spans="1:31" s="20" customFormat="1" ht="18" customHeight="1" hidden="1">
      <c r="A18" s="16"/>
      <c r="B18" s="17"/>
      <c r="C18" s="16"/>
      <c r="D18" s="16"/>
      <c r="E18" s="161" t="str">
        <f>'Rekapitulace stavby'!E14</f>
        <v>Vyplň údaj</v>
      </c>
      <c r="F18" s="161"/>
      <c r="G18" s="161"/>
      <c r="H18" s="161"/>
      <c r="I18" s="11" t="s">
        <v>26</v>
      </c>
      <c r="J18" s="13" t="str">
        <f>'Rekapitulace stavby'!AN14</f>
        <v>Vyplň údaj</v>
      </c>
      <c r="K18" s="16"/>
      <c r="L18" s="27"/>
      <c r="S18" s="16"/>
      <c r="T18" s="16"/>
      <c r="U18" s="16"/>
      <c r="V18" s="16"/>
      <c r="W18" s="16"/>
      <c r="X18" s="16"/>
      <c r="Y18" s="16"/>
      <c r="Z18" s="16"/>
      <c r="AA18" s="16"/>
      <c r="AB18" s="16"/>
      <c r="AC18" s="16"/>
      <c r="AD18" s="16"/>
      <c r="AE18" s="16"/>
    </row>
    <row r="19" spans="1:31" s="20" customFormat="1" ht="6.95" customHeight="1" hidden="1">
      <c r="A19" s="16"/>
      <c r="B19" s="17"/>
      <c r="C19" s="16"/>
      <c r="D19" s="16"/>
      <c r="E19" s="16"/>
      <c r="F19" s="16"/>
      <c r="G19" s="16"/>
      <c r="H19" s="16"/>
      <c r="I19" s="16"/>
      <c r="J19" s="16"/>
      <c r="K19" s="16"/>
      <c r="L19" s="27"/>
      <c r="S19" s="16"/>
      <c r="T19" s="16"/>
      <c r="U19" s="16"/>
      <c r="V19" s="16"/>
      <c r="W19" s="16"/>
      <c r="X19" s="16"/>
      <c r="Y19" s="16"/>
      <c r="Z19" s="16"/>
      <c r="AA19" s="16"/>
      <c r="AB19" s="16"/>
      <c r="AC19" s="16"/>
      <c r="AD19" s="16"/>
      <c r="AE19" s="16"/>
    </row>
    <row r="20" spans="1:31" s="20" customFormat="1" ht="12" customHeight="1" hidden="1">
      <c r="A20" s="16"/>
      <c r="B20" s="17"/>
      <c r="C20" s="16"/>
      <c r="D20" s="11" t="s">
        <v>29</v>
      </c>
      <c r="E20" s="16"/>
      <c r="F20" s="16"/>
      <c r="G20" s="16"/>
      <c r="H20" s="16"/>
      <c r="I20" s="11" t="s">
        <v>24</v>
      </c>
      <c r="J20" s="12" t="str">
        <f>IF('Rekapitulace stavby'!AN16="","",'Rekapitulace stavby'!AN16)</f>
        <v/>
      </c>
      <c r="K20" s="16"/>
      <c r="L20" s="27"/>
      <c r="S20" s="16"/>
      <c r="T20" s="16"/>
      <c r="U20" s="16"/>
      <c r="V20" s="16"/>
      <c r="W20" s="16"/>
      <c r="X20" s="16"/>
      <c r="Y20" s="16"/>
      <c r="Z20" s="16"/>
      <c r="AA20" s="16"/>
      <c r="AB20" s="16"/>
      <c r="AC20" s="16"/>
      <c r="AD20" s="16"/>
      <c r="AE20" s="16"/>
    </row>
    <row r="21" spans="1:31" s="20" customFormat="1" ht="18" customHeight="1" hidden="1">
      <c r="A21" s="16"/>
      <c r="B21" s="17"/>
      <c r="C21" s="16"/>
      <c r="D21" s="16"/>
      <c r="E21" s="12" t="str">
        <f>IF('Rekapitulace stavby'!E17="","",'Rekapitulace stavby'!E17)</f>
        <v>ATRIS s.r.o.</v>
      </c>
      <c r="F21" s="16"/>
      <c r="G21" s="16"/>
      <c r="H21" s="16"/>
      <c r="I21" s="11" t="s">
        <v>26</v>
      </c>
      <c r="J21" s="12" t="str">
        <f>IF('Rekapitulace stavby'!AN17="","",'Rekapitulace stavby'!AN17)</f>
        <v/>
      </c>
      <c r="K21" s="16"/>
      <c r="L21" s="27"/>
      <c r="S21" s="16"/>
      <c r="T21" s="16"/>
      <c r="U21" s="16"/>
      <c r="V21" s="16"/>
      <c r="W21" s="16"/>
      <c r="X21" s="16"/>
      <c r="Y21" s="16"/>
      <c r="Z21" s="16"/>
      <c r="AA21" s="16"/>
      <c r="AB21" s="16"/>
      <c r="AC21" s="16"/>
      <c r="AD21" s="16"/>
      <c r="AE21" s="16"/>
    </row>
    <row r="22" spans="1:31" s="20" customFormat="1" ht="6.95" customHeight="1" hidden="1">
      <c r="A22" s="16"/>
      <c r="B22" s="17"/>
      <c r="C22" s="16"/>
      <c r="D22" s="16"/>
      <c r="E22" s="16"/>
      <c r="F22" s="16"/>
      <c r="G22" s="16"/>
      <c r="H22" s="16"/>
      <c r="I22" s="16"/>
      <c r="J22" s="16"/>
      <c r="K22" s="16"/>
      <c r="L22" s="27"/>
      <c r="S22" s="16"/>
      <c r="T22" s="16"/>
      <c r="U22" s="16"/>
      <c r="V22" s="16"/>
      <c r="W22" s="16"/>
      <c r="X22" s="16"/>
      <c r="Y22" s="16"/>
      <c r="Z22" s="16"/>
      <c r="AA22" s="16"/>
      <c r="AB22" s="16"/>
      <c r="AC22" s="16"/>
      <c r="AD22" s="16"/>
      <c r="AE22" s="16"/>
    </row>
    <row r="23" spans="1:31" s="20" customFormat="1" ht="12" customHeight="1" hidden="1">
      <c r="A23" s="16"/>
      <c r="B23" s="17"/>
      <c r="C23" s="16"/>
      <c r="D23" s="11" t="s">
        <v>32</v>
      </c>
      <c r="E23" s="16"/>
      <c r="F23" s="16"/>
      <c r="G23" s="16"/>
      <c r="H23" s="16"/>
      <c r="I23" s="11" t="s">
        <v>24</v>
      </c>
      <c r="J23" s="12" t="str">
        <f>IF('Rekapitulace stavby'!AN19="","",'Rekapitulace stavby'!AN19)</f>
        <v/>
      </c>
      <c r="K23" s="16"/>
      <c r="L23" s="27"/>
      <c r="S23" s="16"/>
      <c r="T23" s="16"/>
      <c r="U23" s="16"/>
      <c r="V23" s="16"/>
      <c r="W23" s="16"/>
      <c r="X23" s="16"/>
      <c r="Y23" s="16"/>
      <c r="Z23" s="16"/>
      <c r="AA23" s="16"/>
      <c r="AB23" s="16"/>
      <c r="AC23" s="16"/>
      <c r="AD23" s="16"/>
      <c r="AE23" s="16"/>
    </row>
    <row r="24" spans="1:31" s="20" customFormat="1" ht="18" customHeight="1" hidden="1">
      <c r="A24" s="16"/>
      <c r="B24" s="17"/>
      <c r="C24" s="16"/>
      <c r="D24" s="16"/>
      <c r="E24" s="12" t="str">
        <f>IF('Rekapitulace stavby'!E20="","",'Rekapitulace stavby'!E20)</f>
        <v>Barbora Kyšková</v>
      </c>
      <c r="F24" s="16"/>
      <c r="G24" s="16"/>
      <c r="H24" s="16"/>
      <c r="I24" s="11" t="s">
        <v>26</v>
      </c>
      <c r="J24" s="12" t="str">
        <f>IF('Rekapitulace stavby'!AN20="","",'Rekapitulace stavby'!AN20)</f>
        <v/>
      </c>
      <c r="K24" s="16"/>
      <c r="L24" s="27"/>
      <c r="S24" s="16"/>
      <c r="T24" s="16"/>
      <c r="U24" s="16"/>
      <c r="V24" s="16"/>
      <c r="W24" s="16"/>
      <c r="X24" s="16"/>
      <c r="Y24" s="16"/>
      <c r="Z24" s="16"/>
      <c r="AA24" s="16"/>
      <c r="AB24" s="16"/>
      <c r="AC24" s="16"/>
      <c r="AD24" s="16"/>
      <c r="AE24" s="16"/>
    </row>
    <row r="25" spans="1:31" s="20" customFormat="1" ht="6.95" customHeight="1" hidden="1">
      <c r="A25" s="16"/>
      <c r="B25" s="17"/>
      <c r="C25" s="16"/>
      <c r="D25" s="16"/>
      <c r="E25" s="16"/>
      <c r="F25" s="16"/>
      <c r="G25" s="16"/>
      <c r="H25" s="16"/>
      <c r="I25" s="16"/>
      <c r="J25" s="16"/>
      <c r="K25" s="16"/>
      <c r="L25" s="27"/>
      <c r="S25" s="16"/>
      <c r="T25" s="16"/>
      <c r="U25" s="16"/>
      <c r="V25" s="16"/>
      <c r="W25" s="16"/>
      <c r="X25" s="16"/>
      <c r="Y25" s="16"/>
      <c r="Z25" s="16"/>
      <c r="AA25" s="16"/>
      <c r="AB25" s="16"/>
      <c r="AC25" s="16"/>
      <c r="AD25" s="16"/>
      <c r="AE25" s="16"/>
    </row>
    <row r="26" spans="1:31" s="20" customFormat="1" ht="12" customHeight="1" hidden="1">
      <c r="A26" s="16"/>
      <c r="B26" s="17"/>
      <c r="C26" s="16"/>
      <c r="D26" s="11" t="s">
        <v>34</v>
      </c>
      <c r="E26" s="16"/>
      <c r="F26" s="16"/>
      <c r="G26" s="16"/>
      <c r="H26" s="16"/>
      <c r="I26" s="16"/>
      <c r="J26" s="16"/>
      <c r="K26" s="16"/>
      <c r="L26" s="27"/>
      <c r="S26" s="16"/>
      <c r="T26" s="16"/>
      <c r="U26" s="16"/>
      <c r="V26" s="16"/>
      <c r="W26" s="16"/>
      <c r="X26" s="16"/>
      <c r="Y26" s="16"/>
      <c r="Z26" s="16"/>
      <c r="AA26" s="16"/>
      <c r="AB26" s="16"/>
      <c r="AC26" s="16"/>
      <c r="AD26" s="16"/>
      <c r="AE26" s="16"/>
    </row>
    <row r="27" spans="1:31" s="81" customFormat="1" ht="16.5" customHeight="1" hidden="1">
      <c r="A27" s="78"/>
      <c r="B27" s="79"/>
      <c r="C27" s="78"/>
      <c r="D27" s="78"/>
      <c r="E27" s="141"/>
      <c r="F27" s="141"/>
      <c r="G27" s="141"/>
      <c r="H27" s="141"/>
      <c r="I27" s="78"/>
      <c r="J27" s="78"/>
      <c r="K27" s="78"/>
      <c r="L27" s="80"/>
      <c r="S27" s="78"/>
      <c r="T27" s="78"/>
      <c r="U27" s="78"/>
      <c r="V27" s="78"/>
      <c r="W27" s="78"/>
      <c r="X27" s="78"/>
      <c r="Y27" s="78"/>
      <c r="Z27" s="78"/>
      <c r="AA27" s="78"/>
      <c r="AB27" s="78"/>
      <c r="AC27" s="78"/>
      <c r="AD27" s="78"/>
      <c r="AE27" s="78"/>
    </row>
    <row r="28" spans="1:31" s="20" customFormat="1" ht="6.95" customHeight="1" hidden="1">
      <c r="A28" s="16"/>
      <c r="B28" s="17"/>
      <c r="C28" s="16"/>
      <c r="D28" s="16"/>
      <c r="E28" s="16"/>
      <c r="F28" s="16"/>
      <c r="G28" s="16"/>
      <c r="H28" s="16"/>
      <c r="I28" s="16"/>
      <c r="J28" s="16"/>
      <c r="K28" s="16"/>
      <c r="L28" s="27"/>
      <c r="S28" s="16"/>
      <c r="T28" s="16"/>
      <c r="U28" s="16"/>
      <c r="V28" s="16"/>
      <c r="W28" s="16"/>
      <c r="X28" s="16"/>
      <c r="Y28" s="16"/>
      <c r="Z28" s="16"/>
      <c r="AA28" s="16"/>
      <c r="AB28" s="16"/>
      <c r="AC28" s="16"/>
      <c r="AD28" s="16"/>
      <c r="AE28" s="16"/>
    </row>
    <row r="29" spans="1:31" s="20" customFormat="1" ht="6.95" customHeight="1" hidden="1">
      <c r="A29" s="16"/>
      <c r="B29" s="17"/>
      <c r="C29" s="16"/>
      <c r="D29" s="52"/>
      <c r="E29" s="52"/>
      <c r="F29" s="52"/>
      <c r="G29" s="52"/>
      <c r="H29" s="52"/>
      <c r="I29" s="52"/>
      <c r="J29" s="52"/>
      <c r="K29" s="52"/>
      <c r="L29" s="27"/>
      <c r="S29" s="16"/>
      <c r="T29" s="16"/>
      <c r="U29" s="16"/>
      <c r="V29" s="16"/>
      <c r="W29" s="16"/>
      <c r="X29" s="16"/>
      <c r="Y29" s="16"/>
      <c r="Z29" s="16"/>
      <c r="AA29" s="16"/>
      <c r="AB29" s="16"/>
      <c r="AC29" s="16"/>
      <c r="AD29" s="16"/>
      <c r="AE29" s="16"/>
    </row>
    <row r="30" spans="1:31" s="20" customFormat="1" ht="25.35" customHeight="1" hidden="1">
      <c r="A30" s="16"/>
      <c r="B30" s="17"/>
      <c r="C30" s="16"/>
      <c r="D30" s="82" t="s">
        <v>35</v>
      </c>
      <c r="E30" s="16"/>
      <c r="F30" s="16"/>
      <c r="G30" s="16"/>
      <c r="H30" s="16"/>
      <c r="I30" s="16"/>
      <c r="J30" s="83">
        <f>ROUND(J116,2)</f>
        <v>0</v>
      </c>
      <c r="K30" s="16"/>
      <c r="L30" s="27"/>
      <c r="S30" s="16"/>
      <c r="T30" s="16"/>
      <c r="U30" s="16"/>
      <c r="V30" s="16"/>
      <c r="W30" s="16"/>
      <c r="X30" s="16"/>
      <c r="Y30" s="16"/>
      <c r="Z30" s="16"/>
      <c r="AA30" s="16"/>
      <c r="AB30" s="16"/>
      <c r="AC30" s="16"/>
      <c r="AD30" s="16"/>
      <c r="AE30" s="16"/>
    </row>
    <row r="31" spans="1:31" s="20" customFormat="1" ht="6.95" customHeight="1" hidden="1">
      <c r="A31" s="16"/>
      <c r="B31" s="17"/>
      <c r="C31" s="16"/>
      <c r="D31" s="52"/>
      <c r="E31" s="52"/>
      <c r="F31" s="52"/>
      <c r="G31" s="52"/>
      <c r="H31" s="52"/>
      <c r="I31" s="52"/>
      <c r="J31" s="52"/>
      <c r="K31" s="52"/>
      <c r="L31" s="27"/>
      <c r="S31" s="16"/>
      <c r="T31" s="16"/>
      <c r="U31" s="16"/>
      <c r="V31" s="16"/>
      <c r="W31" s="16"/>
      <c r="X31" s="16"/>
      <c r="Y31" s="16"/>
      <c r="Z31" s="16"/>
      <c r="AA31" s="16"/>
      <c r="AB31" s="16"/>
      <c r="AC31" s="16"/>
      <c r="AD31" s="16"/>
      <c r="AE31" s="16"/>
    </row>
    <row r="32" spans="1:31" s="20" customFormat="1" ht="14.45" customHeight="1" hidden="1">
      <c r="A32" s="16"/>
      <c r="B32" s="17"/>
      <c r="C32" s="16"/>
      <c r="D32" s="16"/>
      <c r="E32" s="16"/>
      <c r="F32" s="84" t="s">
        <v>37</v>
      </c>
      <c r="G32" s="16"/>
      <c r="H32" s="16"/>
      <c r="I32" s="84" t="s">
        <v>36</v>
      </c>
      <c r="J32" s="84" t="s">
        <v>38</v>
      </c>
      <c r="K32" s="16"/>
      <c r="L32" s="27"/>
      <c r="S32" s="16"/>
      <c r="T32" s="16"/>
      <c r="U32" s="16"/>
      <c r="V32" s="16"/>
      <c r="W32" s="16"/>
      <c r="X32" s="16"/>
      <c r="Y32" s="16"/>
      <c r="Z32" s="16"/>
      <c r="AA32" s="16"/>
      <c r="AB32" s="16"/>
      <c r="AC32" s="16"/>
      <c r="AD32" s="16"/>
      <c r="AE32" s="16"/>
    </row>
    <row r="33" spans="1:31" s="20" customFormat="1" ht="14.45" customHeight="1" hidden="1">
      <c r="A33" s="16"/>
      <c r="B33" s="17"/>
      <c r="C33" s="16"/>
      <c r="D33" s="85" t="s">
        <v>39</v>
      </c>
      <c r="E33" s="11" t="s">
        <v>40</v>
      </c>
      <c r="F33" s="86">
        <f>ROUND((SUM(BE116:BE228)),2)</f>
        <v>0</v>
      </c>
      <c r="G33" s="16"/>
      <c r="H33" s="16"/>
      <c r="I33" s="87">
        <v>0.21</v>
      </c>
      <c r="J33" s="86">
        <f>ROUND(((SUM(BE116:BE228))*I33),2)</f>
        <v>0</v>
      </c>
      <c r="K33" s="16"/>
      <c r="L33" s="27"/>
      <c r="S33" s="16"/>
      <c r="T33" s="16"/>
      <c r="U33" s="16"/>
      <c r="V33" s="16"/>
      <c r="W33" s="16"/>
      <c r="X33" s="16"/>
      <c r="Y33" s="16"/>
      <c r="Z33" s="16"/>
      <c r="AA33" s="16"/>
      <c r="AB33" s="16"/>
      <c r="AC33" s="16"/>
      <c r="AD33" s="16"/>
      <c r="AE33" s="16"/>
    </row>
    <row r="34" spans="1:31" s="20" customFormat="1" ht="14.45" customHeight="1" hidden="1">
      <c r="A34" s="16"/>
      <c r="B34" s="17"/>
      <c r="C34" s="16"/>
      <c r="D34" s="16"/>
      <c r="E34" s="11" t="s">
        <v>41</v>
      </c>
      <c r="F34" s="86">
        <f>ROUND((SUM(BF116:BF228)),2)</f>
        <v>0</v>
      </c>
      <c r="G34" s="16"/>
      <c r="H34" s="16"/>
      <c r="I34" s="87">
        <v>0.15</v>
      </c>
      <c r="J34" s="86">
        <f>ROUND(((SUM(BF116:BF228))*I34),2)</f>
        <v>0</v>
      </c>
      <c r="K34" s="16"/>
      <c r="L34" s="27"/>
      <c r="S34" s="16"/>
      <c r="T34" s="16"/>
      <c r="U34" s="16"/>
      <c r="V34" s="16"/>
      <c r="W34" s="16"/>
      <c r="X34" s="16"/>
      <c r="Y34" s="16"/>
      <c r="Z34" s="16"/>
      <c r="AA34" s="16"/>
      <c r="AB34" s="16"/>
      <c r="AC34" s="16"/>
      <c r="AD34" s="16"/>
      <c r="AE34" s="16"/>
    </row>
    <row r="35" spans="1:31" s="20" customFormat="1" ht="14.45" customHeight="1" hidden="1">
      <c r="A35" s="16"/>
      <c r="B35" s="17"/>
      <c r="C35" s="16"/>
      <c r="D35" s="16"/>
      <c r="E35" s="11" t="s">
        <v>42</v>
      </c>
      <c r="F35" s="86">
        <f>ROUND((SUM(BG116:BG228)),2)</f>
        <v>0</v>
      </c>
      <c r="G35" s="16"/>
      <c r="H35" s="16"/>
      <c r="I35" s="87">
        <v>0.21</v>
      </c>
      <c r="J35" s="86">
        <f>0</f>
        <v>0</v>
      </c>
      <c r="K35" s="16"/>
      <c r="L35" s="27"/>
      <c r="S35" s="16"/>
      <c r="T35" s="16"/>
      <c r="U35" s="16"/>
      <c r="V35" s="16"/>
      <c r="W35" s="16"/>
      <c r="X35" s="16"/>
      <c r="Y35" s="16"/>
      <c r="Z35" s="16"/>
      <c r="AA35" s="16"/>
      <c r="AB35" s="16"/>
      <c r="AC35" s="16"/>
      <c r="AD35" s="16"/>
      <c r="AE35" s="16"/>
    </row>
    <row r="36" spans="1:31" s="20" customFormat="1" ht="14.45" customHeight="1" hidden="1">
      <c r="A36" s="16"/>
      <c r="B36" s="17"/>
      <c r="C36" s="16"/>
      <c r="D36" s="16"/>
      <c r="E36" s="11" t="s">
        <v>43</v>
      </c>
      <c r="F36" s="86">
        <f>ROUND((SUM(BH116:BH228)),2)</f>
        <v>0</v>
      </c>
      <c r="G36" s="16"/>
      <c r="H36" s="16"/>
      <c r="I36" s="87">
        <v>0.15</v>
      </c>
      <c r="J36" s="86">
        <f>0</f>
        <v>0</v>
      </c>
      <c r="K36" s="16"/>
      <c r="L36" s="27"/>
      <c r="S36" s="16"/>
      <c r="T36" s="16"/>
      <c r="U36" s="16"/>
      <c r="V36" s="16"/>
      <c r="W36" s="16"/>
      <c r="X36" s="16"/>
      <c r="Y36" s="16"/>
      <c r="Z36" s="16"/>
      <c r="AA36" s="16"/>
      <c r="AB36" s="16"/>
      <c r="AC36" s="16"/>
      <c r="AD36" s="16"/>
      <c r="AE36" s="16"/>
    </row>
    <row r="37" spans="1:31" s="20" customFormat="1" ht="14.45" customHeight="1" hidden="1">
      <c r="A37" s="16"/>
      <c r="B37" s="17"/>
      <c r="C37" s="16"/>
      <c r="D37" s="16"/>
      <c r="E37" s="11" t="s">
        <v>44</v>
      </c>
      <c r="F37" s="86">
        <f>ROUND((SUM(BI116:BI228)),2)</f>
        <v>0</v>
      </c>
      <c r="G37" s="16"/>
      <c r="H37" s="16"/>
      <c r="I37" s="87">
        <v>0</v>
      </c>
      <c r="J37" s="86">
        <f>0</f>
        <v>0</v>
      </c>
      <c r="K37" s="16"/>
      <c r="L37" s="27"/>
      <c r="S37" s="16"/>
      <c r="T37" s="16"/>
      <c r="U37" s="16"/>
      <c r="V37" s="16"/>
      <c r="W37" s="16"/>
      <c r="X37" s="16"/>
      <c r="Y37" s="16"/>
      <c r="Z37" s="16"/>
      <c r="AA37" s="16"/>
      <c r="AB37" s="16"/>
      <c r="AC37" s="16"/>
      <c r="AD37" s="16"/>
      <c r="AE37" s="16"/>
    </row>
    <row r="38" spans="1:31" s="20" customFormat="1" ht="6.95" customHeight="1" hidden="1">
      <c r="A38" s="16"/>
      <c r="B38" s="17"/>
      <c r="C38" s="16"/>
      <c r="D38" s="16"/>
      <c r="E38" s="16"/>
      <c r="F38" s="16"/>
      <c r="G38" s="16"/>
      <c r="H38" s="16"/>
      <c r="I38" s="16"/>
      <c r="J38" s="16"/>
      <c r="K38" s="16"/>
      <c r="L38" s="27"/>
      <c r="S38" s="16"/>
      <c r="T38" s="16"/>
      <c r="U38" s="16"/>
      <c r="V38" s="16"/>
      <c r="W38" s="16"/>
      <c r="X38" s="16"/>
      <c r="Y38" s="16"/>
      <c r="Z38" s="16"/>
      <c r="AA38" s="16"/>
      <c r="AB38" s="16"/>
      <c r="AC38" s="16"/>
      <c r="AD38" s="16"/>
      <c r="AE38" s="16"/>
    </row>
    <row r="39" spans="1:31" s="20" customFormat="1" ht="25.35" customHeight="1" hidden="1">
      <c r="A39" s="16"/>
      <c r="B39" s="17"/>
      <c r="C39" s="88"/>
      <c r="D39" s="89" t="s">
        <v>45</v>
      </c>
      <c r="E39" s="46"/>
      <c r="F39" s="46"/>
      <c r="G39" s="90" t="s">
        <v>46</v>
      </c>
      <c r="H39" s="91" t="s">
        <v>47</v>
      </c>
      <c r="I39" s="46"/>
      <c r="J39" s="92">
        <f>SUM(J30:J37)</f>
        <v>0</v>
      </c>
      <c r="K39" s="93"/>
      <c r="L39" s="27"/>
      <c r="S39" s="16"/>
      <c r="T39" s="16"/>
      <c r="U39" s="16"/>
      <c r="V39" s="16"/>
      <c r="W39" s="16"/>
      <c r="X39" s="16"/>
      <c r="Y39" s="16"/>
      <c r="Z39" s="16"/>
      <c r="AA39" s="16"/>
      <c r="AB39" s="16"/>
      <c r="AC39" s="16"/>
      <c r="AD39" s="16"/>
      <c r="AE39" s="16"/>
    </row>
    <row r="40" spans="1:31" s="20" customFormat="1" ht="14.45" customHeight="1" hidden="1">
      <c r="A40" s="16"/>
      <c r="B40" s="17"/>
      <c r="C40" s="16"/>
      <c r="D40" s="16"/>
      <c r="E40" s="16"/>
      <c r="F40" s="16"/>
      <c r="G40" s="16"/>
      <c r="H40" s="16"/>
      <c r="I40" s="16"/>
      <c r="J40" s="16"/>
      <c r="K40" s="16"/>
      <c r="L40" s="27"/>
      <c r="S40" s="16"/>
      <c r="T40" s="16"/>
      <c r="U40" s="16"/>
      <c r="V40" s="16"/>
      <c r="W40" s="16"/>
      <c r="X40" s="16"/>
      <c r="Y40" s="16"/>
      <c r="Z40" s="16"/>
      <c r="AA40" s="16"/>
      <c r="AB40" s="16"/>
      <c r="AC40" s="16"/>
      <c r="AD40" s="16"/>
      <c r="AE40" s="16"/>
    </row>
    <row r="41" spans="2:12" ht="14.45" customHeight="1" hidden="1">
      <c r="B41" s="5"/>
      <c r="L41" s="5"/>
    </row>
    <row r="42" spans="2:12" ht="14.45" customHeight="1" hidden="1">
      <c r="B42" s="5"/>
      <c r="L42" s="5"/>
    </row>
    <row r="43" spans="2:12" ht="14.45" customHeight="1" hidden="1">
      <c r="B43" s="5"/>
      <c r="L43" s="5"/>
    </row>
    <row r="44" spans="2:12" ht="14.45" customHeight="1" hidden="1">
      <c r="B44" s="5"/>
      <c r="L44" s="5"/>
    </row>
    <row r="45" spans="2:12" ht="14.45" customHeight="1" hidden="1">
      <c r="B45" s="5"/>
      <c r="L45" s="5"/>
    </row>
    <row r="46" spans="2:12" ht="14.45" customHeight="1" hidden="1">
      <c r="B46" s="5"/>
      <c r="L46" s="5"/>
    </row>
    <row r="47" spans="2:12" ht="14.45" customHeight="1" hidden="1">
      <c r="B47" s="5"/>
      <c r="L47" s="5"/>
    </row>
    <row r="48" spans="2:12" ht="14.45" customHeight="1" hidden="1">
      <c r="B48" s="5"/>
      <c r="L48" s="5"/>
    </row>
    <row r="49" spans="2:12" ht="14.45" customHeight="1" hidden="1">
      <c r="B49" s="5"/>
      <c r="L49" s="5"/>
    </row>
    <row r="50" spans="2:12" s="20" customFormat="1" ht="14.45" customHeight="1" hidden="1">
      <c r="B50" s="27"/>
      <c r="D50" s="28" t="s">
        <v>48</v>
      </c>
      <c r="E50" s="29"/>
      <c r="F50" s="29"/>
      <c r="G50" s="28" t="s">
        <v>49</v>
      </c>
      <c r="H50" s="29"/>
      <c r="I50" s="29"/>
      <c r="J50" s="29"/>
      <c r="K50" s="29"/>
      <c r="L50" s="27"/>
    </row>
    <row r="51" spans="2:12" ht="12" hidden="1">
      <c r="B51" s="5"/>
      <c r="L51" s="5"/>
    </row>
    <row r="52" spans="2:12" ht="12" hidden="1">
      <c r="B52" s="5"/>
      <c r="L52" s="5"/>
    </row>
    <row r="53" spans="2:12" ht="12" hidden="1">
      <c r="B53" s="5"/>
      <c r="L53" s="5"/>
    </row>
    <row r="54" spans="2:12" ht="12" hidden="1">
      <c r="B54" s="5"/>
      <c r="L54" s="5"/>
    </row>
    <row r="55" spans="2:12" ht="12" hidden="1">
      <c r="B55" s="5"/>
      <c r="L55" s="5"/>
    </row>
    <row r="56" spans="2:12" ht="12" hidden="1">
      <c r="B56" s="5"/>
      <c r="L56" s="5"/>
    </row>
    <row r="57" spans="2:12" ht="12" hidden="1">
      <c r="B57" s="5"/>
      <c r="L57" s="5"/>
    </row>
    <row r="58" spans="2:12" ht="12" hidden="1">
      <c r="B58" s="5"/>
      <c r="L58" s="5"/>
    </row>
    <row r="59" spans="2:12" ht="12" hidden="1">
      <c r="B59" s="5"/>
      <c r="L59" s="5"/>
    </row>
    <row r="60" spans="2:12" ht="12" hidden="1">
      <c r="B60" s="5"/>
      <c r="L60" s="5"/>
    </row>
    <row r="61" spans="1:31" s="20" customFormat="1" ht="12.75" hidden="1">
      <c r="A61" s="16"/>
      <c r="B61" s="17"/>
      <c r="C61" s="16"/>
      <c r="D61" s="30" t="s">
        <v>50</v>
      </c>
      <c r="E61" s="19"/>
      <c r="F61" s="94" t="s">
        <v>51</v>
      </c>
      <c r="G61" s="30" t="s">
        <v>50</v>
      </c>
      <c r="H61" s="19"/>
      <c r="I61" s="19"/>
      <c r="J61" s="95" t="s">
        <v>51</v>
      </c>
      <c r="K61" s="19"/>
      <c r="L61" s="27"/>
      <c r="S61" s="16"/>
      <c r="T61" s="16"/>
      <c r="U61" s="16"/>
      <c r="V61" s="16"/>
      <c r="W61" s="16"/>
      <c r="X61" s="16"/>
      <c r="Y61" s="16"/>
      <c r="Z61" s="16"/>
      <c r="AA61" s="16"/>
      <c r="AB61" s="16"/>
      <c r="AC61" s="16"/>
      <c r="AD61" s="16"/>
      <c r="AE61" s="16"/>
    </row>
    <row r="62" spans="2:12" ht="12" hidden="1">
      <c r="B62" s="5"/>
      <c r="L62" s="5"/>
    </row>
    <row r="63" spans="2:12" ht="12" hidden="1">
      <c r="B63" s="5"/>
      <c r="L63" s="5"/>
    </row>
    <row r="64" spans="2:12" ht="12" hidden="1">
      <c r="B64" s="5"/>
      <c r="L64" s="5"/>
    </row>
    <row r="65" spans="1:31" s="20" customFormat="1" ht="12.75" hidden="1">
      <c r="A65" s="16"/>
      <c r="B65" s="17"/>
      <c r="C65" s="16"/>
      <c r="D65" s="28" t="s">
        <v>52</v>
      </c>
      <c r="E65" s="31"/>
      <c r="F65" s="31"/>
      <c r="G65" s="28" t="s">
        <v>53</v>
      </c>
      <c r="H65" s="31"/>
      <c r="I65" s="31"/>
      <c r="J65" s="31"/>
      <c r="K65" s="31"/>
      <c r="L65" s="27"/>
      <c r="S65" s="16"/>
      <c r="T65" s="16"/>
      <c r="U65" s="16"/>
      <c r="V65" s="16"/>
      <c r="W65" s="16"/>
      <c r="X65" s="16"/>
      <c r="Y65" s="16"/>
      <c r="Z65" s="16"/>
      <c r="AA65" s="16"/>
      <c r="AB65" s="16"/>
      <c r="AC65" s="16"/>
      <c r="AD65" s="16"/>
      <c r="AE65" s="16"/>
    </row>
    <row r="66" spans="2:12" ht="12" hidden="1">
      <c r="B66" s="5"/>
      <c r="L66" s="5"/>
    </row>
    <row r="67" spans="2:12" ht="12" hidden="1">
      <c r="B67" s="5"/>
      <c r="L67" s="5"/>
    </row>
    <row r="68" spans="2:12" ht="12" hidden="1">
      <c r="B68" s="5"/>
      <c r="L68" s="5"/>
    </row>
    <row r="69" spans="2:12" ht="12" hidden="1">
      <c r="B69" s="5"/>
      <c r="L69" s="5"/>
    </row>
    <row r="70" spans="2:12" ht="12" hidden="1">
      <c r="B70" s="5"/>
      <c r="L70" s="5"/>
    </row>
    <row r="71" spans="2:12" ht="12" hidden="1">
      <c r="B71" s="5"/>
      <c r="L71" s="5"/>
    </row>
    <row r="72" spans="2:12" ht="12" hidden="1">
      <c r="B72" s="5"/>
      <c r="L72" s="5"/>
    </row>
    <row r="73" spans="2:12" ht="12" hidden="1">
      <c r="B73" s="5"/>
      <c r="L73" s="5"/>
    </row>
    <row r="74" spans="2:12" ht="12" hidden="1">
      <c r="B74" s="5"/>
      <c r="L74" s="5"/>
    </row>
    <row r="75" spans="2:12" ht="12" hidden="1">
      <c r="B75" s="5"/>
      <c r="L75" s="5"/>
    </row>
    <row r="76" spans="1:31" s="20" customFormat="1" ht="12.75" hidden="1">
      <c r="A76" s="16"/>
      <c r="B76" s="17"/>
      <c r="C76" s="16"/>
      <c r="D76" s="30" t="s">
        <v>50</v>
      </c>
      <c r="E76" s="19"/>
      <c r="F76" s="94" t="s">
        <v>51</v>
      </c>
      <c r="G76" s="30" t="s">
        <v>50</v>
      </c>
      <c r="H76" s="19"/>
      <c r="I76" s="19"/>
      <c r="J76" s="95" t="s">
        <v>51</v>
      </c>
      <c r="K76" s="19"/>
      <c r="L76" s="27"/>
      <c r="S76" s="16"/>
      <c r="T76" s="16"/>
      <c r="U76" s="16"/>
      <c r="V76" s="16"/>
      <c r="W76" s="16"/>
      <c r="X76" s="16"/>
      <c r="Y76" s="16"/>
      <c r="Z76" s="16"/>
      <c r="AA76" s="16"/>
      <c r="AB76" s="16"/>
      <c r="AC76" s="16"/>
      <c r="AD76" s="16"/>
      <c r="AE76" s="16"/>
    </row>
    <row r="77" spans="1:31" s="20" customFormat="1" ht="14.45" customHeight="1" hidden="1">
      <c r="A77" s="16"/>
      <c r="B77" s="32"/>
      <c r="C77" s="33"/>
      <c r="D77" s="33"/>
      <c r="E77" s="33"/>
      <c r="F77" s="33"/>
      <c r="G77" s="33"/>
      <c r="H77" s="33"/>
      <c r="I77" s="33"/>
      <c r="J77" s="33"/>
      <c r="K77" s="33"/>
      <c r="L77" s="27"/>
      <c r="S77" s="16"/>
      <c r="T77" s="16"/>
      <c r="U77" s="16"/>
      <c r="V77" s="16"/>
      <c r="W77" s="16"/>
      <c r="X77" s="16"/>
      <c r="Y77" s="16"/>
      <c r="Z77" s="16"/>
      <c r="AA77" s="16"/>
      <c r="AB77" s="16"/>
      <c r="AC77" s="16"/>
      <c r="AD77" s="16"/>
      <c r="AE77" s="16"/>
    </row>
    <row r="78" ht="12" hidden="1"/>
    <row r="79" ht="12" hidden="1"/>
    <row r="80" ht="12" hidden="1"/>
    <row r="81" spans="1:31" s="20" customFormat="1" ht="6.95" customHeight="1">
      <c r="A81" s="16"/>
      <c r="B81" s="34"/>
      <c r="C81" s="35"/>
      <c r="D81" s="35"/>
      <c r="E81" s="35"/>
      <c r="F81" s="35"/>
      <c r="G81" s="35"/>
      <c r="H81" s="35"/>
      <c r="I81" s="35"/>
      <c r="J81" s="35"/>
      <c r="K81" s="35"/>
      <c r="L81" s="27"/>
      <c r="S81" s="16"/>
      <c r="T81" s="16"/>
      <c r="U81" s="16"/>
      <c r="V81" s="16"/>
      <c r="W81" s="16"/>
      <c r="X81" s="16"/>
      <c r="Y81" s="16"/>
      <c r="Z81" s="16"/>
      <c r="AA81" s="16"/>
      <c r="AB81" s="16"/>
      <c r="AC81" s="16"/>
      <c r="AD81" s="16"/>
      <c r="AE81" s="16"/>
    </row>
    <row r="82" spans="1:31" s="20" customFormat="1" ht="24.95" customHeight="1">
      <c r="A82" s="16"/>
      <c r="B82" s="17"/>
      <c r="C82" s="6" t="s">
        <v>90</v>
      </c>
      <c r="D82" s="16"/>
      <c r="E82" s="16"/>
      <c r="F82" s="16"/>
      <c r="G82" s="16"/>
      <c r="H82" s="16"/>
      <c r="I82" s="16"/>
      <c r="J82" s="16"/>
      <c r="K82" s="16"/>
      <c r="L82" s="27"/>
      <c r="S82" s="16"/>
      <c r="T82" s="16"/>
      <c r="U82" s="16"/>
      <c r="V82" s="16"/>
      <c r="W82" s="16"/>
      <c r="X82" s="16"/>
      <c r="Y82" s="16"/>
      <c r="Z82" s="16"/>
      <c r="AA82" s="16"/>
      <c r="AB82" s="16"/>
      <c r="AC82" s="16"/>
      <c r="AD82" s="16"/>
      <c r="AE82" s="16"/>
    </row>
    <row r="83" spans="1:31" s="20" customFormat="1" ht="6.95" customHeight="1">
      <c r="A83" s="16"/>
      <c r="B83" s="17"/>
      <c r="C83" s="16"/>
      <c r="D83" s="16"/>
      <c r="E83" s="16"/>
      <c r="F83" s="16"/>
      <c r="G83" s="16"/>
      <c r="H83" s="16"/>
      <c r="I83" s="16"/>
      <c r="J83" s="16"/>
      <c r="K83" s="16"/>
      <c r="L83" s="27"/>
      <c r="S83" s="16"/>
      <c r="T83" s="16"/>
      <c r="U83" s="16"/>
      <c r="V83" s="16"/>
      <c r="W83" s="16"/>
      <c r="X83" s="16"/>
      <c r="Y83" s="16"/>
      <c r="Z83" s="16"/>
      <c r="AA83" s="16"/>
      <c r="AB83" s="16"/>
      <c r="AC83" s="16"/>
      <c r="AD83" s="16"/>
      <c r="AE83" s="16"/>
    </row>
    <row r="84" spans="1:31" s="20" customFormat="1" ht="12" customHeight="1">
      <c r="A84" s="16"/>
      <c r="B84" s="17"/>
      <c r="C84" s="11" t="s">
        <v>15</v>
      </c>
      <c r="D84" s="16"/>
      <c r="E84" s="16"/>
      <c r="F84" s="16"/>
      <c r="G84" s="16"/>
      <c r="H84" s="16"/>
      <c r="I84" s="16"/>
      <c r="J84" s="16"/>
      <c r="K84" s="16"/>
      <c r="L84" s="27"/>
      <c r="S84" s="16"/>
      <c r="T84" s="16"/>
      <c r="U84" s="16"/>
      <c r="V84" s="16"/>
      <c r="W84" s="16"/>
      <c r="X84" s="16"/>
      <c r="Y84" s="16"/>
      <c r="Z84" s="16"/>
      <c r="AA84" s="16"/>
      <c r="AB84" s="16"/>
      <c r="AC84" s="16"/>
      <c r="AD84" s="16"/>
      <c r="AE84" s="16"/>
    </row>
    <row r="85" spans="1:31" s="20" customFormat="1" ht="26.25" customHeight="1">
      <c r="A85" s="16"/>
      <c r="B85" s="17"/>
      <c r="C85" s="16"/>
      <c r="D85" s="16"/>
      <c r="E85" s="160" t="str">
        <f>E7</f>
        <v>Vybudování multifunkční učebny a zřízení bezbariérovosti v ZŠ Bezručova 190 Bohumín- pomůcky</v>
      </c>
      <c r="F85" s="160"/>
      <c r="G85" s="160"/>
      <c r="H85" s="160"/>
      <c r="I85" s="16"/>
      <c r="J85" s="16"/>
      <c r="K85" s="16"/>
      <c r="L85" s="27"/>
      <c r="S85" s="16"/>
      <c r="T85" s="16"/>
      <c r="U85" s="16"/>
      <c r="V85" s="16"/>
      <c r="W85" s="16"/>
      <c r="X85" s="16"/>
      <c r="Y85" s="16"/>
      <c r="Z85" s="16"/>
      <c r="AA85" s="16"/>
      <c r="AB85" s="16"/>
      <c r="AC85" s="16"/>
      <c r="AD85" s="16"/>
      <c r="AE85" s="16"/>
    </row>
    <row r="86" spans="1:31" s="20" customFormat="1" ht="12" customHeight="1">
      <c r="A86" s="16"/>
      <c r="B86" s="17"/>
      <c r="C86" s="11" t="s">
        <v>87</v>
      </c>
      <c r="D86" s="16"/>
      <c r="E86" s="16"/>
      <c r="F86" s="16"/>
      <c r="G86" s="16"/>
      <c r="H86" s="16"/>
      <c r="I86" s="16"/>
      <c r="J86" s="16"/>
      <c r="K86" s="16"/>
      <c r="L86" s="27"/>
      <c r="S86" s="16"/>
      <c r="T86" s="16"/>
      <c r="U86" s="16"/>
      <c r="V86" s="16"/>
      <c r="W86" s="16"/>
      <c r="X86" s="16"/>
      <c r="Y86" s="16"/>
      <c r="Z86" s="16"/>
      <c r="AA86" s="16"/>
      <c r="AB86" s="16"/>
      <c r="AC86" s="16"/>
      <c r="AD86" s="16"/>
      <c r="AE86" s="16"/>
    </row>
    <row r="87" spans="1:31" s="20" customFormat="1" ht="16.5" customHeight="1">
      <c r="A87" s="16"/>
      <c r="B87" s="17"/>
      <c r="C87" s="16"/>
      <c r="D87" s="16"/>
      <c r="E87" s="148" t="str">
        <f>E9</f>
        <v>003 - Pomůcky 1</v>
      </c>
      <c r="F87" s="148"/>
      <c r="G87" s="148"/>
      <c r="H87" s="148"/>
      <c r="I87" s="16"/>
      <c r="J87" s="16"/>
      <c r="K87" s="16"/>
      <c r="L87" s="27"/>
      <c r="S87" s="16"/>
      <c r="T87" s="16"/>
      <c r="U87" s="16"/>
      <c r="V87" s="16"/>
      <c r="W87" s="16"/>
      <c r="X87" s="16"/>
      <c r="Y87" s="16"/>
      <c r="Z87" s="16"/>
      <c r="AA87" s="16"/>
      <c r="AB87" s="16"/>
      <c r="AC87" s="16"/>
      <c r="AD87" s="16"/>
      <c r="AE87" s="16"/>
    </row>
    <row r="88" spans="1:31" s="20" customFormat="1" ht="6.95" customHeight="1">
      <c r="A88" s="16"/>
      <c r="B88" s="17"/>
      <c r="C88" s="16"/>
      <c r="D88" s="16"/>
      <c r="E88" s="16"/>
      <c r="F88" s="16"/>
      <c r="G88" s="16"/>
      <c r="H88" s="16"/>
      <c r="I88" s="16"/>
      <c r="J88" s="16"/>
      <c r="K88" s="16"/>
      <c r="L88" s="27"/>
      <c r="S88" s="16"/>
      <c r="T88" s="16"/>
      <c r="U88" s="16"/>
      <c r="V88" s="16"/>
      <c r="W88" s="16"/>
      <c r="X88" s="16"/>
      <c r="Y88" s="16"/>
      <c r="Z88" s="16"/>
      <c r="AA88" s="16"/>
      <c r="AB88" s="16"/>
      <c r="AC88" s="16"/>
      <c r="AD88" s="16"/>
      <c r="AE88" s="16"/>
    </row>
    <row r="89" spans="1:31" s="20" customFormat="1" ht="12" customHeight="1">
      <c r="A89" s="16"/>
      <c r="B89" s="17"/>
      <c r="C89" s="11" t="s">
        <v>19</v>
      </c>
      <c r="D89" s="16"/>
      <c r="E89" s="16"/>
      <c r="F89" s="12" t="str">
        <f>F12</f>
        <v xml:space="preserve"> </v>
      </c>
      <c r="G89" s="16"/>
      <c r="H89" s="16"/>
      <c r="I89" s="11" t="s">
        <v>21</v>
      </c>
      <c r="J89" s="77" t="str">
        <f>IF(J12="","",J12)</f>
        <v>7. 1. 2018</v>
      </c>
      <c r="K89" s="16"/>
      <c r="L89" s="27"/>
      <c r="S89" s="16"/>
      <c r="T89" s="16"/>
      <c r="U89" s="16"/>
      <c r="V89" s="16"/>
      <c r="W89" s="16"/>
      <c r="X89" s="16"/>
      <c r="Y89" s="16"/>
      <c r="Z89" s="16"/>
      <c r="AA89" s="16"/>
      <c r="AB89" s="16"/>
      <c r="AC89" s="16"/>
      <c r="AD89" s="16"/>
      <c r="AE89" s="16"/>
    </row>
    <row r="90" spans="1:31" s="20" customFormat="1" ht="6.95" customHeight="1">
      <c r="A90" s="16"/>
      <c r="B90" s="17"/>
      <c r="C90" s="16"/>
      <c r="D90" s="16"/>
      <c r="E90" s="16"/>
      <c r="F90" s="16"/>
      <c r="G90" s="16"/>
      <c r="H90" s="16"/>
      <c r="I90" s="16"/>
      <c r="J90" s="16"/>
      <c r="K90" s="16"/>
      <c r="L90" s="27"/>
      <c r="S90" s="16"/>
      <c r="T90" s="16"/>
      <c r="U90" s="16"/>
      <c r="V90" s="16"/>
      <c r="W90" s="16"/>
      <c r="X90" s="16"/>
      <c r="Y90" s="16"/>
      <c r="Z90" s="16"/>
      <c r="AA90" s="16"/>
      <c r="AB90" s="16"/>
      <c r="AC90" s="16"/>
      <c r="AD90" s="16"/>
      <c r="AE90" s="16"/>
    </row>
    <row r="91" spans="1:31" s="20" customFormat="1" ht="15.2" customHeight="1">
      <c r="A91" s="16"/>
      <c r="B91" s="17"/>
      <c r="C91" s="11" t="s">
        <v>23</v>
      </c>
      <c r="D91" s="16"/>
      <c r="E91" s="16"/>
      <c r="F91" s="12" t="str">
        <f>E15</f>
        <v>ZŠ Bezručova Bohumín</v>
      </c>
      <c r="G91" s="16"/>
      <c r="H91" s="16"/>
      <c r="I91" s="11" t="s">
        <v>29</v>
      </c>
      <c r="J91" s="96" t="str">
        <f>E21</f>
        <v>ATRIS s.r.o.</v>
      </c>
      <c r="K91" s="16"/>
      <c r="L91" s="27"/>
      <c r="S91" s="16"/>
      <c r="T91" s="16"/>
      <c r="U91" s="16"/>
      <c r="V91" s="16"/>
      <c r="W91" s="16"/>
      <c r="X91" s="16"/>
      <c r="Y91" s="16"/>
      <c r="Z91" s="16"/>
      <c r="AA91" s="16"/>
      <c r="AB91" s="16"/>
      <c r="AC91" s="16"/>
      <c r="AD91" s="16"/>
      <c r="AE91" s="16"/>
    </row>
    <row r="92" spans="1:31" s="20" customFormat="1" ht="15.2" customHeight="1">
      <c r="A92" s="16"/>
      <c r="B92" s="17"/>
      <c r="C92" s="11" t="s">
        <v>27</v>
      </c>
      <c r="D92" s="16"/>
      <c r="E92" s="16"/>
      <c r="F92" s="12" t="str">
        <f>IF(E18="","",E18)</f>
        <v>Vyplň údaj</v>
      </c>
      <c r="G92" s="16"/>
      <c r="H92" s="16"/>
      <c r="I92" s="11" t="s">
        <v>32</v>
      </c>
      <c r="J92" s="96" t="str">
        <f>E24</f>
        <v>Barbora Kyšková</v>
      </c>
      <c r="K92" s="16"/>
      <c r="L92" s="27"/>
      <c r="S92" s="16"/>
      <c r="T92" s="16"/>
      <c r="U92" s="16"/>
      <c r="V92" s="16"/>
      <c r="W92" s="16"/>
      <c r="X92" s="16"/>
      <c r="Y92" s="16"/>
      <c r="Z92" s="16"/>
      <c r="AA92" s="16"/>
      <c r="AB92" s="16"/>
      <c r="AC92" s="16"/>
      <c r="AD92" s="16"/>
      <c r="AE92" s="16"/>
    </row>
    <row r="93" spans="1:31" s="20" customFormat="1" ht="10.35" customHeight="1">
      <c r="A93" s="16"/>
      <c r="B93" s="17"/>
      <c r="C93" s="16"/>
      <c r="D93" s="16"/>
      <c r="E93" s="16"/>
      <c r="F93" s="16"/>
      <c r="G93" s="16"/>
      <c r="H93" s="16"/>
      <c r="I93" s="16"/>
      <c r="J93" s="16"/>
      <c r="K93" s="16"/>
      <c r="L93" s="27"/>
      <c r="S93" s="16"/>
      <c r="T93" s="16"/>
      <c r="U93" s="16"/>
      <c r="V93" s="16"/>
      <c r="W93" s="16"/>
      <c r="X93" s="16"/>
      <c r="Y93" s="16"/>
      <c r="Z93" s="16"/>
      <c r="AA93" s="16"/>
      <c r="AB93" s="16"/>
      <c r="AC93" s="16"/>
      <c r="AD93" s="16"/>
      <c r="AE93" s="16"/>
    </row>
    <row r="94" spans="1:31" s="20" customFormat="1" ht="29.25" customHeight="1">
      <c r="A94" s="16"/>
      <c r="B94" s="17"/>
      <c r="C94" s="97" t="s">
        <v>91</v>
      </c>
      <c r="D94" s="88"/>
      <c r="E94" s="88"/>
      <c r="F94" s="88"/>
      <c r="G94" s="88"/>
      <c r="H94" s="88"/>
      <c r="I94" s="88"/>
      <c r="J94" s="98" t="s">
        <v>92</v>
      </c>
      <c r="K94" s="88"/>
      <c r="L94" s="27"/>
      <c r="S94" s="16"/>
      <c r="T94" s="16"/>
      <c r="U94" s="16"/>
      <c r="V94" s="16"/>
      <c r="W94" s="16"/>
      <c r="X94" s="16"/>
      <c r="Y94" s="16"/>
      <c r="Z94" s="16"/>
      <c r="AA94" s="16"/>
      <c r="AB94" s="16"/>
      <c r="AC94" s="16"/>
      <c r="AD94" s="16"/>
      <c r="AE94" s="16"/>
    </row>
    <row r="95" spans="1:31" s="20" customFormat="1" ht="10.35" customHeight="1">
      <c r="A95" s="16"/>
      <c r="B95" s="17"/>
      <c r="C95" s="16"/>
      <c r="D95" s="16"/>
      <c r="E95" s="16"/>
      <c r="F95" s="16"/>
      <c r="G95" s="16"/>
      <c r="H95" s="16"/>
      <c r="I95" s="16"/>
      <c r="J95" s="16"/>
      <c r="K95" s="16"/>
      <c r="L95" s="27"/>
      <c r="S95" s="16"/>
      <c r="T95" s="16"/>
      <c r="U95" s="16"/>
      <c r="V95" s="16"/>
      <c r="W95" s="16"/>
      <c r="X95" s="16"/>
      <c r="Y95" s="16"/>
      <c r="Z95" s="16"/>
      <c r="AA95" s="16"/>
      <c r="AB95" s="16"/>
      <c r="AC95" s="16"/>
      <c r="AD95" s="16"/>
      <c r="AE95" s="16"/>
    </row>
    <row r="96" spans="1:47" s="20" customFormat="1" ht="22.9" customHeight="1">
      <c r="A96" s="16"/>
      <c r="B96" s="17"/>
      <c r="C96" s="99" t="s">
        <v>93</v>
      </c>
      <c r="D96" s="16"/>
      <c r="E96" s="16"/>
      <c r="F96" s="16"/>
      <c r="G96" s="16"/>
      <c r="H96" s="16"/>
      <c r="I96" s="16"/>
      <c r="J96" s="83">
        <f>J116</f>
        <v>0</v>
      </c>
      <c r="K96" s="16"/>
      <c r="L96" s="27"/>
      <c r="S96" s="16"/>
      <c r="T96" s="16"/>
      <c r="U96" s="16"/>
      <c r="V96" s="16"/>
      <c r="W96" s="16"/>
      <c r="X96" s="16"/>
      <c r="Y96" s="16"/>
      <c r="Z96" s="16"/>
      <c r="AA96" s="16"/>
      <c r="AB96" s="16"/>
      <c r="AC96" s="16"/>
      <c r="AD96" s="16"/>
      <c r="AE96" s="16"/>
      <c r="AU96" s="2" t="s">
        <v>94</v>
      </c>
    </row>
    <row r="97" spans="1:31" s="20" customFormat="1" ht="21.75" customHeight="1">
      <c r="A97" s="16"/>
      <c r="B97" s="17"/>
      <c r="C97" s="16"/>
      <c r="D97" s="16"/>
      <c r="E97" s="16"/>
      <c r="F97" s="16"/>
      <c r="G97" s="16"/>
      <c r="H97" s="16"/>
      <c r="I97" s="16"/>
      <c r="J97" s="16"/>
      <c r="K97" s="16"/>
      <c r="L97" s="27"/>
      <c r="S97" s="16"/>
      <c r="T97" s="16"/>
      <c r="U97" s="16"/>
      <c r="V97" s="16"/>
      <c r="W97" s="16"/>
      <c r="X97" s="16"/>
      <c r="Y97" s="16"/>
      <c r="Z97" s="16"/>
      <c r="AA97" s="16"/>
      <c r="AB97" s="16"/>
      <c r="AC97" s="16"/>
      <c r="AD97" s="16"/>
      <c r="AE97" s="16"/>
    </row>
    <row r="98" spans="1:31" s="20" customFormat="1" ht="6.95" customHeight="1">
      <c r="A98" s="16"/>
      <c r="B98" s="32"/>
      <c r="C98" s="33"/>
      <c r="D98" s="33"/>
      <c r="E98" s="33"/>
      <c r="F98" s="33"/>
      <c r="G98" s="33"/>
      <c r="H98" s="33"/>
      <c r="I98" s="33"/>
      <c r="J98" s="33"/>
      <c r="K98" s="33"/>
      <c r="L98" s="27"/>
      <c r="S98" s="16"/>
      <c r="T98" s="16"/>
      <c r="U98" s="16"/>
      <c r="V98" s="16"/>
      <c r="W98" s="16"/>
      <c r="X98" s="16"/>
      <c r="Y98" s="16"/>
      <c r="Z98" s="16"/>
      <c r="AA98" s="16"/>
      <c r="AB98" s="16"/>
      <c r="AC98" s="16"/>
      <c r="AD98" s="16"/>
      <c r="AE98" s="16"/>
    </row>
    <row r="102" spans="1:31" s="20" customFormat="1" ht="6.95" customHeight="1">
      <c r="A102" s="16"/>
      <c r="B102" s="34"/>
      <c r="C102" s="35"/>
      <c r="D102" s="35"/>
      <c r="E102" s="35"/>
      <c r="F102" s="35"/>
      <c r="G102" s="35"/>
      <c r="H102" s="35"/>
      <c r="I102" s="35"/>
      <c r="J102" s="35"/>
      <c r="K102" s="35"/>
      <c r="L102" s="27"/>
      <c r="S102" s="16"/>
      <c r="T102" s="16"/>
      <c r="U102" s="16"/>
      <c r="V102" s="16"/>
      <c r="W102" s="16"/>
      <c r="X102" s="16"/>
      <c r="Y102" s="16"/>
      <c r="Z102" s="16"/>
      <c r="AA102" s="16"/>
      <c r="AB102" s="16"/>
      <c r="AC102" s="16"/>
      <c r="AD102" s="16"/>
      <c r="AE102" s="16"/>
    </row>
    <row r="103" spans="1:31" s="20" customFormat="1" ht="24.95" customHeight="1">
      <c r="A103" s="16"/>
      <c r="B103" s="17"/>
      <c r="C103" s="6" t="s">
        <v>95</v>
      </c>
      <c r="D103" s="16"/>
      <c r="E103" s="16"/>
      <c r="F103" s="16"/>
      <c r="G103" s="16"/>
      <c r="H103" s="16"/>
      <c r="I103" s="16"/>
      <c r="J103" s="16"/>
      <c r="K103" s="16"/>
      <c r="L103" s="27"/>
      <c r="S103" s="16"/>
      <c r="T103" s="16"/>
      <c r="U103" s="16"/>
      <c r="V103" s="16"/>
      <c r="W103" s="16"/>
      <c r="X103" s="16"/>
      <c r="Y103" s="16"/>
      <c r="Z103" s="16"/>
      <c r="AA103" s="16"/>
      <c r="AB103" s="16"/>
      <c r="AC103" s="16"/>
      <c r="AD103" s="16"/>
      <c r="AE103" s="16"/>
    </row>
    <row r="104" spans="1:31" s="20" customFormat="1" ht="6.95" customHeight="1">
      <c r="A104" s="16"/>
      <c r="B104" s="17"/>
      <c r="C104" s="16"/>
      <c r="D104" s="16"/>
      <c r="E104" s="16"/>
      <c r="F104" s="16"/>
      <c r="G104" s="16"/>
      <c r="H104" s="16"/>
      <c r="I104" s="16"/>
      <c r="J104" s="16"/>
      <c r="K104" s="16"/>
      <c r="L104" s="27"/>
      <c r="S104" s="16"/>
      <c r="T104" s="16"/>
      <c r="U104" s="16"/>
      <c r="V104" s="16"/>
      <c r="W104" s="16"/>
      <c r="X104" s="16"/>
      <c r="Y104" s="16"/>
      <c r="Z104" s="16"/>
      <c r="AA104" s="16"/>
      <c r="AB104" s="16"/>
      <c r="AC104" s="16"/>
      <c r="AD104" s="16"/>
      <c r="AE104" s="16"/>
    </row>
    <row r="105" spans="1:31" s="20" customFormat="1" ht="12" customHeight="1">
      <c r="A105" s="16"/>
      <c r="B105" s="17"/>
      <c r="C105" s="11" t="s">
        <v>15</v>
      </c>
      <c r="D105" s="16"/>
      <c r="E105" s="16"/>
      <c r="F105" s="16"/>
      <c r="G105" s="16"/>
      <c r="H105" s="16"/>
      <c r="I105" s="16"/>
      <c r="J105" s="16"/>
      <c r="K105" s="16"/>
      <c r="L105" s="27"/>
      <c r="S105" s="16"/>
      <c r="T105" s="16"/>
      <c r="U105" s="16"/>
      <c r="V105" s="16"/>
      <c r="W105" s="16"/>
      <c r="X105" s="16"/>
      <c r="Y105" s="16"/>
      <c r="Z105" s="16"/>
      <c r="AA105" s="16"/>
      <c r="AB105" s="16"/>
      <c r="AC105" s="16"/>
      <c r="AD105" s="16"/>
      <c r="AE105" s="16"/>
    </row>
    <row r="106" spans="1:31" s="20" customFormat="1" ht="26.25" customHeight="1">
      <c r="A106" s="16"/>
      <c r="B106" s="17"/>
      <c r="C106" s="16"/>
      <c r="D106" s="16"/>
      <c r="E106" s="160" t="str">
        <f>E7</f>
        <v>Vybudování multifunkční učebny a zřízení bezbariérovosti v ZŠ Bezručova 190 Bohumín- pomůcky</v>
      </c>
      <c r="F106" s="160"/>
      <c r="G106" s="160"/>
      <c r="H106" s="160"/>
      <c r="I106" s="16"/>
      <c r="J106" s="16"/>
      <c r="K106" s="16"/>
      <c r="L106" s="27"/>
      <c r="S106" s="16"/>
      <c r="T106" s="16"/>
      <c r="U106" s="16"/>
      <c r="V106" s="16"/>
      <c r="W106" s="16"/>
      <c r="X106" s="16"/>
      <c r="Y106" s="16"/>
      <c r="Z106" s="16"/>
      <c r="AA106" s="16"/>
      <c r="AB106" s="16"/>
      <c r="AC106" s="16"/>
      <c r="AD106" s="16"/>
      <c r="AE106" s="16"/>
    </row>
    <row r="107" spans="1:31" s="20" customFormat="1" ht="12" customHeight="1">
      <c r="A107" s="16"/>
      <c r="B107" s="17"/>
      <c r="C107" s="11" t="s">
        <v>87</v>
      </c>
      <c r="D107" s="16"/>
      <c r="E107" s="16"/>
      <c r="F107" s="16"/>
      <c r="G107" s="16"/>
      <c r="H107" s="16"/>
      <c r="I107" s="16"/>
      <c r="J107" s="16"/>
      <c r="K107" s="16"/>
      <c r="L107" s="27"/>
      <c r="S107" s="16"/>
      <c r="T107" s="16"/>
      <c r="U107" s="16"/>
      <c r="V107" s="16"/>
      <c r="W107" s="16"/>
      <c r="X107" s="16"/>
      <c r="Y107" s="16"/>
      <c r="Z107" s="16"/>
      <c r="AA107" s="16"/>
      <c r="AB107" s="16"/>
      <c r="AC107" s="16"/>
      <c r="AD107" s="16"/>
      <c r="AE107" s="16"/>
    </row>
    <row r="108" spans="1:31" s="20" customFormat="1" ht="16.5" customHeight="1">
      <c r="A108" s="16"/>
      <c r="B108" s="17"/>
      <c r="C108" s="16"/>
      <c r="D108" s="16"/>
      <c r="E108" s="148" t="str">
        <f>E9</f>
        <v>003 - Pomůcky 1</v>
      </c>
      <c r="F108" s="148"/>
      <c r="G108" s="148"/>
      <c r="H108" s="148"/>
      <c r="I108" s="16"/>
      <c r="J108" s="16"/>
      <c r="K108" s="16"/>
      <c r="L108" s="27"/>
      <c r="S108" s="16"/>
      <c r="T108" s="16"/>
      <c r="U108" s="16"/>
      <c r="V108" s="16"/>
      <c r="W108" s="16"/>
      <c r="X108" s="16"/>
      <c r="Y108" s="16"/>
      <c r="Z108" s="16"/>
      <c r="AA108" s="16"/>
      <c r="AB108" s="16"/>
      <c r="AC108" s="16"/>
      <c r="AD108" s="16"/>
      <c r="AE108" s="16"/>
    </row>
    <row r="109" spans="1:31" s="20" customFormat="1" ht="6.95" customHeight="1">
      <c r="A109" s="16"/>
      <c r="B109" s="17"/>
      <c r="C109" s="16"/>
      <c r="D109" s="16"/>
      <c r="E109" s="16"/>
      <c r="F109" s="16"/>
      <c r="G109" s="16"/>
      <c r="H109" s="16"/>
      <c r="I109" s="16"/>
      <c r="J109" s="16"/>
      <c r="K109" s="16"/>
      <c r="L109" s="27"/>
      <c r="S109" s="16"/>
      <c r="T109" s="16"/>
      <c r="U109" s="16"/>
      <c r="V109" s="16"/>
      <c r="W109" s="16"/>
      <c r="X109" s="16"/>
      <c r="Y109" s="16"/>
      <c r="Z109" s="16"/>
      <c r="AA109" s="16"/>
      <c r="AB109" s="16"/>
      <c r="AC109" s="16"/>
      <c r="AD109" s="16"/>
      <c r="AE109" s="16"/>
    </row>
    <row r="110" spans="1:31" s="20" customFormat="1" ht="12" customHeight="1">
      <c r="A110" s="16"/>
      <c r="B110" s="17"/>
      <c r="C110" s="11" t="s">
        <v>19</v>
      </c>
      <c r="D110" s="16"/>
      <c r="E110" s="16"/>
      <c r="F110" s="12" t="str">
        <f>F12</f>
        <v xml:space="preserve"> </v>
      </c>
      <c r="G110" s="16"/>
      <c r="H110" s="16"/>
      <c r="I110" s="11" t="s">
        <v>21</v>
      </c>
      <c r="J110" s="77" t="str">
        <f>IF(J12="","",J12)</f>
        <v>7. 1. 2018</v>
      </c>
      <c r="K110" s="16"/>
      <c r="L110" s="27"/>
      <c r="S110" s="16"/>
      <c r="T110" s="16"/>
      <c r="U110" s="16"/>
      <c r="V110" s="16"/>
      <c r="W110" s="16"/>
      <c r="X110" s="16"/>
      <c r="Y110" s="16"/>
      <c r="Z110" s="16"/>
      <c r="AA110" s="16"/>
      <c r="AB110" s="16"/>
      <c r="AC110" s="16"/>
      <c r="AD110" s="16"/>
      <c r="AE110" s="16"/>
    </row>
    <row r="111" spans="1:31" s="20" customFormat="1" ht="6.95" customHeight="1">
      <c r="A111" s="16"/>
      <c r="B111" s="17"/>
      <c r="C111" s="16"/>
      <c r="D111" s="16"/>
      <c r="E111" s="16"/>
      <c r="F111" s="16"/>
      <c r="G111" s="16"/>
      <c r="H111" s="16"/>
      <c r="I111" s="16"/>
      <c r="J111" s="16"/>
      <c r="K111" s="16"/>
      <c r="L111" s="27"/>
      <c r="S111" s="16"/>
      <c r="T111" s="16"/>
      <c r="U111" s="16"/>
      <c r="V111" s="16"/>
      <c r="W111" s="16"/>
      <c r="X111" s="16"/>
      <c r="Y111" s="16"/>
      <c r="Z111" s="16"/>
      <c r="AA111" s="16"/>
      <c r="AB111" s="16"/>
      <c r="AC111" s="16"/>
      <c r="AD111" s="16"/>
      <c r="AE111" s="16"/>
    </row>
    <row r="112" spans="1:31" s="20" customFormat="1" ht="15.2" customHeight="1">
      <c r="A112" s="16"/>
      <c r="B112" s="17"/>
      <c r="C112" s="11" t="s">
        <v>23</v>
      </c>
      <c r="D112" s="16"/>
      <c r="E112" s="16"/>
      <c r="F112" s="12" t="str">
        <f>E15</f>
        <v>ZŠ Bezručova Bohumín</v>
      </c>
      <c r="G112" s="16"/>
      <c r="H112" s="16"/>
      <c r="I112" s="11" t="s">
        <v>29</v>
      </c>
      <c r="J112" s="96" t="str">
        <f>E21</f>
        <v>ATRIS s.r.o.</v>
      </c>
      <c r="K112" s="16"/>
      <c r="L112" s="27"/>
      <c r="S112" s="16"/>
      <c r="T112" s="16"/>
      <c r="U112" s="16"/>
      <c r="V112" s="16"/>
      <c r="W112" s="16"/>
      <c r="X112" s="16"/>
      <c r="Y112" s="16"/>
      <c r="Z112" s="16"/>
      <c r="AA112" s="16"/>
      <c r="AB112" s="16"/>
      <c r="AC112" s="16"/>
      <c r="AD112" s="16"/>
      <c r="AE112" s="16"/>
    </row>
    <row r="113" spans="1:31" s="20" customFormat="1" ht="15.2" customHeight="1">
      <c r="A113" s="16"/>
      <c r="B113" s="17"/>
      <c r="C113" s="11" t="s">
        <v>27</v>
      </c>
      <c r="D113" s="16"/>
      <c r="E113" s="16"/>
      <c r="F113" s="12" t="str">
        <f>IF(E18="","",E18)</f>
        <v>Vyplň údaj</v>
      </c>
      <c r="G113" s="16"/>
      <c r="H113" s="16"/>
      <c r="I113" s="11" t="s">
        <v>32</v>
      </c>
      <c r="J113" s="96" t="str">
        <f>E24</f>
        <v>Barbora Kyšková</v>
      </c>
      <c r="K113" s="16"/>
      <c r="L113" s="27"/>
      <c r="S113" s="16"/>
      <c r="T113" s="16"/>
      <c r="U113" s="16"/>
      <c r="V113" s="16"/>
      <c r="W113" s="16"/>
      <c r="X113" s="16"/>
      <c r="Y113" s="16"/>
      <c r="Z113" s="16"/>
      <c r="AA113" s="16"/>
      <c r="AB113" s="16"/>
      <c r="AC113" s="16"/>
      <c r="AD113" s="16"/>
      <c r="AE113" s="16"/>
    </row>
    <row r="114" spans="1:31" s="20" customFormat="1" ht="10.35" customHeight="1">
      <c r="A114" s="16"/>
      <c r="B114" s="17"/>
      <c r="C114" s="16"/>
      <c r="D114" s="16"/>
      <c r="E114" s="16"/>
      <c r="F114" s="16"/>
      <c r="G114" s="16"/>
      <c r="H114" s="16"/>
      <c r="I114" s="16"/>
      <c r="J114" s="16"/>
      <c r="K114" s="16"/>
      <c r="L114" s="27"/>
      <c r="S114" s="16"/>
      <c r="T114" s="16"/>
      <c r="U114" s="16"/>
      <c r="V114" s="16"/>
      <c r="W114" s="16"/>
      <c r="X114" s="16"/>
      <c r="Y114" s="16"/>
      <c r="Z114" s="16"/>
      <c r="AA114" s="16"/>
      <c r="AB114" s="16"/>
      <c r="AC114" s="16"/>
      <c r="AD114" s="16"/>
      <c r="AE114" s="16"/>
    </row>
    <row r="115" spans="1:31" s="106" customFormat="1" ht="29.25" customHeight="1">
      <c r="A115" s="100"/>
      <c r="B115" s="101"/>
      <c r="C115" s="102" t="s">
        <v>96</v>
      </c>
      <c r="D115" s="103" t="s">
        <v>60</v>
      </c>
      <c r="E115" s="103" t="s">
        <v>56</v>
      </c>
      <c r="F115" s="103" t="s">
        <v>57</v>
      </c>
      <c r="G115" s="103" t="s">
        <v>97</v>
      </c>
      <c r="H115" s="103" t="s">
        <v>98</v>
      </c>
      <c r="I115" s="103" t="s">
        <v>99</v>
      </c>
      <c r="J115" s="103" t="s">
        <v>92</v>
      </c>
      <c r="K115" s="104" t="s">
        <v>100</v>
      </c>
      <c r="L115" s="105"/>
      <c r="M115" s="48"/>
      <c r="N115" s="49" t="s">
        <v>39</v>
      </c>
      <c r="O115" s="49" t="s">
        <v>101</v>
      </c>
      <c r="P115" s="49" t="s">
        <v>102</v>
      </c>
      <c r="Q115" s="49" t="s">
        <v>103</v>
      </c>
      <c r="R115" s="49" t="s">
        <v>104</v>
      </c>
      <c r="S115" s="49" t="s">
        <v>105</v>
      </c>
      <c r="T115" s="50" t="s">
        <v>106</v>
      </c>
      <c r="U115" s="100"/>
      <c r="V115" s="100"/>
      <c r="W115" s="100"/>
      <c r="X115" s="100"/>
      <c r="Y115" s="100"/>
      <c r="Z115" s="100"/>
      <c r="AA115" s="100"/>
      <c r="AB115" s="100"/>
      <c r="AC115" s="100"/>
      <c r="AD115" s="100"/>
      <c r="AE115" s="100"/>
    </row>
    <row r="116" spans="1:63" s="20" customFormat="1" ht="22.9" customHeight="1">
      <c r="A116" s="16"/>
      <c r="B116" s="17"/>
      <c r="C116" s="56" t="s">
        <v>107</v>
      </c>
      <c r="D116" s="16"/>
      <c r="E116" s="16"/>
      <c r="F116" s="16"/>
      <c r="G116" s="16"/>
      <c r="H116" s="16"/>
      <c r="I116" s="16"/>
      <c r="J116" s="107">
        <f>BK116</f>
        <v>0</v>
      </c>
      <c r="K116" s="16"/>
      <c r="L116" s="17"/>
      <c r="M116" s="51"/>
      <c r="N116" s="42"/>
      <c r="O116" s="52"/>
      <c r="P116" s="108">
        <f>SUM(P117:P228)</f>
        <v>0</v>
      </c>
      <c r="Q116" s="52"/>
      <c r="R116" s="108">
        <f>SUM(R117:R228)</f>
        <v>0</v>
      </c>
      <c r="S116" s="52"/>
      <c r="T116" s="109">
        <f>SUM(T117:T228)</f>
        <v>0</v>
      </c>
      <c r="U116" s="16"/>
      <c r="V116" s="16"/>
      <c r="W116" s="16"/>
      <c r="X116" s="16"/>
      <c r="Y116" s="16"/>
      <c r="Z116" s="16"/>
      <c r="AA116" s="16"/>
      <c r="AB116" s="16"/>
      <c r="AC116" s="16"/>
      <c r="AD116" s="16"/>
      <c r="AE116" s="16"/>
      <c r="AT116" s="2" t="s">
        <v>74</v>
      </c>
      <c r="AU116" s="2" t="s">
        <v>94</v>
      </c>
      <c r="BK116" s="110">
        <f>SUM(BK117:BK228)</f>
        <v>0</v>
      </c>
    </row>
    <row r="117" spans="1:65" s="20" customFormat="1" ht="14.45" customHeight="1">
      <c r="A117" s="16"/>
      <c r="B117" s="111"/>
      <c r="C117" s="112" t="s">
        <v>75</v>
      </c>
      <c r="D117" s="112" t="s">
        <v>108</v>
      </c>
      <c r="E117" s="113" t="s">
        <v>83</v>
      </c>
      <c r="F117" s="114" t="s">
        <v>109</v>
      </c>
      <c r="G117" s="115" t="s">
        <v>110</v>
      </c>
      <c r="H117" s="116">
        <v>2</v>
      </c>
      <c r="I117" s="117"/>
      <c r="J117" s="118">
        <f>ROUND(I117*H117,2)</f>
        <v>0</v>
      </c>
      <c r="K117" s="114"/>
      <c r="L117" s="17"/>
      <c r="M117" s="119"/>
      <c r="N117" s="120" t="s">
        <v>40</v>
      </c>
      <c r="O117" s="44"/>
      <c r="P117" s="121">
        <f>O117*H117</f>
        <v>0</v>
      </c>
      <c r="Q117" s="121">
        <v>0</v>
      </c>
      <c r="R117" s="121">
        <f>Q117*H117</f>
        <v>0</v>
      </c>
      <c r="S117" s="121">
        <v>0</v>
      </c>
      <c r="T117" s="122">
        <f>S117*H117</f>
        <v>0</v>
      </c>
      <c r="U117" s="16"/>
      <c r="V117" s="16"/>
      <c r="W117" s="16"/>
      <c r="X117" s="16"/>
      <c r="Y117" s="16"/>
      <c r="Z117" s="16"/>
      <c r="AA117" s="16"/>
      <c r="AB117" s="16"/>
      <c r="AC117" s="16"/>
      <c r="AD117" s="16"/>
      <c r="AE117" s="16"/>
      <c r="AR117" s="123" t="s">
        <v>111</v>
      </c>
      <c r="AT117" s="123" t="s">
        <v>108</v>
      </c>
      <c r="AU117" s="123" t="s">
        <v>75</v>
      </c>
      <c r="AY117" s="2" t="s">
        <v>112</v>
      </c>
      <c r="BE117" s="124">
        <f>IF(N117="základní",J117,0)</f>
        <v>0</v>
      </c>
      <c r="BF117" s="124">
        <f>IF(N117="snížená",J117,0)</f>
        <v>0</v>
      </c>
      <c r="BG117" s="124">
        <f>IF(N117="zákl. přenesená",J117,0)</f>
        <v>0</v>
      </c>
      <c r="BH117" s="124">
        <f>IF(N117="sníž. přenesená",J117,0)</f>
        <v>0</v>
      </c>
      <c r="BI117" s="124">
        <f>IF(N117="nulová",J117,0)</f>
        <v>0</v>
      </c>
      <c r="BJ117" s="2" t="s">
        <v>83</v>
      </c>
      <c r="BK117" s="124">
        <f>ROUND(I117*H117,2)</f>
        <v>0</v>
      </c>
      <c r="BL117" s="2" t="s">
        <v>111</v>
      </c>
      <c r="BM117" s="123" t="s">
        <v>85</v>
      </c>
    </row>
    <row r="118" spans="1:47" s="20" customFormat="1" ht="39">
      <c r="A118" s="16"/>
      <c r="B118" s="17"/>
      <c r="C118" s="16"/>
      <c r="D118" s="125" t="s">
        <v>113</v>
      </c>
      <c r="E118" s="16"/>
      <c r="F118" s="126" t="s">
        <v>238</v>
      </c>
      <c r="G118" s="16"/>
      <c r="H118" s="16"/>
      <c r="I118" s="127"/>
      <c r="J118" s="16"/>
      <c r="K118" s="16"/>
      <c r="L118" s="17"/>
      <c r="M118" s="128"/>
      <c r="N118" s="129"/>
      <c r="O118" s="44"/>
      <c r="P118" s="44"/>
      <c r="Q118" s="44"/>
      <c r="R118" s="44"/>
      <c r="S118" s="44"/>
      <c r="T118" s="45"/>
      <c r="U118" s="16"/>
      <c r="V118" s="16"/>
      <c r="W118" s="16"/>
      <c r="X118" s="16"/>
      <c r="Y118" s="16"/>
      <c r="Z118" s="16"/>
      <c r="AA118" s="16"/>
      <c r="AB118" s="16"/>
      <c r="AC118" s="16"/>
      <c r="AD118" s="16"/>
      <c r="AE118" s="16"/>
      <c r="AT118" s="2" t="s">
        <v>113</v>
      </c>
      <c r="AU118" s="2" t="s">
        <v>75</v>
      </c>
    </row>
    <row r="119" spans="1:65" s="20" customFormat="1" ht="14.45" customHeight="1">
      <c r="A119" s="16"/>
      <c r="B119" s="111"/>
      <c r="C119" s="112" t="s">
        <v>75</v>
      </c>
      <c r="D119" s="112" t="s">
        <v>108</v>
      </c>
      <c r="E119" s="113" t="s">
        <v>85</v>
      </c>
      <c r="F119" s="114" t="s">
        <v>114</v>
      </c>
      <c r="G119" s="115" t="s">
        <v>110</v>
      </c>
      <c r="H119" s="116">
        <v>1</v>
      </c>
      <c r="I119" s="117"/>
      <c r="J119" s="118">
        <f>ROUND(I119*H119,2)</f>
        <v>0</v>
      </c>
      <c r="K119" s="114"/>
      <c r="L119" s="17"/>
      <c r="M119" s="119"/>
      <c r="N119" s="120" t="s">
        <v>40</v>
      </c>
      <c r="O119" s="44"/>
      <c r="P119" s="121">
        <f>O119*H119</f>
        <v>0</v>
      </c>
      <c r="Q119" s="121">
        <v>0</v>
      </c>
      <c r="R119" s="121">
        <f>Q119*H119</f>
        <v>0</v>
      </c>
      <c r="S119" s="121">
        <v>0</v>
      </c>
      <c r="T119" s="122">
        <f>S119*H119</f>
        <v>0</v>
      </c>
      <c r="U119" s="16"/>
      <c r="V119" s="16"/>
      <c r="W119" s="16"/>
      <c r="X119" s="16"/>
      <c r="Y119" s="16"/>
      <c r="Z119" s="16"/>
      <c r="AA119" s="16"/>
      <c r="AB119" s="16"/>
      <c r="AC119" s="16"/>
      <c r="AD119" s="16"/>
      <c r="AE119" s="16"/>
      <c r="AR119" s="123" t="s">
        <v>111</v>
      </c>
      <c r="AT119" s="123" t="s">
        <v>108</v>
      </c>
      <c r="AU119" s="123" t="s">
        <v>75</v>
      </c>
      <c r="AY119" s="2" t="s">
        <v>112</v>
      </c>
      <c r="BE119" s="124">
        <f>IF(N119="základní",J119,0)</f>
        <v>0</v>
      </c>
      <c r="BF119" s="124">
        <f>IF(N119="snížená",J119,0)</f>
        <v>0</v>
      </c>
      <c r="BG119" s="124">
        <f>IF(N119="zákl. přenesená",J119,0)</f>
        <v>0</v>
      </c>
      <c r="BH119" s="124">
        <f>IF(N119="sníž. přenesená",J119,0)</f>
        <v>0</v>
      </c>
      <c r="BI119" s="124">
        <f>IF(N119="nulová",J119,0)</f>
        <v>0</v>
      </c>
      <c r="BJ119" s="2" t="s">
        <v>83</v>
      </c>
      <c r="BK119" s="124">
        <f>ROUND(I119*H119,2)</f>
        <v>0</v>
      </c>
      <c r="BL119" s="2" t="s">
        <v>111</v>
      </c>
      <c r="BM119" s="123" t="s">
        <v>111</v>
      </c>
    </row>
    <row r="120" spans="1:47" s="20" customFormat="1" ht="117">
      <c r="A120" s="16"/>
      <c r="B120" s="17"/>
      <c r="C120" s="16"/>
      <c r="D120" s="125" t="s">
        <v>113</v>
      </c>
      <c r="E120" s="16"/>
      <c r="F120" s="126" t="s">
        <v>239</v>
      </c>
      <c r="G120" s="16"/>
      <c r="H120" s="16"/>
      <c r="I120" s="127"/>
      <c r="J120" s="16"/>
      <c r="K120" s="16"/>
      <c r="L120" s="17"/>
      <c r="M120" s="128"/>
      <c r="N120" s="129"/>
      <c r="O120" s="44"/>
      <c r="P120" s="44"/>
      <c r="Q120" s="44"/>
      <c r="R120" s="44"/>
      <c r="S120" s="44"/>
      <c r="T120" s="45"/>
      <c r="U120" s="16"/>
      <c r="V120" s="16"/>
      <c r="W120" s="16"/>
      <c r="X120" s="16"/>
      <c r="Y120" s="16"/>
      <c r="Z120" s="16"/>
      <c r="AA120" s="16"/>
      <c r="AB120" s="16"/>
      <c r="AC120" s="16"/>
      <c r="AD120" s="16"/>
      <c r="AE120" s="16"/>
      <c r="AT120" s="2" t="s">
        <v>113</v>
      </c>
      <c r="AU120" s="2" t="s">
        <v>75</v>
      </c>
    </row>
    <row r="121" spans="1:65" s="20" customFormat="1" ht="14.45" customHeight="1">
      <c r="A121" s="16"/>
      <c r="B121" s="111"/>
      <c r="C121" s="112" t="s">
        <v>75</v>
      </c>
      <c r="D121" s="112" t="s">
        <v>108</v>
      </c>
      <c r="E121" s="113" t="s">
        <v>115</v>
      </c>
      <c r="F121" s="114" t="s">
        <v>116</v>
      </c>
      <c r="G121" s="115" t="s">
        <v>110</v>
      </c>
      <c r="H121" s="116">
        <v>1</v>
      </c>
      <c r="I121" s="117"/>
      <c r="J121" s="118">
        <f>ROUND(I121*H121,2)</f>
        <v>0</v>
      </c>
      <c r="K121" s="114"/>
      <c r="L121" s="17"/>
      <c r="M121" s="119"/>
      <c r="N121" s="120" t="s">
        <v>40</v>
      </c>
      <c r="O121" s="44"/>
      <c r="P121" s="121">
        <f>O121*H121</f>
        <v>0</v>
      </c>
      <c r="Q121" s="121">
        <v>0</v>
      </c>
      <c r="R121" s="121">
        <f>Q121*H121</f>
        <v>0</v>
      </c>
      <c r="S121" s="121">
        <v>0</v>
      </c>
      <c r="T121" s="122">
        <f>S121*H121</f>
        <v>0</v>
      </c>
      <c r="U121" s="16"/>
      <c r="V121" s="16"/>
      <c r="W121" s="16"/>
      <c r="X121" s="16"/>
      <c r="Y121" s="16"/>
      <c r="Z121" s="16"/>
      <c r="AA121" s="16"/>
      <c r="AB121" s="16"/>
      <c r="AC121" s="16"/>
      <c r="AD121" s="16"/>
      <c r="AE121" s="16"/>
      <c r="AR121" s="123" t="s">
        <v>111</v>
      </c>
      <c r="AT121" s="123" t="s">
        <v>108</v>
      </c>
      <c r="AU121" s="123" t="s">
        <v>75</v>
      </c>
      <c r="AY121" s="2" t="s">
        <v>112</v>
      </c>
      <c r="BE121" s="124">
        <f>IF(N121="základní",J121,0)</f>
        <v>0</v>
      </c>
      <c r="BF121" s="124">
        <f>IF(N121="snížená",J121,0)</f>
        <v>0</v>
      </c>
      <c r="BG121" s="124">
        <f>IF(N121="zákl. přenesená",J121,0)</f>
        <v>0</v>
      </c>
      <c r="BH121" s="124">
        <f>IF(N121="sníž. přenesená",J121,0)</f>
        <v>0</v>
      </c>
      <c r="BI121" s="124">
        <f>IF(N121="nulová",J121,0)</f>
        <v>0</v>
      </c>
      <c r="BJ121" s="2" t="s">
        <v>83</v>
      </c>
      <c r="BK121" s="124">
        <f>ROUND(I121*H121,2)</f>
        <v>0</v>
      </c>
      <c r="BL121" s="2" t="s">
        <v>111</v>
      </c>
      <c r="BM121" s="123" t="s">
        <v>117</v>
      </c>
    </row>
    <row r="122" spans="1:47" s="20" customFormat="1" ht="29.25">
      <c r="A122" s="16"/>
      <c r="B122" s="17"/>
      <c r="C122" s="16"/>
      <c r="D122" s="125" t="s">
        <v>113</v>
      </c>
      <c r="E122" s="16"/>
      <c r="F122" s="126" t="s">
        <v>240</v>
      </c>
      <c r="G122" s="16"/>
      <c r="H122" s="16"/>
      <c r="I122" s="127"/>
      <c r="J122" s="16"/>
      <c r="K122" s="16"/>
      <c r="L122" s="17"/>
      <c r="M122" s="128"/>
      <c r="N122" s="129"/>
      <c r="O122" s="44"/>
      <c r="P122" s="44"/>
      <c r="Q122" s="44"/>
      <c r="R122" s="44"/>
      <c r="S122" s="44"/>
      <c r="T122" s="45"/>
      <c r="U122" s="16"/>
      <c r="V122" s="16"/>
      <c r="W122" s="16"/>
      <c r="X122" s="16"/>
      <c r="Y122" s="16"/>
      <c r="Z122" s="16"/>
      <c r="AA122" s="16"/>
      <c r="AB122" s="16"/>
      <c r="AC122" s="16"/>
      <c r="AD122" s="16"/>
      <c r="AE122" s="16"/>
      <c r="AT122" s="2" t="s">
        <v>113</v>
      </c>
      <c r="AU122" s="2" t="s">
        <v>75</v>
      </c>
    </row>
    <row r="123" spans="1:65" s="20" customFormat="1" ht="14.45" customHeight="1">
      <c r="A123" s="16"/>
      <c r="B123" s="111"/>
      <c r="C123" s="112" t="s">
        <v>75</v>
      </c>
      <c r="D123" s="112" t="s">
        <v>108</v>
      </c>
      <c r="E123" s="113" t="s">
        <v>111</v>
      </c>
      <c r="F123" s="114" t="s">
        <v>118</v>
      </c>
      <c r="G123" s="115" t="s">
        <v>110</v>
      </c>
      <c r="H123" s="116">
        <v>1</v>
      </c>
      <c r="I123" s="117"/>
      <c r="J123" s="118">
        <f>ROUND(I123*H123,2)</f>
        <v>0</v>
      </c>
      <c r="K123" s="114"/>
      <c r="L123" s="17"/>
      <c r="M123" s="119"/>
      <c r="N123" s="120" t="s">
        <v>40</v>
      </c>
      <c r="O123" s="44"/>
      <c r="P123" s="121">
        <f>O123*H123</f>
        <v>0</v>
      </c>
      <c r="Q123" s="121">
        <v>0</v>
      </c>
      <c r="R123" s="121">
        <f>Q123*H123</f>
        <v>0</v>
      </c>
      <c r="S123" s="121">
        <v>0</v>
      </c>
      <c r="T123" s="122">
        <f>S123*H123</f>
        <v>0</v>
      </c>
      <c r="U123" s="16"/>
      <c r="V123" s="16"/>
      <c r="W123" s="16"/>
      <c r="X123" s="16"/>
      <c r="Y123" s="16"/>
      <c r="Z123" s="16"/>
      <c r="AA123" s="16"/>
      <c r="AB123" s="16"/>
      <c r="AC123" s="16"/>
      <c r="AD123" s="16"/>
      <c r="AE123" s="16"/>
      <c r="AR123" s="123" t="s">
        <v>111</v>
      </c>
      <c r="AT123" s="123" t="s">
        <v>108</v>
      </c>
      <c r="AU123" s="123" t="s">
        <v>75</v>
      </c>
      <c r="AY123" s="2" t="s">
        <v>112</v>
      </c>
      <c r="BE123" s="124">
        <f>IF(N123="základní",J123,0)</f>
        <v>0</v>
      </c>
      <c r="BF123" s="124">
        <f>IF(N123="snížená",J123,0)</f>
        <v>0</v>
      </c>
      <c r="BG123" s="124">
        <f>IF(N123="zákl. přenesená",J123,0)</f>
        <v>0</v>
      </c>
      <c r="BH123" s="124">
        <f>IF(N123="sníž. přenesená",J123,0)</f>
        <v>0</v>
      </c>
      <c r="BI123" s="124">
        <f>IF(N123="nulová",J123,0)</f>
        <v>0</v>
      </c>
      <c r="BJ123" s="2" t="s">
        <v>83</v>
      </c>
      <c r="BK123" s="124">
        <f>ROUND(I123*H123,2)</f>
        <v>0</v>
      </c>
      <c r="BL123" s="2" t="s">
        <v>111</v>
      </c>
      <c r="BM123" s="123" t="s">
        <v>119</v>
      </c>
    </row>
    <row r="124" spans="1:47" s="20" customFormat="1" ht="68.25">
      <c r="A124" s="16"/>
      <c r="B124" s="17"/>
      <c r="C124" s="16"/>
      <c r="D124" s="125" t="s">
        <v>113</v>
      </c>
      <c r="E124" s="16"/>
      <c r="F124" s="126" t="s">
        <v>241</v>
      </c>
      <c r="G124" s="16"/>
      <c r="H124" s="16"/>
      <c r="I124" s="127"/>
      <c r="J124" s="16"/>
      <c r="K124" s="16"/>
      <c r="L124" s="17"/>
      <c r="M124" s="128"/>
      <c r="N124" s="129"/>
      <c r="O124" s="44"/>
      <c r="P124" s="44"/>
      <c r="Q124" s="44"/>
      <c r="R124" s="44"/>
      <c r="S124" s="44"/>
      <c r="T124" s="45"/>
      <c r="U124" s="16"/>
      <c r="V124" s="16"/>
      <c r="W124" s="16"/>
      <c r="X124" s="16"/>
      <c r="Y124" s="16"/>
      <c r="Z124" s="16"/>
      <c r="AA124" s="16"/>
      <c r="AB124" s="16"/>
      <c r="AC124" s="16"/>
      <c r="AD124" s="16"/>
      <c r="AE124" s="16"/>
      <c r="AT124" s="2" t="s">
        <v>113</v>
      </c>
      <c r="AU124" s="2" t="s">
        <v>75</v>
      </c>
    </row>
    <row r="125" spans="1:65" s="20" customFormat="1" ht="14.45" customHeight="1">
      <c r="A125" s="16"/>
      <c r="B125" s="111"/>
      <c r="C125" s="112" t="s">
        <v>75</v>
      </c>
      <c r="D125" s="112" t="s">
        <v>108</v>
      </c>
      <c r="E125" s="113" t="s">
        <v>120</v>
      </c>
      <c r="F125" s="114" t="s">
        <v>121</v>
      </c>
      <c r="G125" s="115" t="s">
        <v>110</v>
      </c>
      <c r="H125" s="116">
        <v>1</v>
      </c>
      <c r="I125" s="117"/>
      <c r="J125" s="118">
        <f>ROUND(I125*H125,2)</f>
        <v>0</v>
      </c>
      <c r="K125" s="114"/>
      <c r="L125" s="17"/>
      <c r="M125" s="119"/>
      <c r="N125" s="120" t="s">
        <v>40</v>
      </c>
      <c r="O125" s="44"/>
      <c r="P125" s="121">
        <f>O125*H125</f>
        <v>0</v>
      </c>
      <c r="Q125" s="121">
        <v>0</v>
      </c>
      <c r="R125" s="121">
        <f>Q125*H125</f>
        <v>0</v>
      </c>
      <c r="S125" s="121">
        <v>0</v>
      </c>
      <c r="T125" s="122">
        <f>S125*H125</f>
        <v>0</v>
      </c>
      <c r="U125" s="16"/>
      <c r="V125" s="16"/>
      <c r="W125" s="16"/>
      <c r="X125" s="16"/>
      <c r="Y125" s="16"/>
      <c r="Z125" s="16"/>
      <c r="AA125" s="16"/>
      <c r="AB125" s="16"/>
      <c r="AC125" s="16"/>
      <c r="AD125" s="16"/>
      <c r="AE125" s="16"/>
      <c r="AR125" s="123" t="s">
        <v>111</v>
      </c>
      <c r="AT125" s="123" t="s">
        <v>108</v>
      </c>
      <c r="AU125" s="123" t="s">
        <v>75</v>
      </c>
      <c r="AY125" s="2" t="s">
        <v>112</v>
      </c>
      <c r="BE125" s="124">
        <f>IF(N125="základní",J125,0)</f>
        <v>0</v>
      </c>
      <c r="BF125" s="124">
        <f>IF(N125="snížená",J125,0)</f>
        <v>0</v>
      </c>
      <c r="BG125" s="124">
        <f>IF(N125="zákl. přenesená",J125,0)</f>
        <v>0</v>
      </c>
      <c r="BH125" s="124">
        <f>IF(N125="sníž. přenesená",J125,0)</f>
        <v>0</v>
      </c>
      <c r="BI125" s="124">
        <f>IF(N125="nulová",J125,0)</f>
        <v>0</v>
      </c>
      <c r="BJ125" s="2" t="s">
        <v>83</v>
      </c>
      <c r="BK125" s="124">
        <f>ROUND(I125*H125,2)</f>
        <v>0</v>
      </c>
      <c r="BL125" s="2" t="s">
        <v>111</v>
      </c>
      <c r="BM125" s="123" t="s">
        <v>122</v>
      </c>
    </row>
    <row r="126" spans="1:47" s="20" customFormat="1" ht="39">
      <c r="A126" s="16"/>
      <c r="B126" s="17"/>
      <c r="C126" s="16"/>
      <c r="D126" s="125" t="s">
        <v>113</v>
      </c>
      <c r="E126" s="16"/>
      <c r="F126" s="126" t="s">
        <v>242</v>
      </c>
      <c r="G126" s="16"/>
      <c r="H126" s="16"/>
      <c r="I126" s="127"/>
      <c r="J126" s="16"/>
      <c r="K126" s="16"/>
      <c r="L126" s="17"/>
      <c r="M126" s="128"/>
      <c r="N126" s="129"/>
      <c r="O126" s="44"/>
      <c r="P126" s="44"/>
      <c r="Q126" s="44"/>
      <c r="R126" s="44"/>
      <c r="S126" s="44"/>
      <c r="T126" s="45"/>
      <c r="U126" s="16"/>
      <c r="V126" s="16"/>
      <c r="W126" s="16"/>
      <c r="X126" s="16"/>
      <c r="Y126" s="16"/>
      <c r="Z126" s="16"/>
      <c r="AA126" s="16"/>
      <c r="AB126" s="16"/>
      <c r="AC126" s="16"/>
      <c r="AD126" s="16"/>
      <c r="AE126" s="16"/>
      <c r="AT126" s="2" t="s">
        <v>113</v>
      </c>
      <c r="AU126" s="2" t="s">
        <v>75</v>
      </c>
    </row>
    <row r="127" spans="1:65" s="20" customFormat="1" ht="14.45" customHeight="1">
      <c r="A127" s="16"/>
      <c r="B127" s="111"/>
      <c r="C127" s="112" t="s">
        <v>75</v>
      </c>
      <c r="D127" s="112" t="s">
        <v>108</v>
      </c>
      <c r="E127" s="113" t="s">
        <v>117</v>
      </c>
      <c r="F127" s="114" t="s">
        <v>123</v>
      </c>
      <c r="G127" s="115" t="s">
        <v>110</v>
      </c>
      <c r="H127" s="116">
        <v>1</v>
      </c>
      <c r="I127" s="117"/>
      <c r="J127" s="118">
        <f>ROUND(I127*H127,2)</f>
        <v>0</v>
      </c>
      <c r="K127" s="114"/>
      <c r="L127" s="17"/>
      <c r="M127" s="119"/>
      <c r="N127" s="120" t="s">
        <v>40</v>
      </c>
      <c r="O127" s="44"/>
      <c r="P127" s="121">
        <f>O127*H127</f>
        <v>0</v>
      </c>
      <c r="Q127" s="121">
        <v>0</v>
      </c>
      <c r="R127" s="121">
        <f>Q127*H127</f>
        <v>0</v>
      </c>
      <c r="S127" s="121">
        <v>0</v>
      </c>
      <c r="T127" s="122">
        <f>S127*H127</f>
        <v>0</v>
      </c>
      <c r="U127" s="16"/>
      <c r="V127" s="16"/>
      <c r="W127" s="16"/>
      <c r="X127" s="16"/>
      <c r="Y127" s="16"/>
      <c r="Z127" s="16"/>
      <c r="AA127" s="16"/>
      <c r="AB127" s="16"/>
      <c r="AC127" s="16"/>
      <c r="AD127" s="16"/>
      <c r="AE127" s="16"/>
      <c r="AR127" s="123" t="s">
        <v>111</v>
      </c>
      <c r="AT127" s="123" t="s">
        <v>108</v>
      </c>
      <c r="AU127" s="123" t="s">
        <v>75</v>
      </c>
      <c r="AY127" s="2" t="s">
        <v>112</v>
      </c>
      <c r="BE127" s="124">
        <f>IF(N127="základní",J127,0)</f>
        <v>0</v>
      </c>
      <c r="BF127" s="124">
        <f>IF(N127="snížená",J127,0)</f>
        <v>0</v>
      </c>
      <c r="BG127" s="124">
        <f>IF(N127="zákl. přenesená",J127,0)</f>
        <v>0</v>
      </c>
      <c r="BH127" s="124">
        <f>IF(N127="sníž. přenesená",J127,0)</f>
        <v>0</v>
      </c>
      <c r="BI127" s="124">
        <f>IF(N127="nulová",J127,0)</f>
        <v>0</v>
      </c>
      <c r="BJ127" s="2" t="s">
        <v>83</v>
      </c>
      <c r="BK127" s="124">
        <f>ROUND(I127*H127,2)</f>
        <v>0</v>
      </c>
      <c r="BL127" s="2" t="s">
        <v>111</v>
      </c>
      <c r="BM127" s="123" t="s">
        <v>124</v>
      </c>
    </row>
    <row r="128" spans="1:47" s="20" customFormat="1" ht="58.5">
      <c r="A128" s="16"/>
      <c r="B128" s="17"/>
      <c r="C128" s="16"/>
      <c r="D128" s="125" t="s">
        <v>113</v>
      </c>
      <c r="E128" s="16"/>
      <c r="F128" s="126" t="s">
        <v>243</v>
      </c>
      <c r="G128" s="16"/>
      <c r="H128" s="16"/>
      <c r="I128" s="127"/>
      <c r="J128" s="16"/>
      <c r="K128" s="16"/>
      <c r="L128" s="17"/>
      <c r="M128" s="128"/>
      <c r="N128" s="129"/>
      <c r="O128" s="44"/>
      <c r="P128" s="44"/>
      <c r="Q128" s="44"/>
      <c r="R128" s="44"/>
      <c r="S128" s="44"/>
      <c r="T128" s="45"/>
      <c r="U128" s="16"/>
      <c r="V128" s="16"/>
      <c r="W128" s="16"/>
      <c r="X128" s="16"/>
      <c r="Y128" s="16"/>
      <c r="Z128" s="16"/>
      <c r="AA128" s="16"/>
      <c r="AB128" s="16"/>
      <c r="AC128" s="16"/>
      <c r="AD128" s="16"/>
      <c r="AE128" s="16"/>
      <c r="AT128" s="2" t="s">
        <v>113</v>
      </c>
      <c r="AU128" s="2" t="s">
        <v>75</v>
      </c>
    </row>
    <row r="129" spans="1:65" s="20" customFormat="1" ht="14.45" customHeight="1">
      <c r="A129" s="16"/>
      <c r="B129" s="111"/>
      <c r="C129" s="112" t="s">
        <v>75</v>
      </c>
      <c r="D129" s="112" t="s">
        <v>108</v>
      </c>
      <c r="E129" s="113" t="s">
        <v>125</v>
      </c>
      <c r="F129" s="114" t="s">
        <v>126</v>
      </c>
      <c r="G129" s="115" t="s">
        <v>110</v>
      </c>
      <c r="H129" s="116">
        <v>1</v>
      </c>
      <c r="I129" s="117"/>
      <c r="J129" s="118">
        <f>ROUND(I129*H129,2)</f>
        <v>0</v>
      </c>
      <c r="K129" s="114"/>
      <c r="L129" s="17"/>
      <c r="M129" s="119"/>
      <c r="N129" s="120" t="s">
        <v>40</v>
      </c>
      <c r="O129" s="44"/>
      <c r="P129" s="121">
        <f>O129*H129</f>
        <v>0</v>
      </c>
      <c r="Q129" s="121">
        <v>0</v>
      </c>
      <c r="R129" s="121">
        <f>Q129*H129</f>
        <v>0</v>
      </c>
      <c r="S129" s="121">
        <v>0</v>
      </c>
      <c r="T129" s="122">
        <f>S129*H129</f>
        <v>0</v>
      </c>
      <c r="U129" s="16"/>
      <c r="V129" s="16"/>
      <c r="W129" s="16"/>
      <c r="X129" s="16"/>
      <c r="Y129" s="16"/>
      <c r="Z129" s="16"/>
      <c r="AA129" s="16"/>
      <c r="AB129" s="16"/>
      <c r="AC129" s="16"/>
      <c r="AD129" s="16"/>
      <c r="AE129" s="16"/>
      <c r="AR129" s="123" t="s">
        <v>111</v>
      </c>
      <c r="AT129" s="123" t="s">
        <v>108</v>
      </c>
      <c r="AU129" s="123" t="s">
        <v>75</v>
      </c>
      <c r="AY129" s="2" t="s">
        <v>112</v>
      </c>
      <c r="BE129" s="124">
        <f>IF(N129="základní",J129,0)</f>
        <v>0</v>
      </c>
      <c r="BF129" s="124">
        <f>IF(N129="snížená",J129,0)</f>
        <v>0</v>
      </c>
      <c r="BG129" s="124">
        <f>IF(N129="zákl. přenesená",J129,0)</f>
        <v>0</v>
      </c>
      <c r="BH129" s="124">
        <f>IF(N129="sníž. přenesená",J129,0)</f>
        <v>0</v>
      </c>
      <c r="BI129" s="124">
        <f>IF(N129="nulová",J129,0)</f>
        <v>0</v>
      </c>
      <c r="BJ129" s="2" t="s">
        <v>83</v>
      </c>
      <c r="BK129" s="124">
        <f>ROUND(I129*H129,2)</f>
        <v>0</v>
      </c>
      <c r="BL129" s="2" t="s">
        <v>111</v>
      </c>
      <c r="BM129" s="123" t="s">
        <v>127</v>
      </c>
    </row>
    <row r="130" spans="1:47" s="20" customFormat="1" ht="68.25">
      <c r="A130" s="16"/>
      <c r="B130" s="17"/>
      <c r="C130" s="16"/>
      <c r="D130" s="125" t="s">
        <v>113</v>
      </c>
      <c r="E130" s="16"/>
      <c r="F130" s="126" t="s">
        <v>244</v>
      </c>
      <c r="G130" s="16"/>
      <c r="H130" s="16"/>
      <c r="I130" s="127"/>
      <c r="J130" s="16"/>
      <c r="K130" s="16"/>
      <c r="L130" s="17"/>
      <c r="M130" s="128"/>
      <c r="N130" s="129"/>
      <c r="O130" s="44"/>
      <c r="P130" s="44"/>
      <c r="Q130" s="44"/>
      <c r="R130" s="44"/>
      <c r="S130" s="44"/>
      <c r="T130" s="45"/>
      <c r="U130" s="16"/>
      <c r="V130" s="16"/>
      <c r="W130" s="16"/>
      <c r="X130" s="16"/>
      <c r="Y130" s="16"/>
      <c r="Z130" s="16"/>
      <c r="AA130" s="16"/>
      <c r="AB130" s="16"/>
      <c r="AC130" s="16"/>
      <c r="AD130" s="16"/>
      <c r="AE130" s="16"/>
      <c r="AT130" s="2" t="s">
        <v>113</v>
      </c>
      <c r="AU130" s="2" t="s">
        <v>75</v>
      </c>
    </row>
    <row r="131" spans="1:65" s="20" customFormat="1" ht="14.45" customHeight="1">
      <c r="A131" s="16"/>
      <c r="B131" s="111"/>
      <c r="C131" s="112" t="s">
        <v>75</v>
      </c>
      <c r="D131" s="112" t="s">
        <v>108</v>
      </c>
      <c r="E131" s="113" t="s">
        <v>119</v>
      </c>
      <c r="F131" s="114" t="s">
        <v>128</v>
      </c>
      <c r="G131" s="115" t="s">
        <v>110</v>
      </c>
      <c r="H131" s="116">
        <v>1</v>
      </c>
      <c r="I131" s="117"/>
      <c r="J131" s="118">
        <f>ROUND(I131*H131,2)</f>
        <v>0</v>
      </c>
      <c r="K131" s="114"/>
      <c r="L131" s="17"/>
      <c r="M131" s="119"/>
      <c r="N131" s="120" t="s">
        <v>40</v>
      </c>
      <c r="O131" s="44"/>
      <c r="P131" s="121">
        <f>O131*H131</f>
        <v>0</v>
      </c>
      <c r="Q131" s="121">
        <v>0</v>
      </c>
      <c r="R131" s="121">
        <f>Q131*H131</f>
        <v>0</v>
      </c>
      <c r="S131" s="121">
        <v>0</v>
      </c>
      <c r="T131" s="122">
        <f>S131*H131</f>
        <v>0</v>
      </c>
      <c r="U131" s="16"/>
      <c r="V131" s="16"/>
      <c r="W131" s="16"/>
      <c r="X131" s="16"/>
      <c r="Y131" s="16"/>
      <c r="Z131" s="16"/>
      <c r="AA131" s="16"/>
      <c r="AB131" s="16"/>
      <c r="AC131" s="16"/>
      <c r="AD131" s="16"/>
      <c r="AE131" s="16"/>
      <c r="AR131" s="123" t="s">
        <v>111</v>
      </c>
      <c r="AT131" s="123" t="s">
        <v>108</v>
      </c>
      <c r="AU131" s="123" t="s">
        <v>75</v>
      </c>
      <c r="AY131" s="2" t="s">
        <v>112</v>
      </c>
      <c r="BE131" s="124">
        <f>IF(N131="základní",J131,0)</f>
        <v>0</v>
      </c>
      <c r="BF131" s="124">
        <f>IF(N131="snížená",J131,0)</f>
        <v>0</v>
      </c>
      <c r="BG131" s="124">
        <f>IF(N131="zákl. přenesená",J131,0)</f>
        <v>0</v>
      </c>
      <c r="BH131" s="124">
        <f>IF(N131="sníž. přenesená",J131,0)</f>
        <v>0</v>
      </c>
      <c r="BI131" s="124">
        <f>IF(N131="nulová",J131,0)</f>
        <v>0</v>
      </c>
      <c r="BJ131" s="2" t="s">
        <v>83</v>
      </c>
      <c r="BK131" s="124">
        <f>ROUND(I131*H131,2)</f>
        <v>0</v>
      </c>
      <c r="BL131" s="2" t="s">
        <v>111</v>
      </c>
      <c r="BM131" s="123" t="s">
        <v>129</v>
      </c>
    </row>
    <row r="132" spans="1:47" s="20" customFormat="1" ht="58.5">
      <c r="A132" s="16"/>
      <c r="B132" s="17"/>
      <c r="C132" s="16"/>
      <c r="D132" s="125" t="s">
        <v>113</v>
      </c>
      <c r="E132" s="16"/>
      <c r="F132" s="126" t="s">
        <v>245</v>
      </c>
      <c r="G132" s="16"/>
      <c r="H132" s="16"/>
      <c r="I132" s="127"/>
      <c r="J132" s="16"/>
      <c r="K132" s="16"/>
      <c r="L132" s="17"/>
      <c r="M132" s="128"/>
      <c r="N132" s="129"/>
      <c r="O132" s="44"/>
      <c r="P132" s="44"/>
      <c r="Q132" s="44"/>
      <c r="R132" s="44"/>
      <c r="S132" s="44"/>
      <c r="T132" s="45"/>
      <c r="U132" s="16"/>
      <c r="V132" s="16"/>
      <c r="W132" s="16"/>
      <c r="X132" s="16"/>
      <c r="Y132" s="16"/>
      <c r="Z132" s="16"/>
      <c r="AA132" s="16"/>
      <c r="AB132" s="16"/>
      <c r="AC132" s="16"/>
      <c r="AD132" s="16"/>
      <c r="AE132" s="16"/>
      <c r="AT132" s="2" t="s">
        <v>113</v>
      </c>
      <c r="AU132" s="2" t="s">
        <v>75</v>
      </c>
    </row>
    <row r="133" spans="1:65" s="20" customFormat="1" ht="14.45" customHeight="1">
      <c r="A133" s="16"/>
      <c r="B133" s="111"/>
      <c r="C133" s="112" t="s">
        <v>75</v>
      </c>
      <c r="D133" s="112" t="s">
        <v>108</v>
      </c>
      <c r="E133" s="113" t="s">
        <v>130</v>
      </c>
      <c r="F133" s="114" t="s">
        <v>131</v>
      </c>
      <c r="G133" s="115" t="s">
        <v>110</v>
      </c>
      <c r="H133" s="116">
        <v>1</v>
      </c>
      <c r="I133" s="117"/>
      <c r="J133" s="118">
        <f>ROUND(I133*H133,2)</f>
        <v>0</v>
      </c>
      <c r="K133" s="114"/>
      <c r="L133" s="17"/>
      <c r="M133" s="119"/>
      <c r="N133" s="120" t="s">
        <v>40</v>
      </c>
      <c r="O133" s="44"/>
      <c r="P133" s="121">
        <f>O133*H133</f>
        <v>0</v>
      </c>
      <c r="Q133" s="121">
        <v>0</v>
      </c>
      <c r="R133" s="121">
        <f>Q133*H133</f>
        <v>0</v>
      </c>
      <c r="S133" s="121">
        <v>0</v>
      </c>
      <c r="T133" s="122">
        <f>S133*H133</f>
        <v>0</v>
      </c>
      <c r="U133" s="16"/>
      <c r="V133" s="16"/>
      <c r="W133" s="16"/>
      <c r="X133" s="16"/>
      <c r="Y133" s="16"/>
      <c r="Z133" s="16"/>
      <c r="AA133" s="16"/>
      <c r="AB133" s="16"/>
      <c r="AC133" s="16"/>
      <c r="AD133" s="16"/>
      <c r="AE133" s="16"/>
      <c r="AR133" s="123" t="s">
        <v>111</v>
      </c>
      <c r="AT133" s="123" t="s">
        <v>108</v>
      </c>
      <c r="AU133" s="123" t="s">
        <v>75</v>
      </c>
      <c r="AY133" s="2" t="s">
        <v>112</v>
      </c>
      <c r="BE133" s="124">
        <f>IF(N133="základní",J133,0)</f>
        <v>0</v>
      </c>
      <c r="BF133" s="124">
        <f>IF(N133="snížená",J133,0)</f>
        <v>0</v>
      </c>
      <c r="BG133" s="124">
        <f>IF(N133="zákl. přenesená",J133,0)</f>
        <v>0</v>
      </c>
      <c r="BH133" s="124">
        <f>IF(N133="sníž. přenesená",J133,0)</f>
        <v>0</v>
      </c>
      <c r="BI133" s="124">
        <f>IF(N133="nulová",J133,0)</f>
        <v>0</v>
      </c>
      <c r="BJ133" s="2" t="s">
        <v>83</v>
      </c>
      <c r="BK133" s="124">
        <f>ROUND(I133*H133,2)</f>
        <v>0</v>
      </c>
      <c r="BL133" s="2" t="s">
        <v>111</v>
      </c>
      <c r="BM133" s="123" t="s">
        <v>132</v>
      </c>
    </row>
    <row r="134" spans="1:47" s="20" customFormat="1" ht="48.75">
      <c r="A134" s="16"/>
      <c r="B134" s="17"/>
      <c r="C134" s="16"/>
      <c r="D134" s="125" t="s">
        <v>113</v>
      </c>
      <c r="E134" s="16"/>
      <c r="F134" s="126" t="s">
        <v>246</v>
      </c>
      <c r="G134" s="16"/>
      <c r="H134" s="16"/>
      <c r="I134" s="127"/>
      <c r="J134" s="16"/>
      <c r="K134" s="16"/>
      <c r="L134" s="17"/>
      <c r="M134" s="128"/>
      <c r="N134" s="129"/>
      <c r="O134" s="44"/>
      <c r="P134" s="44"/>
      <c r="Q134" s="44"/>
      <c r="R134" s="44"/>
      <c r="S134" s="44"/>
      <c r="T134" s="45"/>
      <c r="U134" s="16"/>
      <c r="V134" s="16"/>
      <c r="W134" s="16"/>
      <c r="X134" s="16"/>
      <c r="Y134" s="16"/>
      <c r="Z134" s="16"/>
      <c r="AA134" s="16"/>
      <c r="AB134" s="16"/>
      <c r="AC134" s="16"/>
      <c r="AD134" s="16"/>
      <c r="AE134" s="16"/>
      <c r="AT134" s="2" t="s">
        <v>113</v>
      </c>
      <c r="AU134" s="2" t="s">
        <v>75</v>
      </c>
    </row>
    <row r="135" spans="1:65" s="20" customFormat="1" ht="14.45" customHeight="1">
      <c r="A135" s="16"/>
      <c r="B135" s="111"/>
      <c r="C135" s="112" t="s">
        <v>75</v>
      </c>
      <c r="D135" s="112" t="s">
        <v>108</v>
      </c>
      <c r="E135" s="113" t="s">
        <v>122</v>
      </c>
      <c r="F135" s="114" t="s">
        <v>133</v>
      </c>
      <c r="G135" s="115" t="s">
        <v>110</v>
      </c>
      <c r="H135" s="116">
        <v>1</v>
      </c>
      <c r="I135" s="117"/>
      <c r="J135" s="118">
        <f>ROUND(I135*H135,2)</f>
        <v>0</v>
      </c>
      <c r="K135" s="114"/>
      <c r="L135" s="17"/>
      <c r="M135" s="119"/>
      <c r="N135" s="120" t="s">
        <v>40</v>
      </c>
      <c r="O135" s="44"/>
      <c r="P135" s="121">
        <f>O135*H135</f>
        <v>0</v>
      </c>
      <c r="Q135" s="121">
        <v>0</v>
      </c>
      <c r="R135" s="121">
        <f>Q135*H135</f>
        <v>0</v>
      </c>
      <c r="S135" s="121">
        <v>0</v>
      </c>
      <c r="T135" s="122">
        <f>S135*H135</f>
        <v>0</v>
      </c>
      <c r="U135" s="16"/>
      <c r="V135" s="16"/>
      <c r="W135" s="16"/>
      <c r="X135" s="16"/>
      <c r="Y135" s="16"/>
      <c r="Z135" s="16"/>
      <c r="AA135" s="16"/>
      <c r="AB135" s="16"/>
      <c r="AC135" s="16"/>
      <c r="AD135" s="16"/>
      <c r="AE135" s="16"/>
      <c r="AR135" s="123" t="s">
        <v>111</v>
      </c>
      <c r="AT135" s="123" t="s">
        <v>108</v>
      </c>
      <c r="AU135" s="123" t="s">
        <v>75</v>
      </c>
      <c r="AY135" s="2" t="s">
        <v>112</v>
      </c>
      <c r="BE135" s="124">
        <f>IF(N135="základní",J135,0)</f>
        <v>0</v>
      </c>
      <c r="BF135" s="124">
        <f>IF(N135="snížená",J135,0)</f>
        <v>0</v>
      </c>
      <c r="BG135" s="124">
        <f>IF(N135="zákl. přenesená",J135,0)</f>
        <v>0</v>
      </c>
      <c r="BH135" s="124">
        <f>IF(N135="sníž. přenesená",J135,0)</f>
        <v>0</v>
      </c>
      <c r="BI135" s="124">
        <f>IF(N135="nulová",J135,0)</f>
        <v>0</v>
      </c>
      <c r="BJ135" s="2" t="s">
        <v>83</v>
      </c>
      <c r="BK135" s="124">
        <f>ROUND(I135*H135,2)</f>
        <v>0</v>
      </c>
      <c r="BL135" s="2" t="s">
        <v>111</v>
      </c>
      <c r="BM135" s="123" t="s">
        <v>134</v>
      </c>
    </row>
    <row r="136" spans="1:47" s="20" customFormat="1" ht="39">
      <c r="A136" s="16"/>
      <c r="B136" s="17"/>
      <c r="C136" s="16"/>
      <c r="D136" s="125" t="s">
        <v>113</v>
      </c>
      <c r="E136" s="16"/>
      <c r="F136" s="126" t="s">
        <v>247</v>
      </c>
      <c r="G136" s="16"/>
      <c r="H136" s="16"/>
      <c r="I136" s="127"/>
      <c r="J136" s="16"/>
      <c r="K136" s="16"/>
      <c r="L136" s="17"/>
      <c r="M136" s="128"/>
      <c r="N136" s="129"/>
      <c r="O136" s="44"/>
      <c r="P136" s="44"/>
      <c r="Q136" s="44"/>
      <c r="R136" s="44"/>
      <c r="S136" s="44"/>
      <c r="T136" s="45"/>
      <c r="U136" s="16"/>
      <c r="V136" s="16"/>
      <c r="W136" s="16"/>
      <c r="X136" s="16"/>
      <c r="Y136" s="16"/>
      <c r="Z136" s="16"/>
      <c r="AA136" s="16"/>
      <c r="AB136" s="16"/>
      <c r="AC136" s="16"/>
      <c r="AD136" s="16"/>
      <c r="AE136" s="16"/>
      <c r="AT136" s="2" t="s">
        <v>113</v>
      </c>
      <c r="AU136" s="2" t="s">
        <v>75</v>
      </c>
    </row>
    <row r="137" spans="1:65" s="20" customFormat="1" ht="14.45" customHeight="1">
      <c r="A137" s="16"/>
      <c r="B137" s="111"/>
      <c r="C137" s="112" t="s">
        <v>75</v>
      </c>
      <c r="D137" s="112" t="s">
        <v>108</v>
      </c>
      <c r="E137" s="113" t="s">
        <v>135</v>
      </c>
      <c r="F137" s="114" t="s">
        <v>136</v>
      </c>
      <c r="G137" s="115" t="s">
        <v>110</v>
      </c>
      <c r="H137" s="116">
        <v>1</v>
      </c>
      <c r="I137" s="117"/>
      <c r="J137" s="118">
        <f>ROUND(I137*H137,2)</f>
        <v>0</v>
      </c>
      <c r="K137" s="114"/>
      <c r="L137" s="17"/>
      <c r="M137" s="119"/>
      <c r="N137" s="120" t="s">
        <v>40</v>
      </c>
      <c r="O137" s="44"/>
      <c r="P137" s="121">
        <f>O137*H137</f>
        <v>0</v>
      </c>
      <c r="Q137" s="121">
        <v>0</v>
      </c>
      <c r="R137" s="121">
        <f>Q137*H137</f>
        <v>0</v>
      </c>
      <c r="S137" s="121">
        <v>0</v>
      </c>
      <c r="T137" s="122">
        <f>S137*H137</f>
        <v>0</v>
      </c>
      <c r="U137" s="16"/>
      <c r="V137" s="16"/>
      <c r="W137" s="16"/>
      <c r="X137" s="16"/>
      <c r="Y137" s="16"/>
      <c r="Z137" s="16"/>
      <c r="AA137" s="16"/>
      <c r="AB137" s="16"/>
      <c r="AC137" s="16"/>
      <c r="AD137" s="16"/>
      <c r="AE137" s="16"/>
      <c r="AR137" s="123" t="s">
        <v>111</v>
      </c>
      <c r="AT137" s="123" t="s">
        <v>108</v>
      </c>
      <c r="AU137" s="123" t="s">
        <v>75</v>
      </c>
      <c r="AY137" s="2" t="s">
        <v>112</v>
      </c>
      <c r="BE137" s="124">
        <f>IF(N137="základní",J137,0)</f>
        <v>0</v>
      </c>
      <c r="BF137" s="124">
        <f>IF(N137="snížená",J137,0)</f>
        <v>0</v>
      </c>
      <c r="BG137" s="124">
        <f>IF(N137="zákl. přenesená",J137,0)</f>
        <v>0</v>
      </c>
      <c r="BH137" s="124">
        <f>IF(N137="sníž. přenesená",J137,0)</f>
        <v>0</v>
      </c>
      <c r="BI137" s="124">
        <f>IF(N137="nulová",J137,0)</f>
        <v>0</v>
      </c>
      <c r="BJ137" s="2" t="s">
        <v>83</v>
      </c>
      <c r="BK137" s="124">
        <f>ROUND(I137*H137,2)</f>
        <v>0</v>
      </c>
      <c r="BL137" s="2" t="s">
        <v>111</v>
      </c>
      <c r="BM137" s="123" t="s">
        <v>137</v>
      </c>
    </row>
    <row r="138" spans="1:47" s="20" customFormat="1" ht="58.5">
      <c r="A138" s="16"/>
      <c r="B138" s="17"/>
      <c r="C138" s="16"/>
      <c r="D138" s="125" t="s">
        <v>113</v>
      </c>
      <c r="E138" s="16"/>
      <c r="F138" s="126" t="s">
        <v>248</v>
      </c>
      <c r="G138" s="16"/>
      <c r="H138" s="16"/>
      <c r="I138" s="127"/>
      <c r="J138" s="16"/>
      <c r="K138" s="16"/>
      <c r="L138" s="17"/>
      <c r="M138" s="128"/>
      <c r="N138" s="129"/>
      <c r="O138" s="44"/>
      <c r="P138" s="44"/>
      <c r="Q138" s="44"/>
      <c r="R138" s="44"/>
      <c r="S138" s="44"/>
      <c r="T138" s="45"/>
      <c r="U138" s="16"/>
      <c r="V138" s="16"/>
      <c r="W138" s="16"/>
      <c r="X138" s="16"/>
      <c r="Y138" s="16"/>
      <c r="Z138" s="16"/>
      <c r="AA138" s="16"/>
      <c r="AB138" s="16"/>
      <c r="AC138" s="16"/>
      <c r="AD138" s="16"/>
      <c r="AE138" s="16"/>
      <c r="AT138" s="2" t="s">
        <v>113</v>
      </c>
      <c r="AU138" s="2" t="s">
        <v>75</v>
      </c>
    </row>
    <row r="139" spans="1:65" s="20" customFormat="1" ht="14.45" customHeight="1">
      <c r="A139" s="16"/>
      <c r="B139" s="111"/>
      <c r="C139" s="112" t="s">
        <v>75</v>
      </c>
      <c r="D139" s="112" t="s">
        <v>108</v>
      </c>
      <c r="E139" s="113" t="s">
        <v>124</v>
      </c>
      <c r="F139" s="114" t="s">
        <v>138</v>
      </c>
      <c r="G139" s="115" t="s">
        <v>110</v>
      </c>
      <c r="H139" s="116">
        <v>20</v>
      </c>
      <c r="I139" s="117"/>
      <c r="J139" s="118">
        <f>ROUND(I139*H139,2)</f>
        <v>0</v>
      </c>
      <c r="K139" s="114"/>
      <c r="L139" s="17"/>
      <c r="M139" s="119"/>
      <c r="N139" s="120" t="s">
        <v>40</v>
      </c>
      <c r="O139" s="44"/>
      <c r="P139" s="121">
        <f>O139*H139</f>
        <v>0</v>
      </c>
      <c r="Q139" s="121">
        <v>0</v>
      </c>
      <c r="R139" s="121">
        <f>Q139*H139</f>
        <v>0</v>
      </c>
      <c r="S139" s="121">
        <v>0</v>
      </c>
      <c r="T139" s="122">
        <f>S139*H139</f>
        <v>0</v>
      </c>
      <c r="U139" s="16"/>
      <c r="V139" s="16"/>
      <c r="W139" s="16"/>
      <c r="X139" s="16"/>
      <c r="Y139" s="16"/>
      <c r="Z139" s="16"/>
      <c r="AA139" s="16"/>
      <c r="AB139" s="16"/>
      <c r="AC139" s="16"/>
      <c r="AD139" s="16"/>
      <c r="AE139" s="16"/>
      <c r="AR139" s="123" t="s">
        <v>111</v>
      </c>
      <c r="AT139" s="123" t="s">
        <v>108</v>
      </c>
      <c r="AU139" s="123" t="s">
        <v>75</v>
      </c>
      <c r="AY139" s="2" t="s">
        <v>112</v>
      </c>
      <c r="BE139" s="124">
        <f>IF(N139="základní",J139,0)</f>
        <v>0</v>
      </c>
      <c r="BF139" s="124">
        <f>IF(N139="snížená",J139,0)</f>
        <v>0</v>
      </c>
      <c r="BG139" s="124">
        <f>IF(N139="zákl. přenesená",J139,0)</f>
        <v>0</v>
      </c>
      <c r="BH139" s="124">
        <f>IF(N139="sníž. přenesená",J139,0)</f>
        <v>0</v>
      </c>
      <c r="BI139" s="124">
        <f>IF(N139="nulová",J139,0)</f>
        <v>0</v>
      </c>
      <c r="BJ139" s="2" t="s">
        <v>83</v>
      </c>
      <c r="BK139" s="124">
        <f>ROUND(I139*H139,2)</f>
        <v>0</v>
      </c>
      <c r="BL139" s="2" t="s">
        <v>111</v>
      </c>
      <c r="BM139" s="123" t="s">
        <v>139</v>
      </c>
    </row>
    <row r="140" spans="1:47" s="20" customFormat="1" ht="97.5">
      <c r="A140" s="16"/>
      <c r="B140" s="17"/>
      <c r="C140" s="16"/>
      <c r="D140" s="125" t="s">
        <v>113</v>
      </c>
      <c r="E140" s="16"/>
      <c r="F140" s="126" t="s">
        <v>249</v>
      </c>
      <c r="G140" s="16"/>
      <c r="H140" s="16"/>
      <c r="I140" s="127"/>
      <c r="J140" s="16"/>
      <c r="K140" s="16"/>
      <c r="L140" s="17"/>
      <c r="M140" s="128"/>
      <c r="N140" s="129"/>
      <c r="O140" s="44"/>
      <c r="P140" s="44"/>
      <c r="Q140" s="44"/>
      <c r="R140" s="44"/>
      <c r="S140" s="44"/>
      <c r="T140" s="45"/>
      <c r="U140" s="16"/>
      <c r="V140" s="16"/>
      <c r="W140" s="16"/>
      <c r="X140" s="16"/>
      <c r="Y140" s="16"/>
      <c r="Z140" s="16"/>
      <c r="AA140" s="16"/>
      <c r="AB140" s="16"/>
      <c r="AC140" s="16"/>
      <c r="AD140" s="16"/>
      <c r="AE140" s="16"/>
      <c r="AT140" s="2" t="s">
        <v>113</v>
      </c>
      <c r="AU140" s="2" t="s">
        <v>75</v>
      </c>
    </row>
    <row r="141" spans="1:65" s="20" customFormat="1" ht="14.45" customHeight="1">
      <c r="A141" s="16"/>
      <c r="B141" s="111"/>
      <c r="C141" s="112" t="s">
        <v>75</v>
      </c>
      <c r="D141" s="112" t="s">
        <v>108</v>
      </c>
      <c r="E141" s="113" t="s">
        <v>140</v>
      </c>
      <c r="F141" s="114" t="s">
        <v>141</v>
      </c>
      <c r="G141" s="115" t="s">
        <v>110</v>
      </c>
      <c r="H141" s="116">
        <v>1</v>
      </c>
      <c r="I141" s="117"/>
      <c r="J141" s="118">
        <f>ROUND(I141*H141,2)</f>
        <v>0</v>
      </c>
      <c r="K141" s="114"/>
      <c r="L141" s="17"/>
      <c r="M141" s="119"/>
      <c r="N141" s="120" t="s">
        <v>40</v>
      </c>
      <c r="O141" s="44"/>
      <c r="P141" s="121">
        <f>O141*H141</f>
        <v>0</v>
      </c>
      <c r="Q141" s="121">
        <v>0</v>
      </c>
      <c r="R141" s="121">
        <f>Q141*H141</f>
        <v>0</v>
      </c>
      <c r="S141" s="121">
        <v>0</v>
      </c>
      <c r="T141" s="122">
        <f>S141*H141</f>
        <v>0</v>
      </c>
      <c r="U141" s="16"/>
      <c r="V141" s="16"/>
      <c r="W141" s="16"/>
      <c r="X141" s="16"/>
      <c r="Y141" s="16"/>
      <c r="Z141" s="16"/>
      <c r="AA141" s="16"/>
      <c r="AB141" s="16"/>
      <c r="AC141" s="16"/>
      <c r="AD141" s="16"/>
      <c r="AE141" s="16"/>
      <c r="AR141" s="123" t="s">
        <v>111</v>
      </c>
      <c r="AT141" s="123" t="s">
        <v>108</v>
      </c>
      <c r="AU141" s="123" t="s">
        <v>75</v>
      </c>
      <c r="AY141" s="2" t="s">
        <v>112</v>
      </c>
      <c r="BE141" s="124">
        <f>IF(N141="základní",J141,0)</f>
        <v>0</v>
      </c>
      <c r="BF141" s="124">
        <f>IF(N141="snížená",J141,0)</f>
        <v>0</v>
      </c>
      <c r="BG141" s="124">
        <f>IF(N141="zákl. přenesená",J141,0)</f>
        <v>0</v>
      </c>
      <c r="BH141" s="124">
        <f>IF(N141="sníž. přenesená",J141,0)</f>
        <v>0</v>
      </c>
      <c r="BI141" s="124">
        <f>IF(N141="nulová",J141,0)</f>
        <v>0</v>
      </c>
      <c r="BJ141" s="2" t="s">
        <v>83</v>
      </c>
      <c r="BK141" s="124">
        <f>ROUND(I141*H141,2)</f>
        <v>0</v>
      </c>
      <c r="BL141" s="2" t="s">
        <v>111</v>
      </c>
      <c r="BM141" s="123" t="s">
        <v>142</v>
      </c>
    </row>
    <row r="142" spans="1:47" s="20" customFormat="1" ht="29.25">
      <c r="A142" s="16"/>
      <c r="B142" s="17"/>
      <c r="C142" s="16"/>
      <c r="D142" s="125" t="s">
        <v>113</v>
      </c>
      <c r="E142" s="16"/>
      <c r="F142" s="126" t="s">
        <v>250</v>
      </c>
      <c r="G142" s="16"/>
      <c r="H142" s="16"/>
      <c r="I142" s="127"/>
      <c r="J142" s="16"/>
      <c r="K142" s="16"/>
      <c r="L142" s="17"/>
      <c r="M142" s="128"/>
      <c r="N142" s="129"/>
      <c r="O142" s="44"/>
      <c r="P142" s="44"/>
      <c r="Q142" s="44"/>
      <c r="R142" s="44"/>
      <c r="S142" s="44"/>
      <c r="T142" s="45"/>
      <c r="U142" s="16"/>
      <c r="V142" s="16"/>
      <c r="W142" s="16"/>
      <c r="X142" s="16"/>
      <c r="Y142" s="16"/>
      <c r="Z142" s="16"/>
      <c r="AA142" s="16"/>
      <c r="AB142" s="16"/>
      <c r="AC142" s="16"/>
      <c r="AD142" s="16"/>
      <c r="AE142" s="16"/>
      <c r="AT142" s="2" t="s">
        <v>113</v>
      </c>
      <c r="AU142" s="2" t="s">
        <v>75</v>
      </c>
    </row>
    <row r="143" spans="1:65" s="20" customFormat="1" ht="14.45" customHeight="1">
      <c r="A143" s="16"/>
      <c r="B143" s="111"/>
      <c r="C143" s="112" t="s">
        <v>75</v>
      </c>
      <c r="D143" s="112" t="s">
        <v>108</v>
      </c>
      <c r="E143" s="113" t="s">
        <v>127</v>
      </c>
      <c r="F143" s="114" t="s">
        <v>143</v>
      </c>
      <c r="G143" s="115" t="s">
        <v>110</v>
      </c>
      <c r="H143" s="116">
        <v>1</v>
      </c>
      <c r="I143" s="117"/>
      <c r="J143" s="118">
        <f>ROUND(I143*H143,2)</f>
        <v>0</v>
      </c>
      <c r="K143" s="114"/>
      <c r="L143" s="17"/>
      <c r="M143" s="119"/>
      <c r="N143" s="120" t="s">
        <v>40</v>
      </c>
      <c r="O143" s="44"/>
      <c r="P143" s="121">
        <f>O143*H143</f>
        <v>0</v>
      </c>
      <c r="Q143" s="121">
        <v>0</v>
      </c>
      <c r="R143" s="121">
        <f>Q143*H143</f>
        <v>0</v>
      </c>
      <c r="S143" s="121">
        <v>0</v>
      </c>
      <c r="T143" s="122">
        <f>S143*H143</f>
        <v>0</v>
      </c>
      <c r="U143" s="16"/>
      <c r="V143" s="16"/>
      <c r="W143" s="16"/>
      <c r="X143" s="16"/>
      <c r="Y143" s="16"/>
      <c r="Z143" s="16"/>
      <c r="AA143" s="16"/>
      <c r="AB143" s="16"/>
      <c r="AC143" s="16"/>
      <c r="AD143" s="16"/>
      <c r="AE143" s="16"/>
      <c r="AR143" s="123" t="s">
        <v>111</v>
      </c>
      <c r="AT143" s="123" t="s">
        <v>108</v>
      </c>
      <c r="AU143" s="123" t="s">
        <v>75</v>
      </c>
      <c r="AY143" s="2" t="s">
        <v>112</v>
      </c>
      <c r="BE143" s="124">
        <f>IF(N143="základní",J143,0)</f>
        <v>0</v>
      </c>
      <c r="BF143" s="124">
        <f>IF(N143="snížená",J143,0)</f>
        <v>0</v>
      </c>
      <c r="BG143" s="124">
        <f>IF(N143="zákl. přenesená",J143,0)</f>
        <v>0</v>
      </c>
      <c r="BH143" s="124">
        <f>IF(N143="sníž. přenesená",J143,0)</f>
        <v>0</v>
      </c>
      <c r="BI143" s="124">
        <f>IF(N143="nulová",J143,0)</f>
        <v>0</v>
      </c>
      <c r="BJ143" s="2" t="s">
        <v>83</v>
      </c>
      <c r="BK143" s="124">
        <f>ROUND(I143*H143,2)</f>
        <v>0</v>
      </c>
      <c r="BL143" s="2" t="s">
        <v>111</v>
      </c>
      <c r="BM143" s="123" t="s">
        <v>144</v>
      </c>
    </row>
    <row r="144" spans="1:47" s="20" customFormat="1" ht="19.5">
      <c r="A144" s="16"/>
      <c r="B144" s="17"/>
      <c r="C144" s="16"/>
      <c r="D144" s="125" t="s">
        <v>113</v>
      </c>
      <c r="E144" s="16"/>
      <c r="F144" s="126" t="s">
        <v>251</v>
      </c>
      <c r="G144" s="16"/>
      <c r="H144" s="16"/>
      <c r="I144" s="127"/>
      <c r="J144" s="16"/>
      <c r="K144" s="16"/>
      <c r="L144" s="17"/>
      <c r="M144" s="128"/>
      <c r="N144" s="129"/>
      <c r="O144" s="44"/>
      <c r="P144" s="44"/>
      <c r="Q144" s="44"/>
      <c r="R144" s="44"/>
      <c r="S144" s="44"/>
      <c r="T144" s="45"/>
      <c r="U144" s="16"/>
      <c r="V144" s="16"/>
      <c r="W144" s="16"/>
      <c r="X144" s="16"/>
      <c r="Y144" s="16"/>
      <c r="Z144" s="16"/>
      <c r="AA144" s="16"/>
      <c r="AB144" s="16"/>
      <c r="AC144" s="16"/>
      <c r="AD144" s="16"/>
      <c r="AE144" s="16"/>
      <c r="AT144" s="2" t="s">
        <v>113</v>
      </c>
      <c r="AU144" s="2" t="s">
        <v>75</v>
      </c>
    </row>
    <row r="145" spans="1:65" s="20" customFormat="1" ht="14.45" customHeight="1">
      <c r="A145" s="16"/>
      <c r="B145" s="111"/>
      <c r="C145" s="112" t="s">
        <v>75</v>
      </c>
      <c r="D145" s="112" t="s">
        <v>108</v>
      </c>
      <c r="E145" s="113" t="s">
        <v>7</v>
      </c>
      <c r="F145" s="114" t="s">
        <v>145</v>
      </c>
      <c r="G145" s="115" t="s">
        <v>110</v>
      </c>
      <c r="H145" s="116">
        <v>1</v>
      </c>
      <c r="I145" s="117"/>
      <c r="J145" s="118">
        <f>ROUND(I145*H145,2)</f>
        <v>0</v>
      </c>
      <c r="K145" s="114"/>
      <c r="L145" s="17"/>
      <c r="M145" s="119"/>
      <c r="N145" s="120" t="s">
        <v>40</v>
      </c>
      <c r="O145" s="44"/>
      <c r="P145" s="121">
        <f>O145*H145</f>
        <v>0</v>
      </c>
      <c r="Q145" s="121">
        <v>0</v>
      </c>
      <c r="R145" s="121">
        <f>Q145*H145</f>
        <v>0</v>
      </c>
      <c r="S145" s="121">
        <v>0</v>
      </c>
      <c r="T145" s="122">
        <f>S145*H145</f>
        <v>0</v>
      </c>
      <c r="U145" s="16"/>
      <c r="V145" s="16"/>
      <c r="W145" s="16"/>
      <c r="X145" s="16"/>
      <c r="Y145" s="16"/>
      <c r="Z145" s="16"/>
      <c r="AA145" s="16"/>
      <c r="AB145" s="16"/>
      <c r="AC145" s="16"/>
      <c r="AD145" s="16"/>
      <c r="AE145" s="16"/>
      <c r="AR145" s="123" t="s">
        <v>111</v>
      </c>
      <c r="AT145" s="123" t="s">
        <v>108</v>
      </c>
      <c r="AU145" s="123" t="s">
        <v>75</v>
      </c>
      <c r="AY145" s="2" t="s">
        <v>112</v>
      </c>
      <c r="BE145" s="124">
        <f>IF(N145="základní",J145,0)</f>
        <v>0</v>
      </c>
      <c r="BF145" s="124">
        <f>IF(N145="snížená",J145,0)</f>
        <v>0</v>
      </c>
      <c r="BG145" s="124">
        <f>IF(N145="zákl. přenesená",J145,0)</f>
        <v>0</v>
      </c>
      <c r="BH145" s="124">
        <f>IF(N145="sníž. přenesená",J145,0)</f>
        <v>0</v>
      </c>
      <c r="BI145" s="124">
        <f>IF(N145="nulová",J145,0)</f>
        <v>0</v>
      </c>
      <c r="BJ145" s="2" t="s">
        <v>83</v>
      </c>
      <c r="BK145" s="124">
        <f>ROUND(I145*H145,2)</f>
        <v>0</v>
      </c>
      <c r="BL145" s="2" t="s">
        <v>111</v>
      </c>
      <c r="BM145" s="123" t="s">
        <v>146</v>
      </c>
    </row>
    <row r="146" spans="1:47" s="20" customFormat="1" ht="19.5">
      <c r="A146" s="16"/>
      <c r="B146" s="17"/>
      <c r="C146" s="16"/>
      <c r="D146" s="125" t="s">
        <v>113</v>
      </c>
      <c r="E146" s="16"/>
      <c r="F146" s="126" t="s">
        <v>252</v>
      </c>
      <c r="G146" s="16"/>
      <c r="H146" s="16"/>
      <c r="I146" s="127"/>
      <c r="J146" s="16"/>
      <c r="K146" s="16"/>
      <c r="L146" s="17"/>
      <c r="M146" s="128"/>
      <c r="N146" s="129"/>
      <c r="O146" s="44"/>
      <c r="P146" s="44"/>
      <c r="Q146" s="44"/>
      <c r="R146" s="44"/>
      <c r="S146" s="44"/>
      <c r="T146" s="45"/>
      <c r="U146" s="16"/>
      <c r="V146" s="16"/>
      <c r="W146" s="16"/>
      <c r="X146" s="16"/>
      <c r="Y146" s="16"/>
      <c r="Z146" s="16"/>
      <c r="AA146" s="16"/>
      <c r="AB146" s="16"/>
      <c r="AC146" s="16"/>
      <c r="AD146" s="16"/>
      <c r="AE146" s="16"/>
      <c r="AT146" s="2" t="s">
        <v>113</v>
      </c>
      <c r="AU146" s="2" t="s">
        <v>75</v>
      </c>
    </row>
    <row r="147" spans="1:65" s="20" customFormat="1" ht="14.45" customHeight="1">
      <c r="A147" s="16"/>
      <c r="B147" s="111"/>
      <c r="C147" s="112" t="s">
        <v>75</v>
      </c>
      <c r="D147" s="112" t="s">
        <v>108</v>
      </c>
      <c r="E147" s="113" t="s">
        <v>129</v>
      </c>
      <c r="F147" s="114" t="s">
        <v>147</v>
      </c>
      <c r="G147" s="115" t="s">
        <v>110</v>
      </c>
      <c r="H147" s="116">
        <v>1</v>
      </c>
      <c r="I147" s="117"/>
      <c r="J147" s="118">
        <f>ROUND(I147*H147,2)</f>
        <v>0</v>
      </c>
      <c r="K147" s="114"/>
      <c r="L147" s="17"/>
      <c r="M147" s="119"/>
      <c r="N147" s="120" t="s">
        <v>40</v>
      </c>
      <c r="O147" s="44"/>
      <c r="P147" s="121">
        <f>O147*H147</f>
        <v>0</v>
      </c>
      <c r="Q147" s="121">
        <v>0</v>
      </c>
      <c r="R147" s="121">
        <f>Q147*H147</f>
        <v>0</v>
      </c>
      <c r="S147" s="121">
        <v>0</v>
      </c>
      <c r="T147" s="122">
        <f>S147*H147</f>
        <v>0</v>
      </c>
      <c r="U147" s="16"/>
      <c r="V147" s="16"/>
      <c r="W147" s="16"/>
      <c r="X147" s="16"/>
      <c r="Y147" s="16"/>
      <c r="Z147" s="16"/>
      <c r="AA147" s="16"/>
      <c r="AB147" s="16"/>
      <c r="AC147" s="16"/>
      <c r="AD147" s="16"/>
      <c r="AE147" s="16"/>
      <c r="AR147" s="123" t="s">
        <v>111</v>
      </c>
      <c r="AT147" s="123" t="s">
        <v>108</v>
      </c>
      <c r="AU147" s="123" t="s">
        <v>75</v>
      </c>
      <c r="AY147" s="2" t="s">
        <v>112</v>
      </c>
      <c r="BE147" s="124">
        <f>IF(N147="základní",J147,0)</f>
        <v>0</v>
      </c>
      <c r="BF147" s="124">
        <f>IF(N147="snížená",J147,0)</f>
        <v>0</v>
      </c>
      <c r="BG147" s="124">
        <f>IF(N147="zákl. přenesená",J147,0)</f>
        <v>0</v>
      </c>
      <c r="BH147" s="124">
        <f>IF(N147="sníž. přenesená",J147,0)</f>
        <v>0</v>
      </c>
      <c r="BI147" s="124">
        <f>IF(N147="nulová",J147,0)</f>
        <v>0</v>
      </c>
      <c r="BJ147" s="2" t="s">
        <v>83</v>
      </c>
      <c r="BK147" s="124">
        <f>ROUND(I147*H147,2)</f>
        <v>0</v>
      </c>
      <c r="BL147" s="2" t="s">
        <v>111</v>
      </c>
      <c r="BM147" s="123" t="s">
        <v>148</v>
      </c>
    </row>
    <row r="148" spans="1:47" s="20" customFormat="1" ht="97.5">
      <c r="A148" s="16"/>
      <c r="B148" s="17"/>
      <c r="C148" s="16"/>
      <c r="D148" s="125" t="s">
        <v>113</v>
      </c>
      <c r="E148" s="16"/>
      <c r="F148" s="135" t="s">
        <v>298</v>
      </c>
      <c r="G148" s="16"/>
      <c r="H148" s="16"/>
      <c r="I148" s="127"/>
      <c r="J148" s="16"/>
      <c r="K148" s="16"/>
      <c r="L148" s="17"/>
      <c r="M148" s="128"/>
      <c r="N148" s="129"/>
      <c r="O148" s="44"/>
      <c r="P148" s="44"/>
      <c r="Q148" s="44"/>
      <c r="R148" s="44"/>
      <c r="S148" s="44"/>
      <c r="T148" s="45"/>
      <c r="U148" s="16"/>
      <c r="V148" s="16"/>
      <c r="W148" s="16"/>
      <c r="X148" s="16"/>
      <c r="Y148" s="16"/>
      <c r="Z148" s="16"/>
      <c r="AA148" s="16"/>
      <c r="AB148" s="16"/>
      <c r="AC148" s="16"/>
      <c r="AD148" s="16"/>
      <c r="AE148" s="16"/>
      <c r="AT148" s="2" t="s">
        <v>113</v>
      </c>
      <c r="AU148" s="2" t="s">
        <v>75</v>
      </c>
    </row>
    <row r="149" spans="1:65" s="20" customFormat="1" ht="14.45" customHeight="1">
      <c r="A149" s="16"/>
      <c r="B149" s="111"/>
      <c r="C149" s="112" t="s">
        <v>75</v>
      </c>
      <c r="D149" s="112" t="s">
        <v>108</v>
      </c>
      <c r="E149" s="113" t="s">
        <v>149</v>
      </c>
      <c r="F149" s="114" t="s">
        <v>150</v>
      </c>
      <c r="G149" s="115" t="s">
        <v>110</v>
      </c>
      <c r="H149" s="116">
        <v>1</v>
      </c>
      <c r="I149" s="117"/>
      <c r="J149" s="118">
        <f>ROUND(I149*H149,2)</f>
        <v>0</v>
      </c>
      <c r="K149" s="114"/>
      <c r="L149" s="17"/>
      <c r="M149" s="119"/>
      <c r="N149" s="120" t="s">
        <v>40</v>
      </c>
      <c r="O149" s="44"/>
      <c r="P149" s="121">
        <f>O149*H149</f>
        <v>0</v>
      </c>
      <c r="Q149" s="121">
        <v>0</v>
      </c>
      <c r="R149" s="121">
        <f>Q149*H149</f>
        <v>0</v>
      </c>
      <c r="S149" s="121">
        <v>0</v>
      </c>
      <c r="T149" s="122">
        <f>S149*H149</f>
        <v>0</v>
      </c>
      <c r="U149" s="16"/>
      <c r="V149" s="16"/>
      <c r="W149" s="16"/>
      <c r="X149" s="16"/>
      <c r="Y149" s="16"/>
      <c r="Z149" s="16"/>
      <c r="AA149" s="16"/>
      <c r="AB149" s="16"/>
      <c r="AC149" s="16"/>
      <c r="AD149" s="16"/>
      <c r="AE149" s="16"/>
      <c r="AR149" s="123" t="s">
        <v>111</v>
      </c>
      <c r="AT149" s="123" t="s">
        <v>108</v>
      </c>
      <c r="AU149" s="123" t="s">
        <v>75</v>
      </c>
      <c r="AY149" s="2" t="s">
        <v>112</v>
      </c>
      <c r="BE149" s="124">
        <f>IF(N149="základní",J149,0)</f>
        <v>0</v>
      </c>
      <c r="BF149" s="124">
        <f>IF(N149="snížená",J149,0)</f>
        <v>0</v>
      </c>
      <c r="BG149" s="124">
        <f>IF(N149="zákl. přenesená",J149,0)</f>
        <v>0</v>
      </c>
      <c r="BH149" s="124">
        <f>IF(N149="sníž. přenesená",J149,0)</f>
        <v>0</v>
      </c>
      <c r="BI149" s="124">
        <f>IF(N149="nulová",J149,0)</f>
        <v>0</v>
      </c>
      <c r="BJ149" s="2" t="s">
        <v>83</v>
      </c>
      <c r="BK149" s="124">
        <f>ROUND(I149*H149,2)</f>
        <v>0</v>
      </c>
      <c r="BL149" s="2" t="s">
        <v>111</v>
      </c>
      <c r="BM149" s="123" t="s">
        <v>151</v>
      </c>
    </row>
    <row r="150" spans="1:47" s="20" customFormat="1" ht="39">
      <c r="A150" s="16"/>
      <c r="B150" s="17"/>
      <c r="C150" s="16"/>
      <c r="D150" s="125" t="s">
        <v>113</v>
      </c>
      <c r="E150" s="16"/>
      <c r="F150" s="126" t="s">
        <v>253</v>
      </c>
      <c r="G150" s="16"/>
      <c r="H150" s="16"/>
      <c r="I150" s="127"/>
      <c r="J150" s="16"/>
      <c r="K150" s="16"/>
      <c r="L150" s="17"/>
      <c r="M150" s="128"/>
      <c r="N150" s="129"/>
      <c r="O150" s="44"/>
      <c r="P150" s="44"/>
      <c r="Q150" s="44"/>
      <c r="R150" s="44"/>
      <c r="S150" s="44"/>
      <c r="T150" s="45"/>
      <c r="U150" s="16"/>
      <c r="V150" s="16"/>
      <c r="W150" s="16"/>
      <c r="X150" s="16"/>
      <c r="Y150" s="16"/>
      <c r="Z150" s="16"/>
      <c r="AA150" s="16"/>
      <c r="AB150" s="16"/>
      <c r="AC150" s="16"/>
      <c r="AD150" s="16"/>
      <c r="AE150" s="16"/>
      <c r="AT150" s="2" t="s">
        <v>113</v>
      </c>
      <c r="AU150" s="2" t="s">
        <v>75</v>
      </c>
    </row>
    <row r="151" spans="1:65" s="20" customFormat="1" ht="14.45" customHeight="1">
      <c r="A151" s="16"/>
      <c r="B151" s="111"/>
      <c r="C151" s="112" t="s">
        <v>75</v>
      </c>
      <c r="D151" s="112" t="s">
        <v>108</v>
      </c>
      <c r="E151" s="113" t="s">
        <v>132</v>
      </c>
      <c r="F151" s="114" t="s">
        <v>152</v>
      </c>
      <c r="G151" s="115" t="s">
        <v>110</v>
      </c>
      <c r="H151" s="116">
        <v>20</v>
      </c>
      <c r="I151" s="117"/>
      <c r="J151" s="118">
        <f>ROUND(I151*H151,2)</f>
        <v>0</v>
      </c>
      <c r="K151" s="114"/>
      <c r="L151" s="17"/>
      <c r="M151" s="119"/>
      <c r="N151" s="120" t="s">
        <v>40</v>
      </c>
      <c r="O151" s="44"/>
      <c r="P151" s="121">
        <f>O151*H151</f>
        <v>0</v>
      </c>
      <c r="Q151" s="121">
        <v>0</v>
      </c>
      <c r="R151" s="121">
        <f>Q151*H151</f>
        <v>0</v>
      </c>
      <c r="S151" s="121">
        <v>0</v>
      </c>
      <c r="T151" s="122">
        <f>S151*H151</f>
        <v>0</v>
      </c>
      <c r="U151" s="16"/>
      <c r="V151" s="16"/>
      <c r="W151" s="16"/>
      <c r="X151" s="16"/>
      <c r="Y151" s="16"/>
      <c r="Z151" s="16"/>
      <c r="AA151" s="16"/>
      <c r="AB151" s="16"/>
      <c r="AC151" s="16"/>
      <c r="AD151" s="16"/>
      <c r="AE151" s="16"/>
      <c r="AR151" s="123" t="s">
        <v>111</v>
      </c>
      <c r="AT151" s="123" t="s">
        <v>108</v>
      </c>
      <c r="AU151" s="123" t="s">
        <v>75</v>
      </c>
      <c r="AY151" s="2" t="s">
        <v>112</v>
      </c>
      <c r="BE151" s="124">
        <f>IF(N151="základní",J151,0)</f>
        <v>0</v>
      </c>
      <c r="BF151" s="124">
        <f>IF(N151="snížená",J151,0)</f>
        <v>0</v>
      </c>
      <c r="BG151" s="124">
        <f>IF(N151="zákl. přenesená",J151,0)</f>
        <v>0</v>
      </c>
      <c r="BH151" s="124">
        <f>IF(N151="sníž. přenesená",J151,0)</f>
        <v>0</v>
      </c>
      <c r="BI151" s="124">
        <f>IF(N151="nulová",J151,0)</f>
        <v>0</v>
      </c>
      <c r="BJ151" s="2" t="s">
        <v>83</v>
      </c>
      <c r="BK151" s="124">
        <f>ROUND(I151*H151,2)</f>
        <v>0</v>
      </c>
      <c r="BL151" s="2" t="s">
        <v>111</v>
      </c>
      <c r="BM151" s="123" t="s">
        <v>153</v>
      </c>
    </row>
    <row r="152" spans="1:47" s="20" customFormat="1" ht="156">
      <c r="A152" s="16"/>
      <c r="B152" s="17"/>
      <c r="C152" s="16"/>
      <c r="D152" s="125" t="s">
        <v>113</v>
      </c>
      <c r="E152" s="16"/>
      <c r="F152" s="126" t="s">
        <v>254</v>
      </c>
      <c r="G152" s="16"/>
      <c r="H152" s="16"/>
      <c r="I152" s="127"/>
      <c r="J152" s="16"/>
      <c r="K152" s="16"/>
      <c r="L152" s="17"/>
      <c r="M152" s="128"/>
      <c r="N152" s="129"/>
      <c r="O152" s="44"/>
      <c r="P152" s="44"/>
      <c r="Q152" s="44"/>
      <c r="R152" s="44"/>
      <c r="S152" s="44"/>
      <c r="T152" s="45"/>
      <c r="U152" s="16"/>
      <c r="V152" s="16"/>
      <c r="W152" s="16"/>
      <c r="X152" s="16"/>
      <c r="Y152" s="16"/>
      <c r="Z152" s="16"/>
      <c r="AA152" s="16"/>
      <c r="AB152" s="16"/>
      <c r="AC152" s="16"/>
      <c r="AD152" s="16"/>
      <c r="AE152" s="16"/>
      <c r="AT152" s="2" t="s">
        <v>113</v>
      </c>
      <c r="AU152" s="2" t="s">
        <v>75</v>
      </c>
    </row>
    <row r="153" spans="1:65" s="20" customFormat="1" ht="14.45" customHeight="1">
      <c r="A153" s="16"/>
      <c r="B153" s="111"/>
      <c r="C153" s="112" t="s">
        <v>75</v>
      </c>
      <c r="D153" s="112" t="s">
        <v>108</v>
      </c>
      <c r="E153" s="113" t="s">
        <v>154</v>
      </c>
      <c r="F153" s="114" t="s">
        <v>155</v>
      </c>
      <c r="G153" s="115" t="s">
        <v>110</v>
      </c>
      <c r="H153" s="116">
        <v>1</v>
      </c>
      <c r="I153" s="117"/>
      <c r="J153" s="118">
        <f>ROUND(I153*H153,2)</f>
        <v>0</v>
      </c>
      <c r="K153" s="114"/>
      <c r="L153" s="17"/>
      <c r="M153" s="119"/>
      <c r="N153" s="120" t="s">
        <v>40</v>
      </c>
      <c r="O153" s="44"/>
      <c r="P153" s="121">
        <f>O153*H153</f>
        <v>0</v>
      </c>
      <c r="Q153" s="121">
        <v>0</v>
      </c>
      <c r="R153" s="121">
        <f>Q153*H153</f>
        <v>0</v>
      </c>
      <c r="S153" s="121">
        <v>0</v>
      </c>
      <c r="T153" s="122">
        <f>S153*H153</f>
        <v>0</v>
      </c>
      <c r="U153" s="16"/>
      <c r="V153" s="16"/>
      <c r="W153" s="16"/>
      <c r="X153" s="16"/>
      <c r="Y153" s="16"/>
      <c r="Z153" s="16"/>
      <c r="AA153" s="16"/>
      <c r="AB153" s="16"/>
      <c r="AC153" s="16"/>
      <c r="AD153" s="16"/>
      <c r="AE153" s="16"/>
      <c r="AR153" s="123" t="s">
        <v>111</v>
      </c>
      <c r="AT153" s="123" t="s">
        <v>108</v>
      </c>
      <c r="AU153" s="123" t="s">
        <v>75</v>
      </c>
      <c r="AY153" s="2" t="s">
        <v>112</v>
      </c>
      <c r="BE153" s="124">
        <f>IF(N153="základní",J153,0)</f>
        <v>0</v>
      </c>
      <c r="BF153" s="124">
        <f>IF(N153="snížená",J153,0)</f>
        <v>0</v>
      </c>
      <c r="BG153" s="124">
        <f>IF(N153="zákl. přenesená",J153,0)</f>
        <v>0</v>
      </c>
      <c r="BH153" s="124">
        <f>IF(N153="sníž. přenesená",J153,0)</f>
        <v>0</v>
      </c>
      <c r="BI153" s="124">
        <f>IF(N153="nulová",J153,0)</f>
        <v>0</v>
      </c>
      <c r="BJ153" s="2" t="s">
        <v>83</v>
      </c>
      <c r="BK153" s="124">
        <f>ROUND(I153*H153,2)</f>
        <v>0</v>
      </c>
      <c r="BL153" s="2" t="s">
        <v>111</v>
      </c>
      <c r="BM153" s="123" t="s">
        <v>156</v>
      </c>
    </row>
    <row r="154" spans="1:47" s="20" customFormat="1" ht="409.5" customHeight="1">
      <c r="A154" s="16"/>
      <c r="B154" s="17"/>
      <c r="C154" s="16"/>
      <c r="D154" s="125" t="s">
        <v>113</v>
      </c>
      <c r="E154" s="16"/>
      <c r="F154" s="130" t="s">
        <v>301</v>
      </c>
      <c r="G154" s="16"/>
      <c r="H154" s="16"/>
      <c r="I154" s="127"/>
      <c r="J154" s="16"/>
      <c r="K154" s="16"/>
      <c r="L154" s="17"/>
      <c r="M154" s="128"/>
      <c r="N154" s="129"/>
      <c r="O154" s="44"/>
      <c r="P154" s="44"/>
      <c r="Q154" s="44"/>
      <c r="R154" s="44"/>
      <c r="S154" s="44"/>
      <c r="T154" s="45"/>
      <c r="U154" s="16"/>
      <c r="V154" s="16"/>
      <c r="W154" s="16"/>
      <c r="X154" s="16"/>
      <c r="Y154" s="16"/>
      <c r="Z154" s="16"/>
      <c r="AA154" s="16"/>
      <c r="AB154" s="16"/>
      <c r="AC154" s="16"/>
      <c r="AD154" s="16"/>
      <c r="AE154" s="16"/>
      <c r="AT154" s="2" t="s">
        <v>113</v>
      </c>
      <c r="AU154" s="2" t="s">
        <v>75</v>
      </c>
    </row>
    <row r="155" spans="1:65" s="20" customFormat="1" ht="14.45" customHeight="1">
      <c r="A155" s="16"/>
      <c r="B155" s="111"/>
      <c r="C155" s="112" t="s">
        <v>75</v>
      </c>
      <c r="D155" s="112" t="s">
        <v>108</v>
      </c>
      <c r="E155" s="113" t="s">
        <v>134</v>
      </c>
      <c r="F155" s="114" t="s">
        <v>157</v>
      </c>
      <c r="G155" s="115" t="s">
        <v>110</v>
      </c>
      <c r="H155" s="116">
        <v>1</v>
      </c>
      <c r="I155" s="117"/>
      <c r="J155" s="118">
        <f>ROUND(I155*H155,2)</f>
        <v>0</v>
      </c>
      <c r="K155" s="114"/>
      <c r="L155" s="17"/>
      <c r="M155" s="119"/>
      <c r="N155" s="120" t="s">
        <v>40</v>
      </c>
      <c r="O155" s="44"/>
      <c r="P155" s="121">
        <f>O155*H155</f>
        <v>0</v>
      </c>
      <c r="Q155" s="121">
        <v>0</v>
      </c>
      <c r="R155" s="121">
        <f>Q155*H155</f>
        <v>0</v>
      </c>
      <c r="S155" s="121">
        <v>0</v>
      </c>
      <c r="T155" s="122">
        <f>S155*H155</f>
        <v>0</v>
      </c>
      <c r="U155" s="16"/>
      <c r="V155" s="16"/>
      <c r="W155" s="16"/>
      <c r="X155" s="16"/>
      <c r="Y155" s="16"/>
      <c r="Z155" s="16"/>
      <c r="AA155" s="16"/>
      <c r="AB155" s="16"/>
      <c r="AC155" s="16"/>
      <c r="AD155" s="16"/>
      <c r="AE155" s="16"/>
      <c r="AR155" s="123" t="s">
        <v>111</v>
      </c>
      <c r="AT155" s="123" t="s">
        <v>108</v>
      </c>
      <c r="AU155" s="123" t="s">
        <v>75</v>
      </c>
      <c r="AY155" s="2" t="s">
        <v>112</v>
      </c>
      <c r="BE155" s="124">
        <f>IF(N155="základní",J155,0)</f>
        <v>0</v>
      </c>
      <c r="BF155" s="124">
        <f>IF(N155="snížená",J155,0)</f>
        <v>0</v>
      </c>
      <c r="BG155" s="124">
        <f>IF(N155="zákl. přenesená",J155,0)</f>
        <v>0</v>
      </c>
      <c r="BH155" s="124">
        <f>IF(N155="sníž. přenesená",J155,0)</f>
        <v>0</v>
      </c>
      <c r="BI155" s="124">
        <f>IF(N155="nulová",J155,0)</f>
        <v>0</v>
      </c>
      <c r="BJ155" s="2" t="s">
        <v>83</v>
      </c>
      <c r="BK155" s="124">
        <f>ROUND(I155*H155,2)</f>
        <v>0</v>
      </c>
      <c r="BL155" s="2" t="s">
        <v>111</v>
      </c>
      <c r="BM155" s="123" t="s">
        <v>158</v>
      </c>
    </row>
    <row r="156" spans="1:47" s="20" customFormat="1" ht="409.5">
      <c r="A156" s="16"/>
      <c r="B156" s="17"/>
      <c r="C156" s="16"/>
      <c r="D156" s="125" t="s">
        <v>113</v>
      </c>
      <c r="E156" s="16"/>
      <c r="F156" s="130" t="s">
        <v>255</v>
      </c>
      <c r="G156" s="16"/>
      <c r="H156" s="16"/>
      <c r="I156" s="127"/>
      <c r="J156" s="16"/>
      <c r="K156" s="16"/>
      <c r="L156" s="17"/>
      <c r="M156" s="128"/>
      <c r="N156" s="129"/>
      <c r="O156" s="44"/>
      <c r="P156" s="44"/>
      <c r="Q156" s="44"/>
      <c r="R156" s="44"/>
      <c r="S156" s="44"/>
      <c r="T156" s="45"/>
      <c r="U156" s="16"/>
      <c r="V156" s="16"/>
      <c r="W156" s="16"/>
      <c r="X156" s="16"/>
      <c r="Y156" s="16"/>
      <c r="Z156" s="16"/>
      <c r="AA156" s="16"/>
      <c r="AB156" s="16"/>
      <c r="AC156" s="16"/>
      <c r="AD156" s="16"/>
      <c r="AE156" s="16"/>
      <c r="AT156" s="2" t="s">
        <v>113</v>
      </c>
      <c r="AU156" s="2" t="s">
        <v>75</v>
      </c>
    </row>
    <row r="157" spans="1:65" s="20" customFormat="1" ht="14.45" customHeight="1">
      <c r="A157" s="16"/>
      <c r="B157" s="111"/>
      <c r="C157" s="112" t="s">
        <v>75</v>
      </c>
      <c r="D157" s="112" t="s">
        <v>108</v>
      </c>
      <c r="E157" s="113" t="s">
        <v>6</v>
      </c>
      <c r="F157" s="114" t="s">
        <v>159</v>
      </c>
      <c r="G157" s="115" t="s">
        <v>110</v>
      </c>
      <c r="H157" s="116">
        <v>1</v>
      </c>
      <c r="I157" s="117"/>
      <c r="J157" s="118">
        <f>ROUND(I157*H157,2)</f>
        <v>0</v>
      </c>
      <c r="K157" s="114"/>
      <c r="L157" s="17"/>
      <c r="M157" s="119"/>
      <c r="N157" s="120" t="s">
        <v>40</v>
      </c>
      <c r="O157" s="44"/>
      <c r="P157" s="121">
        <f>O157*H157</f>
        <v>0</v>
      </c>
      <c r="Q157" s="121">
        <v>0</v>
      </c>
      <c r="R157" s="121">
        <f>Q157*H157</f>
        <v>0</v>
      </c>
      <c r="S157" s="121">
        <v>0</v>
      </c>
      <c r="T157" s="122">
        <f>S157*H157</f>
        <v>0</v>
      </c>
      <c r="U157" s="16"/>
      <c r="V157" s="16"/>
      <c r="W157" s="16"/>
      <c r="X157" s="16"/>
      <c r="Y157" s="16"/>
      <c r="Z157" s="16"/>
      <c r="AA157" s="16"/>
      <c r="AB157" s="16"/>
      <c r="AC157" s="16"/>
      <c r="AD157" s="16"/>
      <c r="AE157" s="16"/>
      <c r="AR157" s="123" t="s">
        <v>111</v>
      </c>
      <c r="AT157" s="123" t="s">
        <v>108</v>
      </c>
      <c r="AU157" s="123" t="s">
        <v>75</v>
      </c>
      <c r="AY157" s="2" t="s">
        <v>112</v>
      </c>
      <c r="BE157" s="124">
        <f>IF(N157="základní",J157,0)</f>
        <v>0</v>
      </c>
      <c r="BF157" s="124">
        <f>IF(N157="snížená",J157,0)</f>
        <v>0</v>
      </c>
      <c r="BG157" s="124">
        <f>IF(N157="zákl. přenesená",J157,0)</f>
        <v>0</v>
      </c>
      <c r="BH157" s="124">
        <f>IF(N157="sníž. přenesená",J157,0)</f>
        <v>0</v>
      </c>
      <c r="BI157" s="124">
        <f>IF(N157="nulová",J157,0)</f>
        <v>0</v>
      </c>
      <c r="BJ157" s="2" t="s">
        <v>83</v>
      </c>
      <c r="BK157" s="124">
        <f>ROUND(I157*H157,2)</f>
        <v>0</v>
      </c>
      <c r="BL157" s="2" t="s">
        <v>111</v>
      </c>
      <c r="BM157" s="123" t="s">
        <v>160</v>
      </c>
    </row>
    <row r="158" spans="1:47" s="20" customFormat="1" ht="48.75">
      <c r="A158" s="16"/>
      <c r="B158" s="17"/>
      <c r="C158" s="16"/>
      <c r="D158" s="125" t="s">
        <v>113</v>
      </c>
      <c r="E158" s="16"/>
      <c r="F158" s="126" t="s">
        <v>256</v>
      </c>
      <c r="G158" s="16"/>
      <c r="H158" s="16"/>
      <c r="I158" s="127"/>
      <c r="J158" s="16"/>
      <c r="K158" s="16"/>
      <c r="L158" s="17"/>
      <c r="M158" s="128"/>
      <c r="N158" s="129"/>
      <c r="O158" s="44"/>
      <c r="P158" s="44"/>
      <c r="Q158" s="44"/>
      <c r="R158" s="44"/>
      <c r="S158" s="44"/>
      <c r="T158" s="45"/>
      <c r="U158" s="16"/>
      <c r="V158" s="16"/>
      <c r="W158" s="16"/>
      <c r="X158" s="16"/>
      <c r="Y158" s="16"/>
      <c r="Z158" s="16"/>
      <c r="AA158" s="16"/>
      <c r="AB158" s="16"/>
      <c r="AC158" s="16"/>
      <c r="AD158" s="16"/>
      <c r="AE158" s="16"/>
      <c r="AT158" s="2" t="s">
        <v>113</v>
      </c>
      <c r="AU158" s="2" t="s">
        <v>75</v>
      </c>
    </row>
    <row r="159" spans="1:65" s="20" customFormat="1" ht="14.45" customHeight="1">
      <c r="A159" s="16"/>
      <c r="B159" s="111"/>
      <c r="C159" s="112" t="s">
        <v>75</v>
      </c>
      <c r="D159" s="112" t="s">
        <v>108</v>
      </c>
      <c r="E159" s="113" t="s">
        <v>137</v>
      </c>
      <c r="F159" s="114" t="s">
        <v>161</v>
      </c>
      <c r="G159" s="115" t="s">
        <v>110</v>
      </c>
      <c r="H159" s="116">
        <v>1</v>
      </c>
      <c r="I159" s="117"/>
      <c r="J159" s="118">
        <f>ROUND(I159*H159,2)</f>
        <v>0</v>
      </c>
      <c r="K159" s="114"/>
      <c r="L159" s="17"/>
      <c r="M159" s="119"/>
      <c r="N159" s="120" t="s">
        <v>40</v>
      </c>
      <c r="O159" s="44"/>
      <c r="P159" s="121">
        <f>O159*H159</f>
        <v>0</v>
      </c>
      <c r="Q159" s="121">
        <v>0</v>
      </c>
      <c r="R159" s="121">
        <f>Q159*H159</f>
        <v>0</v>
      </c>
      <c r="S159" s="121">
        <v>0</v>
      </c>
      <c r="T159" s="122">
        <f>S159*H159</f>
        <v>0</v>
      </c>
      <c r="U159" s="16"/>
      <c r="V159" s="16"/>
      <c r="W159" s="16"/>
      <c r="X159" s="16"/>
      <c r="Y159" s="16"/>
      <c r="Z159" s="16"/>
      <c r="AA159" s="16"/>
      <c r="AB159" s="16"/>
      <c r="AC159" s="16"/>
      <c r="AD159" s="16"/>
      <c r="AE159" s="16"/>
      <c r="AR159" s="123" t="s">
        <v>111</v>
      </c>
      <c r="AT159" s="123" t="s">
        <v>108</v>
      </c>
      <c r="AU159" s="123" t="s">
        <v>75</v>
      </c>
      <c r="AY159" s="2" t="s">
        <v>112</v>
      </c>
      <c r="BE159" s="124">
        <f>IF(N159="základní",J159,0)</f>
        <v>0</v>
      </c>
      <c r="BF159" s="124">
        <f>IF(N159="snížená",J159,0)</f>
        <v>0</v>
      </c>
      <c r="BG159" s="124">
        <f>IF(N159="zákl. přenesená",J159,0)</f>
        <v>0</v>
      </c>
      <c r="BH159" s="124">
        <f>IF(N159="sníž. přenesená",J159,0)</f>
        <v>0</v>
      </c>
      <c r="BI159" s="124">
        <f>IF(N159="nulová",J159,0)</f>
        <v>0</v>
      </c>
      <c r="BJ159" s="2" t="s">
        <v>83</v>
      </c>
      <c r="BK159" s="124">
        <f>ROUND(I159*H159,2)</f>
        <v>0</v>
      </c>
      <c r="BL159" s="2" t="s">
        <v>111</v>
      </c>
      <c r="BM159" s="123" t="s">
        <v>162</v>
      </c>
    </row>
    <row r="160" spans="1:47" s="20" customFormat="1" ht="107.25">
      <c r="A160" s="16"/>
      <c r="B160" s="17"/>
      <c r="C160" s="16"/>
      <c r="D160" s="125" t="s">
        <v>113</v>
      </c>
      <c r="E160" s="16"/>
      <c r="F160" s="126" t="s">
        <v>257</v>
      </c>
      <c r="G160" s="16"/>
      <c r="H160" s="16"/>
      <c r="I160" s="127"/>
      <c r="J160" s="16"/>
      <c r="K160" s="16"/>
      <c r="L160" s="17"/>
      <c r="M160" s="128"/>
      <c r="N160" s="129"/>
      <c r="O160" s="44"/>
      <c r="P160" s="44"/>
      <c r="Q160" s="44"/>
      <c r="R160" s="44"/>
      <c r="S160" s="44"/>
      <c r="T160" s="45"/>
      <c r="U160" s="16"/>
      <c r="V160" s="16"/>
      <c r="W160" s="16"/>
      <c r="X160" s="16"/>
      <c r="Y160" s="16"/>
      <c r="Z160" s="16"/>
      <c r="AA160" s="16"/>
      <c r="AB160" s="16"/>
      <c r="AC160" s="16"/>
      <c r="AD160" s="16"/>
      <c r="AE160" s="16"/>
      <c r="AT160" s="2" t="s">
        <v>113</v>
      </c>
      <c r="AU160" s="2" t="s">
        <v>75</v>
      </c>
    </row>
    <row r="161" spans="1:65" s="20" customFormat="1" ht="14.45" customHeight="1">
      <c r="A161" s="16"/>
      <c r="B161" s="111"/>
      <c r="C161" s="112" t="s">
        <v>75</v>
      </c>
      <c r="D161" s="112" t="s">
        <v>108</v>
      </c>
      <c r="E161" s="113" t="s">
        <v>163</v>
      </c>
      <c r="F161" s="114" t="s">
        <v>164</v>
      </c>
      <c r="G161" s="115" t="s">
        <v>110</v>
      </c>
      <c r="H161" s="116">
        <v>1</v>
      </c>
      <c r="I161" s="117"/>
      <c r="J161" s="118">
        <f>ROUND(I161*H161,2)</f>
        <v>0</v>
      </c>
      <c r="K161" s="114"/>
      <c r="L161" s="17"/>
      <c r="M161" s="119"/>
      <c r="N161" s="120" t="s">
        <v>40</v>
      </c>
      <c r="O161" s="44"/>
      <c r="P161" s="121">
        <f>O161*H161</f>
        <v>0</v>
      </c>
      <c r="Q161" s="121">
        <v>0</v>
      </c>
      <c r="R161" s="121">
        <f>Q161*H161</f>
        <v>0</v>
      </c>
      <c r="S161" s="121">
        <v>0</v>
      </c>
      <c r="T161" s="122">
        <f>S161*H161</f>
        <v>0</v>
      </c>
      <c r="U161" s="16"/>
      <c r="V161" s="16"/>
      <c r="W161" s="16"/>
      <c r="X161" s="16"/>
      <c r="Y161" s="16"/>
      <c r="Z161" s="16"/>
      <c r="AA161" s="16"/>
      <c r="AB161" s="16"/>
      <c r="AC161" s="16"/>
      <c r="AD161" s="16"/>
      <c r="AE161" s="16"/>
      <c r="AR161" s="123" t="s">
        <v>111</v>
      </c>
      <c r="AT161" s="123" t="s">
        <v>108</v>
      </c>
      <c r="AU161" s="123" t="s">
        <v>75</v>
      </c>
      <c r="AY161" s="2" t="s">
        <v>112</v>
      </c>
      <c r="BE161" s="124">
        <f>IF(N161="základní",J161,0)</f>
        <v>0</v>
      </c>
      <c r="BF161" s="124">
        <f>IF(N161="snížená",J161,0)</f>
        <v>0</v>
      </c>
      <c r="BG161" s="124">
        <f>IF(N161="zákl. přenesená",J161,0)</f>
        <v>0</v>
      </c>
      <c r="BH161" s="124">
        <f>IF(N161="sníž. přenesená",J161,0)</f>
        <v>0</v>
      </c>
      <c r="BI161" s="124">
        <f>IF(N161="nulová",J161,0)</f>
        <v>0</v>
      </c>
      <c r="BJ161" s="2" t="s">
        <v>83</v>
      </c>
      <c r="BK161" s="124">
        <f>ROUND(I161*H161,2)</f>
        <v>0</v>
      </c>
      <c r="BL161" s="2" t="s">
        <v>111</v>
      </c>
      <c r="BM161" s="123" t="s">
        <v>165</v>
      </c>
    </row>
    <row r="162" spans="1:47" s="20" customFormat="1" ht="87.75">
      <c r="A162" s="16"/>
      <c r="B162" s="17"/>
      <c r="C162" s="16"/>
      <c r="D162" s="125" t="s">
        <v>113</v>
      </c>
      <c r="E162" s="16"/>
      <c r="F162" s="126" t="s">
        <v>258</v>
      </c>
      <c r="G162" s="16"/>
      <c r="H162" s="16"/>
      <c r="I162" s="127"/>
      <c r="J162" s="16"/>
      <c r="K162" s="16"/>
      <c r="L162" s="17"/>
      <c r="M162" s="128"/>
      <c r="N162" s="129"/>
      <c r="O162" s="44"/>
      <c r="P162" s="44"/>
      <c r="Q162" s="44"/>
      <c r="R162" s="44"/>
      <c r="S162" s="44"/>
      <c r="T162" s="45"/>
      <c r="U162" s="16"/>
      <c r="V162" s="16"/>
      <c r="W162" s="16"/>
      <c r="X162" s="16"/>
      <c r="Y162" s="16"/>
      <c r="Z162" s="16"/>
      <c r="AA162" s="16"/>
      <c r="AB162" s="16"/>
      <c r="AC162" s="16"/>
      <c r="AD162" s="16"/>
      <c r="AE162" s="16"/>
      <c r="AT162" s="2" t="s">
        <v>113</v>
      </c>
      <c r="AU162" s="2" t="s">
        <v>75</v>
      </c>
    </row>
    <row r="163" spans="1:65" s="20" customFormat="1" ht="14.45" customHeight="1">
      <c r="A163" s="16"/>
      <c r="B163" s="111"/>
      <c r="C163" s="112" t="s">
        <v>75</v>
      </c>
      <c r="D163" s="112" t="s">
        <v>108</v>
      </c>
      <c r="E163" s="113" t="s">
        <v>139</v>
      </c>
      <c r="F163" s="114" t="s">
        <v>166</v>
      </c>
      <c r="G163" s="115" t="s">
        <v>110</v>
      </c>
      <c r="H163" s="116">
        <v>1</v>
      </c>
      <c r="I163" s="117"/>
      <c r="J163" s="118">
        <f>ROUND(I163*H163,2)</f>
        <v>0</v>
      </c>
      <c r="K163" s="114"/>
      <c r="L163" s="17"/>
      <c r="M163" s="119"/>
      <c r="N163" s="120" t="s">
        <v>40</v>
      </c>
      <c r="O163" s="44"/>
      <c r="P163" s="121">
        <f>O163*H163</f>
        <v>0</v>
      </c>
      <c r="Q163" s="121">
        <v>0</v>
      </c>
      <c r="R163" s="121">
        <f>Q163*H163</f>
        <v>0</v>
      </c>
      <c r="S163" s="121">
        <v>0</v>
      </c>
      <c r="T163" s="122">
        <f>S163*H163</f>
        <v>0</v>
      </c>
      <c r="U163" s="16"/>
      <c r="V163" s="16"/>
      <c r="W163" s="16"/>
      <c r="X163" s="16"/>
      <c r="Y163" s="16"/>
      <c r="Z163" s="16"/>
      <c r="AA163" s="16"/>
      <c r="AB163" s="16"/>
      <c r="AC163" s="16"/>
      <c r="AD163" s="16"/>
      <c r="AE163" s="16"/>
      <c r="AR163" s="123" t="s">
        <v>111</v>
      </c>
      <c r="AT163" s="123" t="s">
        <v>108</v>
      </c>
      <c r="AU163" s="123" t="s">
        <v>75</v>
      </c>
      <c r="AY163" s="2" t="s">
        <v>112</v>
      </c>
      <c r="BE163" s="124">
        <f>IF(N163="základní",J163,0)</f>
        <v>0</v>
      </c>
      <c r="BF163" s="124">
        <f>IF(N163="snížená",J163,0)</f>
        <v>0</v>
      </c>
      <c r="BG163" s="124">
        <f>IF(N163="zákl. přenesená",J163,0)</f>
        <v>0</v>
      </c>
      <c r="BH163" s="124">
        <f>IF(N163="sníž. přenesená",J163,0)</f>
        <v>0</v>
      </c>
      <c r="BI163" s="124">
        <f>IF(N163="nulová",J163,0)</f>
        <v>0</v>
      </c>
      <c r="BJ163" s="2" t="s">
        <v>83</v>
      </c>
      <c r="BK163" s="124">
        <f>ROUND(I163*H163,2)</f>
        <v>0</v>
      </c>
      <c r="BL163" s="2" t="s">
        <v>111</v>
      </c>
      <c r="BM163" s="123" t="s">
        <v>167</v>
      </c>
    </row>
    <row r="164" spans="1:47" s="20" customFormat="1" ht="39">
      <c r="A164" s="16"/>
      <c r="B164" s="17"/>
      <c r="C164" s="16"/>
      <c r="D164" s="125" t="s">
        <v>113</v>
      </c>
      <c r="E164" s="16"/>
      <c r="F164" s="126" t="s">
        <v>259</v>
      </c>
      <c r="G164" s="16"/>
      <c r="H164" s="16"/>
      <c r="I164" s="127"/>
      <c r="J164" s="16"/>
      <c r="K164" s="16"/>
      <c r="L164" s="17"/>
      <c r="M164" s="128"/>
      <c r="N164" s="129"/>
      <c r="O164" s="44"/>
      <c r="P164" s="44"/>
      <c r="Q164" s="44"/>
      <c r="R164" s="44"/>
      <c r="S164" s="44"/>
      <c r="T164" s="45"/>
      <c r="U164" s="16"/>
      <c r="V164" s="16"/>
      <c r="W164" s="16"/>
      <c r="X164" s="16"/>
      <c r="Y164" s="16"/>
      <c r="Z164" s="16"/>
      <c r="AA164" s="16"/>
      <c r="AB164" s="16"/>
      <c r="AC164" s="16"/>
      <c r="AD164" s="16"/>
      <c r="AE164" s="16"/>
      <c r="AT164" s="2" t="s">
        <v>113</v>
      </c>
      <c r="AU164" s="2" t="s">
        <v>75</v>
      </c>
    </row>
    <row r="165" spans="1:65" s="20" customFormat="1" ht="14.45" customHeight="1">
      <c r="A165" s="16"/>
      <c r="B165" s="111"/>
      <c r="C165" s="112" t="s">
        <v>75</v>
      </c>
      <c r="D165" s="112" t="s">
        <v>108</v>
      </c>
      <c r="E165" s="113" t="s">
        <v>168</v>
      </c>
      <c r="F165" s="114" t="s">
        <v>260</v>
      </c>
      <c r="G165" s="115" t="s">
        <v>110</v>
      </c>
      <c r="H165" s="116">
        <v>20</v>
      </c>
      <c r="I165" s="117"/>
      <c r="J165" s="118">
        <f>ROUND(I165*H165,2)</f>
        <v>0</v>
      </c>
      <c r="K165" s="114"/>
      <c r="L165" s="17"/>
      <c r="M165" s="119"/>
      <c r="N165" s="120" t="s">
        <v>40</v>
      </c>
      <c r="O165" s="44"/>
      <c r="P165" s="121">
        <f>O165*H165</f>
        <v>0</v>
      </c>
      <c r="Q165" s="121">
        <v>0</v>
      </c>
      <c r="R165" s="121">
        <f>Q165*H165</f>
        <v>0</v>
      </c>
      <c r="S165" s="121">
        <v>0</v>
      </c>
      <c r="T165" s="122">
        <f>S165*H165</f>
        <v>0</v>
      </c>
      <c r="U165" s="16"/>
      <c r="V165" s="16"/>
      <c r="W165" s="16"/>
      <c r="X165" s="16"/>
      <c r="Y165" s="16"/>
      <c r="Z165" s="16"/>
      <c r="AA165" s="16"/>
      <c r="AB165" s="16"/>
      <c r="AC165" s="16"/>
      <c r="AD165" s="16"/>
      <c r="AE165" s="16"/>
      <c r="AR165" s="123" t="s">
        <v>111</v>
      </c>
      <c r="AT165" s="123" t="s">
        <v>108</v>
      </c>
      <c r="AU165" s="123" t="s">
        <v>75</v>
      </c>
      <c r="AY165" s="2" t="s">
        <v>112</v>
      </c>
      <c r="BE165" s="124">
        <f>IF(N165="základní",J165,0)</f>
        <v>0</v>
      </c>
      <c r="BF165" s="124">
        <f>IF(N165="snížená",J165,0)</f>
        <v>0</v>
      </c>
      <c r="BG165" s="124">
        <f>IF(N165="zákl. přenesená",J165,0)</f>
        <v>0</v>
      </c>
      <c r="BH165" s="124">
        <f>IF(N165="sníž. přenesená",J165,0)</f>
        <v>0</v>
      </c>
      <c r="BI165" s="124">
        <f>IF(N165="nulová",J165,0)</f>
        <v>0</v>
      </c>
      <c r="BJ165" s="2" t="s">
        <v>83</v>
      </c>
      <c r="BK165" s="124">
        <f>ROUND(I165*H165,2)</f>
        <v>0</v>
      </c>
      <c r="BL165" s="2" t="s">
        <v>111</v>
      </c>
      <c r="BM165" s="123" t="s">
        <v>169</v>
      </c>
    </row>
    <row r="166" spans="1:47" s="20" customFormat="1" ht="156">
      <c r="A166" s="16"/>
      <c r="B166" s="17"/>
      <c r="C166" s="16"/>
      <c r="D166" s="125" t="s">
        <v>113</v>
      </c>
      <c r="E166" s="16"/>
      <c r="F166" s="126" t="s">
        <v>261</v>
      </c>
      <c r="G166" s="16"/>
      <c r="H166" s="16"/>
      <c r="I166" s="127"/>
      <c r="J166" s="16"/>
      <c r="K166" s="16"/>
      <c r="L166" s="17"/>
      <c r="M166" s="128"/>
      <c r="N166" s="129"/>
      <c r="O166" s="44"/>
      <c r="P166" s="44"/>
      <c r="Q166" s="44"/>
      <c r="R166" s="44"/>
      <c r="S166" s="44"/>
      <c r="T166" s="45"/>
      <c r="U166" s="16"/>
      <c r="V166" s="16"/>
      <c r="W166" s="16"/>
      <c r="X166" s="16"/>
      <c r="Y166" s="16"/>
      <c r="Z166" s="16"/>
      <c r="AA166" s="16"/>
      <c r="AB166" s="16"/>
      <c r="AC166" s="16"/>
      <c r="AD166" s="16"/>
      <c r="AE166" s="16"/>
      <c r="AT166" s="2" t="s">
        <v>113</v>
      </c>
      <c r="AU166" s="2" t="s">
        <v>75</v>
      </c>
    </row>
    <row r="167" spans="1:65" s="20" customFormat="1" ht="14.45" customHeight="1">
      <c r="A167" s="16"/>
      <c r="B167" s="111"/>
      <c r="C167" s="112" t="s">
        <v>75</v>
      </c>
      <c r="D167" s="112" t="s">
        <v>108</v>
      </c>
      <c r="E167" s="113" t="s">
        <v>142</v>
      </c>
      <c r="F167" s="114" t="s">
        <v>170</v>
      </c>
      <c r="G167" s="115" t="s">
        <v>110</v>
      </c>
      <c r="H167" s="116">
        <v>20</v>
      </c>
      <c r="I167" s="117"/>
      <c r="J167" s="118">
        <f>ROUND(I167*H167,2)</f>
        <v>0</v>
      </c>
      <c r="K167" s="114"/>
      <c r="L167" s="17"/>
      <c r="M167" s="119"/>
      <c r="N167" s="120" t="s">
        <v>40</v>
      </c>
      <c r="O167" s="44"/>
      <c r="P167" s="121">
        <f>O167*H167</f>
        <v>0</v>
      </c>
      <c r="Q167" s="121">
        <v>0</v>
      </c>
      <c r="R167" s="121">
        <f>Q167*H167</f>
        <v>0</v>
      </c>
      <c r="S167" s="121">
        <v>0</v>
      </c>
      <c r="T167" s="122">
        <f>S167*H167</f>
        <v>0</v>
      </c>
      <c r="U167" s="16"/>
      <c r="V167" s="16"/>
      <c r="W167" s="16"/>
      <c r="X167" s="16"/>
      <c r="Y167" s="16"/>
      <c r="Z167" s="16"/>
      <c r="AA167" s="16"/>
      <c r="AB167" s="16"/>
      <c r="AC167" s="16"/>
      <c r="AD167" s="16"/>
      <c r="AE167" s="16"/>
      <c r="AR167" s="123" t="s">
        <v>111</v>
      </c>
      <c r="AT167" s="123" t="s">
        <v>108</v>
      </c>
      <c r="AU167" s="123" t="s">
        <v>75</v>
      </c>
      <c r="AY167" s="2" t="s">
        <v>112</v>
      </c>
      <c r="BE167" s="124">
        <f>IF(N167="základní",J167,0)</f>
        <v>0</v>
      </c>
      <c r="BF167" s="124">
        <f>IF(N167="snížená",J167,0)</f>
        <v>0</v>
      </c>
      <c r="BG167" s="124">
        <f>IF(N167="zákl. přenesená",J167,0)</f>
        <v>0</v>
      </c>
      <c r="BH167" s="124">
        <f>IF(N167="sníž. přenesená",J167,0)</f>
        <v>0</v>
      </c>
      <c r="BI167" s="124">
        <f>IF(N167="nulová",J167,0)</f>
        <v>0</v>
      </c>
      <c r="BJ167" s="2" t="s">
        <v>83</v>
      </c>
      <c r="BK167" s="124">
        <f>ROUND(I167*H167,2)</f>
        <v>0</v>
      </c>
      <c r="BL167" s="2" t="s">
        <v>111</v>
      </c>
      <c r="BM167" s="123" t="s">
        <v>171</v>
      </c>
    </row>
    <row r="168" spans="1:47" s="20" customFormat="1" ht="58.5">
      <c r="A168" s="16"/>
      <c r="B168" s="17"/>
      <c r="C168" s="16"/>
      <c r="D168" s="125" t="s">
        <v>113</v>
      </c>
      <c r="E168" s="16"/>
      <c r="F168" s="126" t="s">
        <v>262</v>
      </c>
      <c r="G168" s="16"/>
      <c r="H168" s="16"/>
      <c r="I168" s="127"/>
      <c r="J168" s="16"/>
      <c r="K168" s="16"/>
      <c r="L168" s="17"/>
      <c r="M168" s="128"/>
      <c r="N168" s="129"/>
      <c r="O168" s="44"/>
      <c r="P168" s="44"/>
      <c r="Q168" s="44"/>
      <c r="R168" s="44"/>
      <c r="S168" s="44"/>
      <c r="T168" s="45"/>
      <c r="U168" s="16"/>
      <c r="V168" s="16"/>
      <c r="W168" s="16"/>
      <c r="X168" s="16"/>
      <c r="Y168" s="16"/>
      <c r="Z168" s="16"/>
      <c r="AA168" s="16"/>
      <c r="AB168" s="16"/>
      <c r="AC168" s="16"/>
      <c r="AD168" s="16"/>
      <c r="AE168" s="16"/>
      <c r="AT168" s="2" t="s">
        <v>113</v>
      </c>
      <c r="AU168" s="2" t="s">
        <v>75</v>
      </c>
    </row>
    <row r="169" spans="1:65" s="20" customFormat="1" ht="14.45" customHeight="1">
      <c r="A169" s="16"/>
      <c r="B169" s="111"/>
      <c r="C169" s="112" t="s">
        <v>75</v>
      </c>
      <c r="D169" s="112" t="s">
        <v>108</v>
      </c>
      <c r="E169" s="113" t="s">
        <v>172</v>
      </c>
      <c r="F169" s="114" t="s">
        <v>173</v>
      </c>
      <c r="G169" s="115" t="s">
        <v>110</v>
      </c>
      <c r="H169" s="116">
        <v>1</v>
      </c>
      <c r="I169" s="117"/>
      <c r="J169" s="118">
        <f>ROUND(I169*H169,2)</f>
        <v>0</v>
      </c>
      <c r="K169" s="114"/>
      <c r="L169" s="17"/>
      <c r="M169" s="119"/>
      <c r="N169" s="120" t="s">
        <v>40</v>
      </c>
      <c r="O169" s="44"/>
      <c r="P169" s="121">
        <f>O169*H169</f>
        <v>0</v>
      </c>
      <c r="Q169" s="121">
        <v>0</v>
      </c>
      <c r="R169" s="121">
        <f>Q169*H169</f>
        <v>0</v>
      </c>
      <c r="S169" s="121">
        <v>0</v>
      </c>
      <c r="T169" s="122">
        <f>S169*H169</f>
        <v>0</v>
      </c>
      <c r="U169" s="16"/>
      <c r="V169" s="16"/>
      <c r="W169" s="16"/>
      <c r="X169" s="16"/>
      <c r="Y169" s="16"/>
      <c r="Z169" s="16"/>
      <c r="AA169" s="16"/>
      <c r="AB169" s="16"/>
      <c r="AC169" s="16"/>
      <c r="AD169" s="16"/>
      <c r="AE169" s="16"/>
      <c r="AR169" s="123" t="s">
        <v>111</v>
      </c>
      <c r="AT169" s="123" t="s">
        <v>108</v>
      </c>
      <c r="AU169" s="123" t="s">
        <v>75</v>
      </c>
      <c r="AY169" s="2" t="s">
        <v>112</v>
      </c>
      <c r="BE169" s="124">
        <f>IF(N169="základní",J169,0)</f>
        <v>0</v>
      </c>
      <c r="BF169" s="124">
        <f>IF(N169="snížená",J169,0)</f>
        <v>0</v>
      </c>
      <c r="BG169" s="124">
        <f>IF(N169="zákl. přenesená",J169,0)</f>
        <v>0</v>
      </c>
      <c r="BH169" s="124">
        <f>IF(N169="sníž. přenesená",J169,0)</f>
        <v>0</v>
      </c>
      <c r="BI169" s="124">
        <f>IF(N169="nulová",J169,0)</f>
        <v>0</v>
      </c>
      <c r="BJ169" s="2" t="s">
        <v>83</v>
      </c>
      <c r="BK169" s="124">
        <f>ROUND(I169*H169,2)</f>
        <v>0</v>
      </c>
      <c r="BL169" s="2" t="s">
        <v>111</v>
      </c>
      <c r="BM169" s="123" t="s">
        <v>174</v>
      </c>
    </row>
    <row r="170" spans="1:47" s="20" customFormat="1" ht="68.25">
      <c r="A170" s="16"/>
      <c r="B170" s="17"/>
      <c r="C170" s="16"/>
      <c r="D170" s="125" t="s">
        <v>113</v>
      </c>
      <c r="E170" s="16"/>
      <c r="F170" s="126" t="s">
        <v>263</v>
      </c>
      <c r="G170" s="16"/>
      <c r="H170" s="16"/>
      <c r="I170" s="127"/>
      <c r="J170" s="16"/>
      <c r="K170" s="16"/>
      <c r="L170" s="17"/>
      <c r="M170" s="128"/>
      <c r="N170" s="129"/>
      <c r="O170" s="44"/>
      <c r="P170" s="44"/>
      <c r="Q170" s="44"/>
      <c r="R170" s="44"/>
      <c r="S170" s="44"/>
      <c r="T170" s="45"/>
      <c r="U170" s="16"/>
      <c r="V170" s="16"/>
      <c r="W170" s="16"/>
      <c r="X170" s="16"/>
      <c r="Y170" s="16"/>
      <c r="Z170" s="16"/>
      <c r="AA170" s="16"/>
      <c r="AB170" s="16"/>
      <c r="AC170" s="16"/>
      <c r="AD170" s="16"/>
      <c r="AE170" s="16"/>
      <c r="AT170" s="2" t="s">
        <v>113</v>
      </c>
      <c r="AU170" s="2" t="s">
        <v>75</v>
      </c>
    </row>
    <row r="171" spans="1:65" s="20" customFormat="1" ht="14.45" customHeight="1">
      <c r="A171" s="16"/>
      <c r="B171" s="111"/>
      <c r="C171" s="112" t="s">
        <v>75</v>
      </c>
      <c r="D171" s="112" t="s">
        <v>108</v>
      </c>
      <c r="E171" s="113" t="s">
        <v>144</v>
      </c>
      <c r="F171" s="114" t="s">
        <v>299</v>
      </c>
      <c r="G171" s="115" t="s">
        <v>110</v>
      </c>
      <c r="H171" s="116">
        <v>1</v>
      </c>
      <c r="I171" s="117"/>
      <c r="J171" s="118">
        <f>ROUND(I171*H171,2)</f>
        <v>0</v>
      </c>
      <c r="K171" s="114"/>
      <c r="L171" s="17"/>
      <c r="M171" s="119"/>
      <c r="N171" s="120" t="s">
        <v>40</v>
      </c>
      <c r="O171" s="44"/>
      <c r="P171" s="121">
        <f>O171*H171</f>
        <v>0</v>
      </c>
      <c r="Q171" s="121">
        <v>0</v>
      </c>
      <c r="R171" s="121">
        <f>Q171*H171</f>
        <v>0</v>
      </c>
      <c r="S171" s="121">
        <v>0</v>
      </c>
      <c r="T171" s="122">
        <f>S171*H171</f>
        <v>0</v>
      </c>
      <c r="U171" s="16"/>
      <c r="V171" s="16"/>
      <c r="W171" s="16"/>
      <c r="X171" s="16"/>
      <c r="Y171" s="16"/>
      <c r="Z171" s="16"/>
      <c r="AA171" s="16"/>
      <c r="AB171" s="16"/>
      <c r="AC171" s="16"/>
      <c r="AD171" s="16"/>
      <c r="AE171" s="16"/>
      <c r="AR171" s="123" t="s">
        <v>111</v>
      </c>
      <c r="AT171" s="123" t="s">
        <v>108</v>
      </c>
      <c r="AU171" s="123" t="s">
        <v>75</v>
      </c>
      <c r="AY171" s="2" t="s">
        <v>112</v>
      </c>
      <c r="BE171" s="124">
        <f>IF(N171="základní",J171,0)</f>
        <v>0</v>
      </c>
      <c r="BF171" s="124">
        <f>IF(N171="snížená",J171,0)</f>
        <v>0</v>
      </c>
      <c r="BG171" s="124">
        <f>IF(N171="zákl. přenesená",J171,0)</f>
        <v>0</v>
      </c>
      <c r="BH171" s="124">
        <f>IF(N171="sníž. přenesená",J171,0)</f>
        <v>0</v>
      </c>
      <c r="BI171" s="124">
        <f>IF(N171="nulová",J171,0)</f>
        <v>0</v>
      </c>
      <c r="BJ171" s="2" t="s">
        <v>83</v>
      </c>
      <c r="BK171" s="124">
        <f>ROUND(I171*H171,2)</f>
        <v>0</v>
      </c>
      <c r="BL171" s="2" t="s">
        <v>111</v>
      </c>
      <c r="BM171" s="123" t="s">
        <v>175</v>
      </c>
    </row>
    <row r="172" spans="1:47" s="20" customFormat="1" ht="78">
      <c r="A172" s="16"/>
      <c r="B172" s="17"/>
      <c r="C172" s="16"/>
      <c r="D172" s="125" t="s">
        <v>113</v>
      </c>
      <c r="E172" s="16"/>
      <c r="F172" s="126" t="s">
        <v>264</v>
      </c>
      <c r="G172" s="16"/>
      <c r="H172" s="16"/>
      <c r="I172" s="127"/>
      <c r="J172" s="16"/>
      <c r="K172" s="16"/>
      <c r="L172" s="17"/>
      <c r="M172" s="128"/>
      <c r="N172" s="129"/>
      <c r="O172" s="44"/>
      <c r="P172" s="44"/>
      <c r="Q172" s="44"/>
      <c r="R172" s="44"/>
      <c r="S172" s="44"/>
      <c r="T172" s="45"/>
      <c r="U172" s="16"/>
      <c r="V172" s="16"/>
      <c r="W172" s="16"/>
      <c r="X172" s="16"/>
      <c r="Y172" s="16"/>
      <c r="Z172" s="16"/>
      <c r="AA172" s="16"/>
      <c r="AB172" s="16"/>
      <c r="AC172" s="16"/>
      <c r="AD172" s="16"/>
      <c r="AE172" s="16"/>
      <c r="AT172" s="2" t="s">
        <v>113</v>
      </c>
      <c r="AU172" s="2" t="s">
        <v>75</v>
      </c>
    </row>
    <row r="173" spans="1:65" s="20" customFormat="1" ht="14.45" customHeight="1">
      <c r="A173" s="16"/>
      <c r="B173" s="111"/>
      <c r="C173" s="112" t="s">
        <v>75</v>
      </c>
      <c r="D173" s="112" t="s">
        <v>108</v>
      </c>
      <c r="E173" s="113" t="s">
        <v>176</v>
      </c>
      <c r="F173" s="114" t="s">
        <v>177</v>
      </c>
      <c r="G173" s="115" t="s">
        <v>110</v>
      </c>
      <c r="H173" s="116">
        <v>1</v>
      </c>
      <c r="I173" s="117"/>
      <c r="J173" s="118">
        <f>ROUND(I173*H173,2)</f>
        <v>0</v>
      </c>
      <c r="K173" s="114"/>
      <c r="L173" s="17"/>
      <c r="M173" s="119"/>
      <c r="N173" s="120" t="s">
        <v>40</v>
      </c>
      <c r="O173" s="44"/>
      <c r="P173" s="121">
        <f>O173*H173</f>
        <v>0</v>
      </c>
      <c r="Q173" s="121">
        <v>0</v>
      </c>
      <c r="R173" s="121">
        <f>Q173*H173</f>
        <v>0</v>
      </c>
      <c r="S173" s="121">
        <v>0</v>
      </c>
      <c r="T173" s="122">
        <f>S173*H173</f>
        <v>0</v>
      </c>
      <c r="U173" s="16"/>
      <c r="V173" s="16"/>
      <c r="W173" s="16"/>
      <c r="X173" s="16"/>
      <c r="Y173" s="16"/>
      <c r="Z173" s="16"/>
      <c r="AA173" s="16"/>
      <c r="AB173" s="16"/>
      <c r="AC173" s="16"/>
      <c r="AD173" s="16"/>
      <c r="AE173" s="16"/>
      <c r="AR173" s="123" t="s">
        <v>111</v>
      </c>
      <c r="AT173" s="123" t="s">
        <v>108</v>
      </c>
      <c r="AU173" s="123" t="s">
        <v>75</v>
      </c>
      <c r="AY173" s="2" t="s">
        <v>112</v>
      </c>
      <c r="BE173" s="124">
        <f>IF(N173="základní",J173,0)</f>
        <v>0</v>
      </c>
      <c r="BF173" s="124">
        <f>IF(N173="snížená",J173,0)</f>
        <v>0</v>
      </c>
      <c r="BG173" s="124">
        <f>IF(N173="zákl. přenesená",J173,0)</f>
        <v>0</v>
      </c>
      <c r="BH173" s="124">
        <f>IF(N173="sníž. přenesená",J173,0)</f>
        <v>0</v>
      </c>
      <c r="BI173" s="124">
        <f>IF(N173="nulová",J173,0)</f>
        <v>0</v>
      </c>
      <c r="BJ173" s="2" t="s">
        <v>83</v>
      </c>
      <c r="BK173" s="124">
        <f>ROUND(I173*H173,2)</f>
        <v>0</v>
      </c>
      <c r="BL173" s="2" t="s">
        <v>111</v>
      </c>
      <c r="BM173" s="123" t="s">
        <v>178</v>
      </c>
    </row>
    <row r="174" spans="1:47" s="20" customFormat="1" ht="58.5">
      <c r="A174" s="16"/>
      <c r="B174" s="17"/>
      <c r="C174" s="16"/>
      <c r="D174" s="125" t="s">
        <v>113</v>
      </c>
      <c r="E174" s="16"/>
      <c r="F174" s="126" t="s">
        <v>265</v>
      </c>
      <c r="G174" s="16"/>
      <c r="H174" s="16"/>
      <c r="I174" s="127"/>
      <c r="J174" s="16"/>
      <c r="K174" s="16"/>
      <c r="L174" s="17"/>
      <c r="M174" s="128"/>
      <c r="N174" s="129"/>
      <c r="O174" s="44"/>
      <c r="P174" s="44"/>
      <c r="Q174" s="44"/>
      <c r="R174" s="44"/>
      <c r="S174" s="44"/>
      <c r="T174" s="45"/>
      <c r="U174" s="16"/>
      <c r="V174" s="16"/>
      <c r="W174" s="16"/>
      <c r="X174" s="16"/>
      <c r="Y174" s="16"/>
      <c r="Z174" s="16"/>
      <c r="AA174" s="16"/>
      <c r="AB174" s="16"/>
      <c r="AC174" s="16"/>
      <c r="AD174" s="16"/>
      <c r="AE174" s="16"/>
      <c r="AT174" s="2" t="s">
        <v>113</v>
      </c>
      <c r="AU174" s="2" t="s">
        <v>75</v>
      </c>
    </row>
    <row r="175" spans="1:65" s="20" customFormat="1" ht="14.45" customHeight="1">
      <c r="A175" s="16"/>
      <c r="B175" s="111"/>
      <c r="C175" s="112" t="s">
        <v>75</v>
      </c>
      <c r="D175" s="112" t="s">
        <v>108</v>
      </c>
      <c r="E175" s="113" t="s">
        <v>146</v>
      </c>
      <c r="F175" s="114" t="s">
        <v>179</v>
      </c>
      <c r="G175" s="115" t="s">
        <v>110</v>
      </c>
      <c r="H175" s="116">
        <v>1</v>
      </c>
      <c r="I175" s="117"/>
      <c r="J175" s="118">
        <f>ROUND(I175*H175,2)</f>
        <v>0</v>
      </c>
      <c r="K175" s="114"/>
      <c r="L175" s="17"/>
      <c r="M175" s="119"/>
      <c r="N175" s="120" t="s">
        <v>40</v>
      </c>
      <c r="O175" s="44"/>
      <c r="P175" s="121">
        <f>O175*H175</f>
        <v>0</v>
      </c>
      <c r="Q175" s="121">
        <v>0</v>
      </c>
      <c r="R175" s="121">
        <f>Q175*H175</f>
        <v>0</v>
      </c>
      <c r="S175" s="121">
        <v>0</v>
      </c>
      <c r="T175" s="122">
        <f>S175*H175</f>
        <v>0</v>
      </c>
      <c r="U175" s="16"/>
      <c r="V175" s="16"/>
      <c r="W175" s="16"/>
      <c r="X175" s="16"/>
      <c r="Y175" s="16"/>
      <c r="Z175" s="16"/>
      <c r="AA175" s="16"/>
      <c r="AB175" s="16"/>
      <c r="AC175" s="16"/>
      <c r="AD175" s="16"/>
      <c r="AE175" s="16"/>
      <c r="AR175" s="123" t="s">
        <v>111</v>
      </c>
      <c r="AT175" s="123" t="s">
        <v>108</v>
      </c>
      <c r="AU175" s="123" t="s">
        <v>75</v>
      </c>
      <c r="AY175" s="2" t="s">
        <v>112</v>
      </c>
      <c r="BE175" s="124">
        <f>IF(N175="základní",J175,0)</f>
        <v>0</v>
      </c>
      <c r="BF175" s="124">
        <f>IF(N175="snížená",J175,0)</f>
        <v>0</v>
      </c>
      <c r="BG175" s="124">
        <f>IF(N175="zákl. přenesená",J175,0)</f>
        <v>0</v>
      </c>
      <c r="BH175" s="124">
        <f>IF(N175="sníž. přenesená",J175,0)</f>
        <v>0</v>
      </c>
      <c r="BI175" s="124">
        <f>IF(N175="nulová",J175,0)</f>
        <v>0</v>
      </c>
      <c r="BJ175" s="2" t="s">
        <v>83</v>
      </c>
      <c r="BK175" s="124">
        <f>ROUND(I175*H175,2)</f>
        <v>0</v>
      </c>
      <c r="BL175" s="2" t="s">
        <v>111</v>
      </c>
      <c r="BM175" s="123" t="s">
        <v>180</v>
      </c>
    </row>
    <row r="176" spans="1:47" s="20" customFormat="1" ht="68.25">
      <c r="A176" s="16"/>
      <c r="B176" s="17"/>
      <c r="C176" s="16"/>
      <c r="D176" s="125" t="s">
        <v>113</v>
      </c>
      <c r="E176" s="16"/>
      <c r="F176" s="126" t="s">
        <v>266</v>
      </c>
      <c r="G176" s="16"/>
      <c r="H176" s="16"/>
      <c r="I176" s="127"/>
      <c r="J176" s="16"/>
      <c r="K176" s="16"/>
      <c r="L176" s="17"/>
      <c r="M176" s="128"/>
      <c r="N176" s="129"/>
      <c r="O176" s="44"/>
      <c r="P176" s="44"/>
      <c r="Q176" s="44"/>
      <c r="R176" s="44"/>
      <c r="S176" s="44"/>
      <c r="T176" s="45"/>
      <c r="U176" s="16"/>
      <c r="V176" s="16"/>
      <c r="W176" s="16"/>
      <c r="X176" s="16"/>
      <c r="Y176" s="16"/>
      <c r="Z176" s="16"/>
      <c r="AA176" s="16"/>
      <c r="AB176" s="16"/>
      <c r="AC176" s="16"/>
      <c r="AD176" s="16"/>
      <c r="AE176" s="16"/>
      <c r="AT176" s="2" t="s">
        <v>113</v>
      </c>
      <c r="AU176" s="2" t="s">
        <v>75</v>
      </c>
    </row>
    <row r="177" spans="1:65" s="20" customFormat="1" ht="14.45" customHeight="1">
      <c r="A177" s="16"/>
      <c r="B177" s="111"/>
      <c r="C177" s="112" t="s">
        <v>75</v>
      </c>
      <c r="D177" s="112" t="s">
        <v>108</v>
      </c>
      <c r="E177" s="113" t="s">
        <v>181</v>
      </c>
      <c r="F177" s="114" t="s">
        <v>182</v>
      </c>
      <c r="G177" s="115" t="s">
        <v>110</v>
      </c>
      <c r="H177" s="116">
        <v>1</v>
      </c>
      <c r="I177" s="117"/>
      <c r="J177" s="118">
        <f>ROUND(I177*H177,2)</f>
        <v>0</v>
      </c>
      <c r="K177" s="114"/>
      <c r="L177" s="17"/>
      <c r="M177" s="119"/>
      <c r="N177" s="120" t="s">
        <v>40</v>
      </c>
      <c r="O177" s="44"/>
      <c r="P177" s="121">
        <f>O177*H177</f>
        <v>0</v>
      </c>
      <c r="Q177" s="121">
        <v>0</v>
      </c>
      <c r="R177" s="121">
        <f>Q177*H177</f>
        <v>0</v>
      </c>
      <c r="S177" s="121">
        <v>0</v>
      </c>
      <c r="T177" s="122">
        <f>S177*H177</f>
        <v>0</v>
      </c>
      <c r="U177" s="16"/>
      <c r="V177" s="16"/>
      <c r="W177" s="16"/>
      <c r="X177" s="16"/>
      <c r="Y177" s="16"/>
      <c r="Z177" s="16"/>
      <c r="AA177" s="16"/>
      <c r="AB177" s="16"/>
      <c r="AC177" s="16"/>
      <c r="AD177" s="16"/>
      <c r="AE177" s="16"/>
      <c r="AR177" s="123" t="s">
        <v>111</v>
      </c>
      <c r="AT177" s="123" t="s">
        <v>108</v>
      </c>
      <c r="AU177" s="123" t="s">
        <v>75</v>
      </c>
      <c r="AY177" s="2" t="s">
        <v>112</v>
      </c>
      <c r="BE177" s="124">
        <f>IF(N177="základní",J177,0)</f>
        <v>0</v>
      </c>
      <c r="BF177" s="124">
        <f>IF(N177="snížená",J177,0)</f>
        <v>0</v>
      </c>
      <c r="BG177" s="124">
        <f>IF(N177="zákl. přenesená",J177,0)</f>
        <v>0</v>
      </c>
      <c r="BH177" s="124">
        <f>IF(N177="sníž. přenesená",J177,0)</f>
        <v>0</v>
      </c>
      <c r="BI177" s="124">
        <f>IF(N177="nulová",J177,0)</f>
        <v>0</v>
      </c>
      <c r="BJ177" s="2" t="s">
        <v>83</v>
      </c>
      <c r="BK177" s="124">
        <f>ROUND(I177*H177,2)</f>
        <v>0</v>
      </c>
      <c r="BL177" s="2" t="s">
        <v>111</v>
      </c>
      <c r="BM177" s="123" t="s">
        <v>183</v>
      </c>
    </row>
    <row r="178" spans="1:47" s="20" customFormat="1" ht="58.5">
      <c r="A178" s="16"/>
      <c r="B178" s="17"/>
      <c r="C178" s="16"/>
      <c r="D178" s="125" t="s">
        <v>113</v>
      </c>
      <c r="E178" s="16"/>
      <c r="F178" s="126" t="s">
        <v>267</v>
      </c>
      <c r="G178" s="16"/>
      <c r="H178" s="16"/>
      <c r="I178" s="127"/>
      <c r="J178" s="16"/>
      <c r="K178" s="16"/>
      <c r="L178" s="17"/>
      <c r="M178" s="128"/>
      <c r="N178" s="129"/>
      <c r="O178" s="44"/>
      <c r="P178" s="44"/>
      <c r="Q178" s="44"/>
      <c r="R178" s="44"/>
      <c r="S178" s="44"/>
      <c r="T178" s="45"/>
      <c r="U178" s="16"/>
      <c r="V178" s="16"/>
      <c r="W178" s="16"/>
      <c r="X178" s="16"/>
      <c r="Y178" s="16"/>
      <c r="Z178" s="16"/>
      <c r="AA178" s="16"/>
      <c r="AB178" s="16"/>
      <c r="AC178" s="16"/>
      <c r="AD178" s="16"/>
      <c r="AE178" s="16"/>
      <c r="AT178" s="2" t="s">
        <v>113</v>
      </c>
      <c r="AU178" s="2" t="s">
        <v>75</v>
      </c>
    </row>
    <row r="179" spans="1:65" s="20" customFormat="1" ht="14.45" customHeight="1">
      <c r="A179" s="16"/>
      <c r="B179" s="111"/>
      <c r="C179" s="112" t="s">
        <v>75</v>
      </c>
      <c r="D179" s="112" t="s">
        <v>108</v>
      </c>
      <c r="E179" s="113" t="s">
        <v>148</v>
      </c>
      <c r="F179" s="114" t="s">
        <v>184</v>
      </c>
      <c r="G179" s="115" t="s">
        <v>110</v>
      </c>
      <c r="H179" s="116">
        <v>1</v>
      </c>
      <c r="I179" s="117"/>
      <c r="J179" s="118">
        <f>ROUND(I179*H179,2)</f>
        <v>0</v>
      </c>
      <c r="K179" s="114"/>
      <c r="L179" s="17"/>
      <c r="M179" s="119"/>
      <c r="N179" s="120" t="s">
        <v>40</v>
      </c>
      <c r="O179" s="44"/>
      <c r="P179" s="121">
        <f>O179*H179</f>
        <v>0</v>
      </c>
      <c r="Q179" s="121">
        <v>0</v>
      </c>
      <c r="R179" s="121">
        <f>Q179*H179</f>
        <v>0</v>
      </c>
      <c r="S179" s="121">
        <v>0</v>
      </c>
      <c r="T179" s="122">
        <f>S179*H179</f>
        <v>0</v>
      </c>
      <c r="U179" s="16"/>
      <c r="V179" s="16"/>
      <c r="W179" s="16"/>
      <c r="X179" s="16"/>
      <c r="Y179" s="16"/>
      <c r="Z179" s="16"/>
      <c r="AA179" s="16"/>
      <c r="AB179" s="16"/>
      <c r="AC179" s="16"/>
      <c r="AD179" s="16"/>
      <c r="AE179" s="16"/>
      <c r="AR179" s="123" t="s">
        <v>111</v>
      </c>
      <c r="AT179" s="123" t="s">
        <v>108</v>
      </c>
      <c r="AU179" s="123" t="s">
        <v>75</v>
      </c>
      <c r="AY179" s="2" t="s">
        <v>112</v>
      </c>
      <c r="BE179" s="124">
        <f>IF(N179="základní",J179,0)</f>
        <v>0</v>
      </c>
      <c r="BF179" s="124">
        <f>IF(N179="snížená",J179,0)</f>
        <v>0</v>
      </c>
      <c r="BG179" s="124">
        <f>IF(N179="zákl. přenesená",J179,0)</f>
        <v>0</v>
      </c>
      <c r="BH179" s="124">
        <f>IF(N179="sníž. přenesená",J179,0)</f>
        <v>0</v>
      </c>
      <c r="BI179" s="124">
        <f>IF(N179="nulová",J179,0)</f>
        <v>0</v>
      </c>
      <c r="BJ179" s="2" t="s">
        <v>83</v>
      </c>
      <c r="BK179" s="124">
        <f>ROUND(I179*H179,2)</f>
        <v>0</v>
      </c>
      <c r="BL179" s="2" t="s">
        <v>111</v>
      </c>
      <c r="BM179" s="123" t="s">
        <v>185</v>
      </c>
    </row>
    <row r="180" spans="1:47" s="20" customFormat="1" ht="68.25">
      <c r="A180" s="16"/>
      <c r="B180" s="17"/>
      <c r="C180" s="16"/>
      <c r="D180" s="125" t="s">
        <v>113</v>
      </c>
      <c r="E180" s="16"/>
      <c r="F180" s="126" t="s">
        <v>268</v>
      </c>
      <c r="G180" s="16"/>
      <c r="H180" s="16"/>
      <c r="I180" s="127"/>
      <c r="J180" s="16"/>
      <c r="K180" s="16"/>
      <c r="L180" s="17"/>
      <c r="M180" s="128"/>
      <c r="N180" s="129"/>
      <c r="O180" s="44"/>
      <c r="P180" s="44"/>
      <c r="Q180" s="44"/>
      <c r="R180" s="44"/>
      <c r="S180" s="44"/>
      <c r="T180" s="45"/>
      <c r="U180" s="16"/>
      <c r="V180" s="16"/>
      <c r="W180" s="16"/>
      <c r="X180" s="16"/>
      <c r="Y180" s="16"/>
      <c r="Z180" s="16"/>
      <c r="AA180" s="16"/>
      <c r="AB180" s="16"/>
      <c r="AC180" s="16"/>
      <c r="AD180" s="16"/>
      <c r="AE180" s="16"/>
      <c r="AT180" s="2" t="s">
        <v>113</v>
      </c>
      <c r="AU180" s="2" t="s">
        <v>75</v>
      </c>
    </row>
    <row r="181" spans="1:65" s="20" customFormat="1" ht="14.45" customHeight="1">
      <c r="A181" s="16"/>
      <c r="B181" s="111"/>
      <c r="C181" s="112" t="s">
        <v>75</v>
      </c>
      <c r="D181" s="112" t="s">
        <v>108</v>
      </c>
      <c r="E181" s="113" t="s">
        <v>186</v>
      </c>
      <c r="F181" s="114" t="s">
        <v>187</v>
      </c>
      <c r="G181" s="115" t="s">
        <v>110</v>
      </c>
      <c r="H181" s="116">
        <v>1</v>
      </c>
      <c r="I181" s="117"/>
      <c r="J181" s="118">
        <f>ROUND(I181*H181,2)</f>
        <v>0</v>
      </c>
      <c r="K181" s="114"/>
      <c r="L181" s="17"/>
      <c r="M181" s="119"/>
      <c r="N181" s="120" t="s">
        <v>40</v>
      </c>
      <c r="O181" s="44"/>
      <c r="P181" s="121">
        <f>O181*H181</f>
        <v>0</v>
      </c>
      <c r="Q181" s="121">
        <v>0</v>
      </c>
      <c r="R181" s="121">
        <f>Q181*H181</f>
        <v>0</v>
      </c>
      <c r="S181" s="121">
        <v>0</v>
      </c>
      <c r="T181" s="122">
        <f>S181*H181</f>
        <v>0</v>
      </c>
      <c r="U181" s="16"/>
      <c r="V181" s="16"/>
      <c r="W181" s="16"/>
      <c r="X181" s="16"/>
      <c r="Y181" s="16"/>
      <c r="Z181" s="16"/>
      <c r="AA181" s="16"/>
      <c r="AB181" s="16"/>
      <c r="AC181" s="16"/>
      <c r="AD181" s="16"/>
      <c r="AE181" s="16"/>
      <c r="AR181" s="123" t="s">
        <v>111</v>
      </c>
      <c r="AT181" s="123" t="s">
        <v>108</v>
      </c>
      <c r="AU181" s="123" t="s">
        <v>75</v>
      </c>
      <c r="AY181" s="2" t="s">
        <v>112</v>
      </c>
      <c r="BE181" s="124">
        <f>IF(N181="základní",J181,0)</f>
        <v>0</v>
      </c>
      <c r="BF181" s="124">
        <f>IF(N181="snížená",J181,0)</f>
        <v>0</v>
      </c>
      <c r="BG181" s="124">
        <f>IF(N181="zákl. přenesená",J181,0)</f>
        <v>0</v>
      </c>
      <c r="BH181" s="124">
        <f>IF(N181="sníž. přenesená",J181,0)</f>
        <v>0</v>
      </c>
      <c r="BI181" s="124">
        <f>IF(N181="nulová",J181,0)</f>
        <v>0</v>
      </c>
      <c r="BJ181" s="2" t="s">
        <v>83</v>
      </c>
      <c r="BK181" s="124">
        <f>ROUND(I181*H181,2)</f>
        <v>0</v>
      </c>
      <c r="BL181" s="2" t="s">
        <v>111</v>
      </c>
      <c r="BM181" s="123" t="s">
        <v>188</v>
      </c>
    </row>
    <row r="182" spans="1:47" s="20" customFormat="1" ht="97.5">
      <c r="A182" s="16"/>
      <c r="B182" s="17"/>
      <c r="C182" s="16"/>
      <c r="D182" s="125" t="s">
        <v>113</v>
      </c>
      <c r="E182" s="16"/>
      <c r="F182" s="126" t="s">
        <v>269</v>
      </c>
      <c r="G182" s="16"/>
      <c r="H182" s="16"/>
      <c r="I182" s="127"/>
      <c r="J182" s="16"/>
      <c r="K182" s="16"/>
      <c r="L182" s="17"/>
      <c r="M182" s="128"/>
      <c r="N182" s="129"/>
      <c r="O182" s="44"/>
      <c r="P182" s="44"/>
      <c r="Q182" s="44"/>
      <c r="R182" s="44"/>
      <c r="S182" s="44"/>
      <c r="T182" s="45"/>
      <c r="U182" s="16"/>
      <c r="V182" s="16"/>
      <c r="W182" s="16"/>
      <c r="X182" s="16"/>
      <c r="Y182" s="16"/>
      <c r="Z182" s="16"/>
      <c r="AA182" s="16"/>
      <c r="AB182" s="16"/>
      <c r="AC182" s="16"/>
      <c r="AD182" s="16"/>
      <c r="AE182" s="16"/>
      <c r="AT182" s="2" t="s">
        <v>113</v>
      </c>
      <c r="AU182" s="2" t="s">
        <v>75</v>
      </c>
    </row>
    <row r="183" spans="1:65" s="20" customFormat="1" ht="14.45" customHeight="1">
      <c r="A183" s="16"/>
      <c r="B183" s="111"/>
      <c r="C183" s="112" t="s">
        <v>75</v>
      </c>
      <c r="D183" s="112" t="s">
        <v>108</v>
      </c>
      <c r="E183" s="113" t="s">
        <v>151</v>
      </c>
      <c r="F183" s="114" t="s">
        <v>189</v>
      </c>
      <c r="G183" s="115" t="s">
        <v>110</v>
      </c>
      <c r="H183" s="116">
        <v>1</v>
      </c>
      <c r="I183" s="117"/>
      <c r="J183" s="118">
        <f>ROUND(I183*H183,2)</f>
        <v>0</v>
      </c>
      <c r="K183" s="114"/>
      <c r="L183" s="17"/>
      <c r="M183" s="119"/>
      <c r="N183" s="120" t="s">
        <v>40</v>
      </c>
      <c r="O183" s="44"/>
      <c r="P183" s="121">
        <f>O183*H183</f>
        <v>0</v>
      </c>
      <c r="Q183" s="121">
        <v>0</v>
      </c>
      <c r="R183" s="121">
        <f>Q183*H183</f>
        <v>0</v>
      </c>
      <c r="S183" s="121">
        <v>0</v>
      </c>
      <c r="T183" s="122">
        <f>S183*H183</f>
        <v>0</v>
      </c>
      <c r="U183" s="16"/>
      <c r="V183" s="16"/>
      <c r="W183" s="16"/>
      <c r="X183" s="16"/>
      <c r="Y183" s="16"/>
      <c r="Z183" s="16"/>
      <c r="AA183" s="16"/>
      <c r="AB183" s="16"/>
      <c r="AC183" s="16"/>
      <c r="AD183" s="16"/>
      <c r="AE183" s="16"/>
      <c r="AR183" s="123" t="s">
        <v>111</v>
      </c>
      <c r="AT183" s="123" t="s">
        <v>108</v>
      </c>
      <c r="AU183" s="123" t="s">
        <v>75</v>
      </c>
      <c r="AY183" s="2" t="s">
        <v>112</v>
      </c>
      <c r="BE183" s="124">
        <f>IF(N183="základní",J183,0)</f>
        <v>0</v>
      </c>
      <c r="BF183" s="124">
        <f>IF(N183="snížená",J183,0)</f>
        <v>0</v>
      </c>
      <c r="BG183" s="124">
        <f>IF(N183="zákl. přenesená",J183,0)</f>
        <v>0</v>
      </c>
      <c r="BH183" s="124">
        <f>IF(N183="sníž. přenesená",J183,0)</f>
        <v>0</v>
      </c>
      <c r="BI183" s="124">
        <f>IF(N183="nulová",J183,0)</f>
        <v>0</v>
      </c>
      <c r="BJ183" s="2" t="s">
        <v>83</v>
      </c>
      <c r="BK183" s="124">
        <f>ROUND(I183*H183,2)</f>
        <v>0</v>
      </c>
      <c r="BL183" s="2" t="s">
        <v>111</v>
      </c>
      <c r="BM183" s="123" t="s">
        <v>190</v>
      </c>
    </row>
    <row r="184" spans="1:47" s="20" customFormat="1" ht="58.5">
      <c r="A184" s="16"/>
      <c r="B184" s="17"/>
      <c r="C184" s="16"/>
      <c r="D184" s="125" t="s">
        <v>113</v>
      </c>
      <c r="E184" s="16"/>
      <c r="F184" s="126" t="s">
        <v>270</v>
      </c>
      <c r="G184" s="16"/>
      <c r="H184" s="16"/>
      <c r="I184" s="127"/>
      <c r="J184" s="16"/>
      <c r="K184" s="16"/>
      <c r="L184" s="17"/>
      <c r="M184" s="128"/>
      <c r="N184" s="129"/>
      <c r="O184" s="44"/>
      <c r="P184" s="44"/>
      <c r="Q184" s="44"/>
      <c r="R184" s="44"/>
      <c r="S184" s="44"/>
      <c r="T184" s="45"/>
      <c r="U184" s="16"/>
      <c r="V184" s="16"/>
      <c r="W184" s="16"/>
      <c r="X184" s="16"/>
      <c r="Y184" s="16"/>
      <c r="Z184" s="16"/>
      <c r="AA184" s="16"/>
      <c r="AB184" s="16"/>
      <c r="AC184" s="16"/>
      <c r="AD184" s="16"/>
      <c r="AE184" s="16"/>
      <c r="AT184" s="2" t="s">
        <v>113</v>
      </c>
      <c r="AU184" s="2" t="s">
        <v>75</v>
      </c>
    </row>
    <row r="185" spans="1:65" s="20" customFormat="1" ht="14.45" customHeight="1">
      <c r="A185" s="16"/>
      <c r="B185" s="111"/>
      <c r="C185" s="112" t="s">
        <v>75</v>
      </c>
      <c r="D185" s="112" t="s">
        <v>108</v>
      </c>
      <c r="E185" s="113" t="s">
        <v>191</v>
      </c>
      <c r="F185" s="114" t="s">
        <v>192</v>
      </c>
      <c r="G185" s="115" t="s">
        <v>110</v>
      </c>
      <c r="H185" s="116">
        <v>1</v>
      </c>
      <c r="I185" s="117"/>
      <c r="J185" s="118">
        <f>ROUND(I185*H185,2)</f>
        <v>0</v>
      </c>
      <c r="K185" s="114"/>
      <c r="L185" s="17"/>
      <c r="M185" s="119"/>
      <c r="N185" s="120" t="s">
        <v>40</v>
      </c>
      <c r="O185" s="44"/>
      <c r="P185" s="121">
        <f>O185*H185</f>
        <v>0</v>
      </c>
      <c r="Q185" s="121">
        <v>0</v>
      </c>
      <c r="R185" s="121">
        <f>Q185*H185</f>
        <v>0</v>
      </c>
      <c r="S185" s="121">
        <v>0</v>
      </c>
      <c r="T185" s="122">
        <f>S185*H185</f>
        <v>0</v>
      </c>
      <c r="U185" s="16"/>
      <c r="V185" s="16"/>
      <c r="W185" s="16"/>
      <c r="X185" s="16"/>
      <c r="Y185" s="16"/>
      <c r="Z185" s="16"/>
      <c r="AA185" s="16"/>
      <c r="AB185" s="16"/>
      <c r="AC185" s="16"/>
      <c r="AD185" s="16"/>
      <c r="AE185" s="16"/>
      <c r="AR185" s="123" t="s">
        <v>111</v>
      </c>
      <c r="AT185" s="123" t="s">
        <v>108</v>
      </c>
      <c r="AU185" s="123" t="s">
        <v>75</v>
      </c>
      <c r="AY185" s="2" t="s">
        <v>112</v>
      </c>
      <c r="BE185" s="124">
        <f>IF(N185="základní",J185,0)</f>
        <v>0</v>
      </c>
      <c r="BF185" s="124">
        <f>IF(N185="snížená",J185,0)</f>
        <v>0</v>
      </c>
      <c r="BG185" s="124">
        <f>IF(N185="zákl. přenesená",J185,0)</f>
        <v>0</v>
      </c>
      <c r="BH185" s="124">
        <f>IF(N185="sníž. přenesená",J185,0)</f>
        <v>0</v>
      </c>
      <c r="BI185" s="124">
        <f>IF(N185="nulová",J185,0)</f>
        <v>0</v>
      </c>
      <c r="BJ185" s="2" t="s">
        <v>83</v>
      </c>
      <c r="BK185" s="124">
        <f>ROUND(I185*H185,2)</f>
        <v>0</v>
      </c>
      <c r="BL185" s="2" t="s">
        <v>111</v>
      </c>
      <c r="BM185" s="123" t="s">
        <v>193</v>
      </c>
    </row>
    <row r="186" spans="1:47" s="20" customFormat="1" ht="78">
      <c r="A186" s="16"/>
      <c r="B186" s="17"/>
      <c r="C186" s="16"/>
      <c r="D186" s="125" t="s">
        <v>113</v>
      </c>
      <c r="E186" s="16"/>
      <c r="F186" s="126" t="s">
        <v>271</v>
      </c>
      <c r="G186" s="16"/>
      <c r="H186" s="16"/>
      <c r="I186" s="127"/>
      <c r="J186" s="16"/>
      <c r="K186" s="16"/>
      <c r="L186" s="17"/>
      <c r="M186" s="128"/>
      <c r="N186" s="129"/>
      <c r="O186" s="44"/>
      <c r="P186" s="44"/>
      <c r="Q186" s="44"/>
      <c r="R186" s="44"/>
      <c r="S186" s="44"/>
      <c r="T186" s="45"/>
      <c r="U186" s="16"/>
      <c r="V186" s="16"/>
      <c r="W186" s="16"/>
      <c r="X186" s="16"/>
      <c r="Y186" s="16"/>
      <c r="Z186" s="16"/>
      <c r="AA186" s="16"/>
      <c r="AB186" s="16"/>
      <c r="AC186" s="16"/>
      <c r="AD186" s="16"/>
      <c r="AE186" s="16"/>
      <c r="AT186" s="2" t="s">
        <v>113</v>
      </c>
      <c r="AU186" s="2" t="s">
        <v>75</v>
      </c>
    </row>
    <row r="187" spans="1:65" s="20" customFormat="1" ht="14.45" customHeight="1">
      <c r="A187" s="16"/>
      <c r="B187" s="111"/>
      <c r="C187" s="112" t="s">
        <v>75</v>
      </c>
      <c r="D187" s="112" t="s">
        <v>108</v>
      </c>
      <c r="E187" s="113" t="s">
        <v>153</v>
      </c>
      <c r="F187" s="114" t="s">
        <v>194</v>
      </c>
      <c r="G187" s="115" t="s">
        <v>110</v>
      </c>
      <c r="H187" s="116">
        <v>1</v>
      </c>
      <c r="I187" s="117"/>
      <c r="J187" s="118">
        <f>ROUND(I187*H187,2)</f>
        <v>0</v>
      </c>
      <c r="K187" s="114"/>
      <c r="L187" s="17"/>
      <c r="M187" s="119"/>
      <c r="N187" s="120" t="s">
        <v>40</v>
      </c>
      <c r="O187" s="44"/>
      <c r="P187" s="121">
        <f>O187*H187</f>
        <v>0</v>
      </c>
      <c r="Q187" s="121">
        <v>0</v>
      </c>
      <c r="R187" s="121">
        <f>Q187*H187</f>
        <v>0</v>
      </c>
      <c r="S187" s="121">
        <v>0</v>
      </c>
      <c r="T187" s="122">
        <f>S187*H187</f>
        <v>0</v>
      </c>
      <c r="U187" s="16"/>
      <c r="V187" s="16"/>
      <c r="W187" s="16"/>
      <c r="X187" s="16"/>
      <c r="Y187" s="16"/>
      <c r="Z187" s="16"/>
      <c r="AA187" s="16"/>
      <c r="AB187" s="16"/>
      <c r="AC187" s="16"/>
      <c r="AD187" s="16"/>
      <c r="AE187" s="16"/>
      <c r="AR187" s="123" t="s">
        <v>111</v>
      </c>
      <c r="AT187" s="123" t="s">
        <v>108</v>
      </c>
      <c r="AU187" s="123" t="s">
        <v>75</v>
      </c>
      <c r="AY187" s="2" t="s">
        <v>112</v>
      </c>
      <c r="BE187" s="124">
        <f>IF(N187="základní",J187,0)</f>
        <v>0</v>
      </c>
      <c r="BF187" s="124">
        <f>IF(N187="snížená",J187,0)</f>
        <v>0</v>
      </c>
      <c r="BG187" s="124">
        <f>IF(N187="zákl. přenesená",J187,0)</f>
        <v>0</v>
      </c>
      <c r="BH187" s="124">
        <f>IF(N187="sníž. přenesená",J187,0)</f>
        <v>0</v>
      </c>
      <c r="BI187" s="124">
        <f>IF(N187="nulová",J187,0)</f>
        <v>0</v>
      </c>
      <c r="BJ187" s="2" t="s">
        <v>83</v>
      </c>
      <c r="BK187" s="124">
        <f>ROUND(I187*H187,2)</f>
        <v>0</v>
      </c>
      <c r="BL187" s="2" t="s">
        <v>111</v>
      </c>
      <c r="BM187" s="123" t="s">
        <v>195</v>
      </c>
    </row>
    <row r="188" spans="1:47" s="20" customFormat="1" ht="107.25">
      <c r="A188" s="16"/>
      <c r="B188" s="17"/>
      <c r="C188" s="16"/>
      <c r="D188" s="125" t="s">
        <v>113</v>
      </c>
      <c r="E188" s="16"/>
      <c r="F188" s="126" t="s">
        <v>272</v>
      </c>
      <c r="G188" s="16"/>
      <c r="H188" s="16"/>
      <c r="I188" s="127"/>
      <c r="J188" s="16"/>
      <c r="K188" s="16"/>
      <c r="L188" s="17"/>
      <c r="M188" s="128"/>
      <c r="N188" s="129"/>
      <c r="O188" s="44"/>
      <c r="P188" s="44"/>
      <c r="Q188" s="44"/>
      <c r="R188" s="44"/>
      <c r="S188" s="44"/>
      <c r="T188" s="45"/>
      <c r="U188" s="16"/>
      <c r="V188" s="16"/>
      <c r="W188" s="16"/>
      <c r="X188" s="16"/>
      <c r="Y188" s="16"/>
      <c r="Z188" s="16"/>
      <c r="AA188" s="16"/>
      <c r="AB188" s="16"/>
      <c r="AC188" s="16"/>
      <c r="AD188" s="16"/>
      <c r="AE188" s="16"/>
      <c r="AT188" s="2" t="s">
        <v>113</v>
      </c>
      <c r="AU188" s="2" t="s">
        <v>75</v>
      </c>
    </row>
    <row r="189" spans="1:65" s="20" customFormat="1" ht="14.45" customHeight="1">
      <c r="A189" s="16"/>
      <c r="B189" s="111"/>
      <c r="C189" s="112" t="s">
        <v>75</v>
      </c>
      <c r="D189" s="112" t="s">
        <v>108</v>
      </c>
      <c r="E189" s="113" t="s">
        <v>196</v>
      </c>
      <c r="F189" s="114" t="s">
        <v>197</v>
      </c>
      <c r="G189" s="115" t="s">
        <v>110</v>
      </c>
      <c r="H189" s="116">
        <v>1</v>
      </c>
      <c r="I189" s="117"/>
      <c r="J189" s="118">
        <f>ROUND(I189*H189,2)</f>
        <v>0</v>
      </c>
      <c r="K189" s="114"/>
      <c r="L189" s="17"/>
      <c r="M189" s="119"/>
      <c r="N189" s="120" t="s">
        <v>40</v>
      </c>
      <c r="O189" s="44"/>
      <c r="P189" s="121">
        <f>O189*H189</f>
        <v>0</v>
      </c>
      <c r="Q189" s="121">
        <v>0</v>
      </c>
      <c r="R189" s="121">
        <f>Q189*H189</f>
        <v>0</v>
      </c>
      <c r="S189" s="121">
        <v>0</v>
      </c>
      <c r="T189" s="122">
        <f>S189*H189</f>
        <v>0</v>
      </c>
      <c r="U189" s="16"/>
      <c r="V189" s="16"/>
      <c r="W189" s="16"/>
      <c r="X189" s="16"/>
      <c r="Y189" s="16"/>
      <c r="Z189" s="16"/>
      <c r="AA189" s="16"/>
      <c r="AB189" s="16"/>
      <c r="AC189" s="16"/>
      <c r="AD189" s="16"/>
      <c r="AE189" s="16"/>
      <c r="AR189" s="123" t="s">
        <v>111</v>
      </c>
      <c r="AT189" s="123" t="s">
        <v>108</v>
      </c>
      <c r="AU189" s="123" t="s">
        <v>75</v>
      </c>
      <c r="AY189" s="2" t="s">
        <v>112</v>
      </c>
      <c r="BE189" s="124">
        <f>IF(N189="základní",J189,0)</f>
        <v>0</v>
      </c>
      <c r="BF189" s="124">
        <f>IF(N189="snížená",J189,0)</f>
        <v>0</v>
      </c>
      <c r="BG189" s="124">
        <f>IF(N189="zákl. přenesená",J189,0)</f>
        <v>0</v>
      </c>
      <c r="BH189" s="124">
        <f>IF(N189="sníž. přenesená",J189,0)</f>
        <v>0</v>
      </c>
      <c r="BI189" s="124">
        <f>IF(N189="nulová",J189,0)</f>
        <v>0</v>
      </c>
      <c r="BJ189" s="2" t="s">
        <v>83</v>
      </c>
      <c r="BK189" s="124">
        <f>ROUND(I189*H189,2)</f>
        <v>0</v>
      </c>
      <c r="BL189" s="2" t="s">
        <v>111</v>
      </c>
      <c r="BM189" s="123" t="s">
        <v>198</v>
      </c>
    </row>
    <row r="190" spans="1:47" s="20" customFormat="1" ht="78">
      <c r="A190" s="16"/>
      <c r="B190" s="17"/>
      <c r="C190" s="16"/>
      <c r="D190" s="125" t="s">
        <v>113</v>
      </c>
      <c r="E190" s="16"/>
      <c r="F190" s="126" t="s">
        <v>273</v>
      </c>
      <c r="G190" s="16"/>
      <c r="H190" s="16"/>
      <c r="I190" s="127"/>
      <c r="J190" s="16"/>
      <c r="K190" s="16"/>
      <c r="L190" s="17"/>
      <c r="M190" s="128"/>
      <c r="N190" s="129"/>
      <c r="O190" s="44"/>
      <c r="P190" s="44"/>
      <c r="Q190" s="44"/>
      <c r="R190" s="44"/>
      <c r="S190" s="44"/>
      <c r="T190" s="45"/>
      <c r="U190" s="16"/>
      <c r="V190" s="16"/>
      <c r="W190" s="16"/>
      <c r="X190" s="16"/>
      <c r="Y190" s="16"/>
      <c r="Z190" s="16"/>
      <c r="AA190" s="16"/>
      <c r="AB190" s="16"/>
      <c r="AC190" s="16"/>
      <c r="AD190" s="16"/>
      <c r="AE190" s="16"/>
      <c r="AT190" s="2" t="s">
        <v>113</v>
      </c>
      <c r="AU190" s="2" t="s">
        <v>75</v>
      </c>
    </row>
    <row r="191" spans="1:65" s="20" customFormat="1" ht="14.45" customHeight="1">
      <c r="A191" s="16"/>
      <c r="B191" s="111"/>
      <c r="C191" s="112" t="s">
        <v>75</v>
      </c>
      <c r="D191" s="112" t="s">
        <v>108</v>
      </c>
      <c r="E191" s="113" t="s">
        <v>156</v>
      </c>
      <c r="F191" s="114" t="s">
        <v>199</v>
      </c>
      <c r="G191" s="115" t="s">
        <v>110</v>
      </c>
      <c r="H191" s="116">
        <v>1</v>
      </c>
      <c r="I191" s="117"/>
      <c r="J191" s="118">
        <f>ROUND(I191*H191,2)</f>
        <v>0</v>
      </c>
      <c r="K191" s="114"/>
      <c r="L191" s="17"/>
      <c r="M191" s="119"/>
      <c r="N191" s="120" t="s">
        <v>40</v>
      </c>
      <c r="O191" s="44"/>
      <c r="P191" s="121">
        <f>O191*H191</f>
        <v>0</v>
      </c>
      <c r="Q191" s="121">
        <v>0</v>
      </c>
      <c r="R191" s="121">
        <f>Q191*H191</f>
        <v>0</v>
      </c>
      <c r="S191" s="121">
        <v>0</v>
      </c>
      <c r="T191" s="122">
        <f>S191*H191</f>
        <v>0</v>
      </c>
      <c r="U191" s="16"/>
      <c r="V191" s="16"/>
      <c r="W191" s="16"/>
      <c r="X191" s="16"/>
      <c r="Y191" s="16"/>
      <c r="Z191" s="16"/>
      <c r="AA191" s="16"/>
      <c r="AB191" s="16"/>
      <c r="AC191" s="16"/>
      <c r="AD191" s="16"/>
      <c r="AE191" s="16"/>
      <c r="AR191" s="123" t="s">
        <v>111</v>
      </c>
      <c r="AT191" s="123" t="s">
        <v>108</v>
      </c>
      <c r="AU191" s="123" t="s">
        <v>75</v>
      </c>
      <c r="AY191" s="2" t="s">
        <v>112</v>
      </c>
      <c r="BE191" s="124">
        <f>IF(N191="základní",J191,0)</f>
        <v>0</v>
      </c>
      <c r="BF191" s="124">
        <f>IF(N191="snížená",J191,0)</f>
        <v>0</v>
      </c>
      <c r="BG191" s="124">
        <f>IF(N191="zákl. přenesená",J191,0)</f>
        <v>0</v>
      </c>
      <c r="BH191" s="124">
        <f>IF(N191="sníž. přenesená",J191,0)</f>
        <v>0</v>
      </c>
      <c r="BI191" s="124">
        <f>IF(N191="nulová",J191,0)</f>
        <v>0</v>
      </c>
      <c r="BJ191" s="2" t="s">
        <v>83</v>
      </c>
      <c r="BK191" s="124">
        <f>ROUND(I191*H191,2)</f>
        <v>0</v>
      </c>
      <c r="BL191" s="2" t="s">
        <v>111</v>
      </c>
      <c r="BM191" s="123" t="s">
        <v>200</v>
      </c>
    </row>
    <row r="192" spans="1:47" s="20" customFormat="1" ht="107.25">
      <c r="A192" s="16"/>
      <c r="B192" s="17"/>
      <c r="C192" s="16"/>
      <c r="D192" s="125" t="s">
        <v>113</v>
      </c>
      <c r="E192" s="16"/>
      <c r="F192" s="126" t="s">
        <v>302</v>
      </c>
      <c r="G192" s="16"/>
      <c r="H192" s="16"/>
      <c r="I192" s="127"/>
      <c r="J192" s="16"/>
      <c r="K192" s="16"/>
      <c r="L192" s="17"/>
      <c r="M192" s="128"/>
      <c r="N192" s="129"/>
      <c r="O192" s="44"/>
      <c r="P192" s="44"/>
      <c r="Q192" s="44"/>
      <c r="R192" s="44"/>
      <c r="S192" s="44"/>
      <c r="T192" s="45"/>
      <c r="U192" s="16"/>
      <c r="V192" s="16"/>
      <c r="W192" s="16"/>
      <c r="X192" s="16"/>
      <c r="Y192" s="16"/>
      <c r="Z192" s="16"/>
      <c r="AA192" s="16"/>
      <c r="AB192" s="16"/>
      <c r="AC192" s="16"/>
      <c r="AD192" s="16"/>
      <c r="AE192" s="16"/>
      <c r="AT192" s="2" t="s">
        <v>113</v>
      </c>
      <c r="AU192" s="2" t="s">
        <v>75</v>
      </c>
    </row>
    <row r="193" spans="1:65" s="20" customFormat="1" ht="14.45" customHeight="1">
      <c r="A193" s="16"/>
      <c r="B193" s="111"/>
      <c r="C193" s="112" t="s">
        <v>75</v>
      </c>
      <c r="D193" s="112" t="s">
        <v>108</v>
      </c>
      <c r="E193" s="113" t="s">
        <v>201</v>
      </c>
      <c r="F193" s="114" t="s">
        <v>202</v>
      </c>
      <c r="G193" s="115" t="s">
        <v>110</v>
      </c>
      <c r="H193" s="116">
        <v>1</v>
      </c>
      <c r="I193" s="117"/>
      <c r="J193" s="118">
        <f>ROUND(I193*H193,2)</f>
        <v>0</v>
      </c>
      <c r="K193" s="114"/>
      <c r="L193" s="17"/>
      <c r="M193" s="119"/>
      <c r="N193" s="120" t="s">
        <v>40</v>
      </c>
      <c r="O193" s="44"/>
      <c r="P193" s="121">
        <f>O193*H193</f>
        <v>0</v>
      </c>
      <c r="Q193" s="121">
        <v>0</v>
      </c>
      <c r="R193" s="121">
        <f>Q193*H193</f>
        <v>0</v>
      </c>
      <c r="S193" s="121">
        <v>0</v>
      </c>
      <c r="T193" s="122">
        <f>S193*H193</f>
        <v>0</v>
      </c>
      <c r="U193" s="16"/>
      <c r="V193" s="16"/>
      <c r="W193" s="16"/>
      <c r="X193" s="16"/>
      <c r="Y193" s="16"/>
      <c r="Z193" s="16"/>
      <c r="AA193" s="16"/>
      <c r="AB193" s="16"/>
      <c r="AC193" s="16"/>
      <c r="AD193" s="16"/>
      <c r="AE193" s="16"/>
      <c r="AR193" s="123" t="s">
        <v>111</v>
      </c>
      <c r="AT193" s="123" t="s">
        <v>108</v>
      </c>
      <c r="AU193" s="123" t="s">
        <v>75</v>
      </c>
      <c r="AY193" s="2" t="s">
        <v>112</v>
      </c>
      <c r="BE193" s="124">
        <f>IF(N193="základní",J193,0)</f>
        <v>0</v>
      </c>
      <c r="BF193" s="124">
        <f>IF(N193="snížená",J193,0)</f>
        <v>0</v>
      </c>
      <c r="BG193" s="124">
        <f>IF(N193="zákl. přenesená",J193,0)</f>
        <v>0</v>
      </c>
      <c r="BH193" s="124">
        <f>IF(N193="sníž. přenesená",J193,0)</f>
        <v>0</v>
      </c>
      <c r="BI193" s="124">
        <f>IF(N193="nulová",J193,0)</f>
        <v>0</v>
      </c>
      <c r="BJ193" s="2" t="s">
        <v>83</v>
      </c>
      <c r="BK193" s="124">
        <f>ROUND(I193*H193,2)</f>
        <v>0</v>
      </c>
      <c r="BL193" s="2" t="s">
        <v>111</v>
      </c>
      <c r="BM193" s="123" t="s">
        <v>203</v>
      </c>
    </row>
    <row r="194" spans="1:47" s="20" customFormat="1" ht="68.25">
      <c r="A194" s="16"/>
      <c r="B194" s="17"/>
      <c r="C194" s="16"/>
      <c r="D194" s="125" t="s">
        <v>113</v>
      </c>
      <c r="E194" s="16"/>
      <c r="F194" s="126" t="s">
        <v>274</v>
      </c>
      <c r="G194" s="16"/>
      <c r="H194" s="16"/>
      <c r="I194" s="127"/>
      <c r="J194" s="16"/>
      <c r="K194" s="16"/>
      <c r="L194" s="17"/>
      <c r="M194" s="128"/>
      <c r="N194" s="129"/>
      <c r="O194" s="44"/>
      <c r="P194" s="44"/>
      <c r="Q194" s="44"/>
      <c r="R194" s="44"/>
      <c r="S194" s="44"/>
      <c r="T194" s="45"/>
      <c r="U194" s="16"/>
      <c r="V194" s="16"/>
      <c r="W194" s="16"/>
      <c r="X194" s="16"/>
      <c r="Y194" s="16"/>
      <c r="Z194" s="16"/>
      <c r="AA194" s="16"/>
      <c r="AB194" s="16"/>
      <c r="AC194" s="16"/>
      <c r="AD194" s="16"/>
      <c r="AE194" s="16"/>
      <c r="AT194" s="2" t="s">
        <v>113</v>
      </c>
      <c r="AU194" s="2" t="s">
        <v>75</v>
      </c>
    </row>
    <row r="195" spans="1:65" s="20" customFormat="1" ht="14.45" customHeight="1">
      <c r="A195" s="16"/>
      <c r="B195" s="111"/>
      <c r="C195" s="112" t="s">
        <v>75</v>
      </c>
      <c r="D195" s="112" t="s">
        <v>108</v>
      </c>
      <c r="E195" s="113" t="s">
        <v>158</v>
      </c>
      <c r="F195" s="114" t="s">
        <v>300</v>
      </c>
      <c r="G195" s="115" t="s">
        <v>110</v>
      </c>
      <c r="H195" s="116">
        <v>1</v>
      </c>
      <c r="I195" s="117"/>
      <c r="J195" s="118">
        <f>ROUND(I195*H195,2)</f>
        <v>0</v>
      </c>
      <c r="K195" s="114"/>
      <c r="L195" s="17"/>
      <c r="M195" s="119"/>
      <c r="N195" s="120" t="s">
        <v>40</v>
      </c>
      <c r="O195" s="44"/>
      <c r="P195" s="121">
        <f>O195*H195</f>
        <v>0</v>
      </c>
      <c r="Q195" s="121">
        <v>0</v>
      </c>
      <c r="R195" s="121">
        <f>Q195*H195</f>
        <v>0</v>
      </c>
      <c r="S195" s="121">
        <v>0</v>
      </c>
      <c r="T195" s="122">
        <f>S195*H195</f>
        <v>0</v>
      </c>
      <c r="U195" s="16"/>
      <c r="V195" s="16"/>
      <c r="W195" s="16"/>
      <c r="X195" s="16"/>
      <c r="Y195" s="16"/>
      <c r="Z195" s="16"/>
      <c r="AA195" s="16"/>
      <c r="AB195" s="16"/>
      <c r="AC195" s="16"/>
      <c r="AD195" s="16"/>
      <c r="AE195" s="16"/>
      <c r="AR195" s="123" t="s">
        <v>111</v>
      </c>
      <c r="AT195" s="123" t="s">
        <v>108</v>
      </c>
      <c r="AU195" s="123" t="s">
        <v>75</v>
      </c>
      <c r="AY195" s="2" t="s">
        <v>112</v>
      </c>
      <c r="BE195" s="124">
        <f>IF(N195="základní",J195,0)</f>
        <v>0</v>
      </c>
      <c r="BF195" s="124">
        <f>IF(N195="snížená",J195,0)</f>
        <v>0</v>
      </c>
      <c r="BG195" s="124">
        <f>IF(N195="zákl. přenesená",J195,0)</f>
        <v>0</v>
      </c>
      <c r="BH195" s="124">
        <f>IF(N195="sníž. přenesená",J195,0)</f>
        <v>0</v>
      </c>
      <c r="BI195" s="124">
        <f>IF(N195="nulová",J195,0)</f>
        <v>0</v>
      </c>
      <c r="BJ195" s="2" t="s">
        <v>83</v>
      </c>
      <c r="BK195" s="124">
        <f>ROUND(I195*H195,2)</f>
        <v>0</v>
      </c>
      <c r="BL195" s="2" t="s">
        <v>111</v>
      </c>
      <c r="BM195" s="123" t="s">
        <v>204</v>
      </c>
    </row>
    <row r="196" spans="1:47" s="20" customFormat="1" ht="58.5">
      <c r="A196" s="16"/>
      <c r="B196" s="17"/>
      <c r="C196" s="16"/>
      <c r="D196" s="125" t="s">
        <v>113</v>
      </c>
      <c r="E196" s="16"/>
      <c r="F196" s="126" t="s">
        <v>275</v>
      </c>
      <c r="G196" s="16"/>
      <c r="H196" s="16"/>
      <c r="I196" s="127"/>
      <c r="J196" s="16"/>
      <c r="K196" s="16"/>
      <c r="L196" s="17"/>
      <c r="M196" s="128"/>
      <c r="N196" s="129"/>
      <c r="O196" s="44"/>
      <c r="P196" s="44"/>
      <c r="Q196" s="44"/>
      <c r="R196" s="44"/>
      <c r="S196" s="44"/>
      <c r="T196" s="45"/>
      <c r="U196" s="16"/>
      <c r="V196" s="16"/>
      <c r="W196" s="16"/>
      <c r="X196" s="16"/>
      <c r="Y196" s="16"/>
      <c r="Z196" s="16"/>
      <c r="AA196" s="16"/>
      <c r="AB196" s="16"/>
      <c r="AC196" s="16"/>
      <c r="AD196" s="16"/>
      <c r="AE196" s="16"/>
      <c r="AT196" s="2" t="s">
        <v>113</v>
      </c>
      <c r="AU196" s="2" t="s">
        <v>75</v>
      </c>
    </row>
    <row r="197" spans="1:65" s="20" customFormat="1" ht="14.45" customHeight="1">
      <c r="A197" s="16"/>
      <c r="B197" s="111"/>
      <c r="C197" s="112" t="s">
        <v>75</v>
      </c>
      <c r="D197" s="112" t="s">
        <v>108</v>
      </c>
      <c r="E197" s="113" t="s">
        <v>205</v>
      </c>
      <c r="F197" s="114" t="s">
        <v>206</v>
      </c>
      <c r="G197" s="115" t="s">
        <v>110</v>
      </c>
      <c r="H197" s="116">
        <v>1</v>
      </c>
      <c r="I197" s="117"/>
      <c r="J197" s="118">
        <f>ROUND(I197*H197,2)</f>
        <v>0</v>
      </c>
      <c r="K197" s="114"/>
      <c r="L197" s="17"/>
      <c r="M197" s="119"/>
      <c r="N197" s="120" t="s">
        <v>40</v>
      </c>
      <c r="O197" s="44"/>
      <c r="P197" s="121">
        <f>O197*H197</f>
        <v>0</v>
      </c>
      <c r="Q197" s="121">
        <v>0</v>
      </c>
      <c r="R197" s="121">
        <f>Q197*H197</f>
        <v>0</v>
      </c>
      <c r="S197" s="121">
        <v>0</v>
      </c>
      <c r="T197" s="122">
        <f>S197*H197</f>
        <v>0</v>
      </c>
      <c r="U197" s="16"/>
      <c r="V197" s="16"/>
      <c r="W197" s="16"/>
      <c r="X197" s="16"/>
      <c r="Y197" s="16"/>
      <c r="Z197" s="16"/>
      <c r="AA197" s="16"/>
      <c r="AB197" s="16"/>
      <c r="AC197" s="16"/>
      <c r="AD197" s="16"/>
      <c r="AE197" s="16"/>
      <c r="AR197" s="123" t="s">
        <v>111</v>
      </c>
      <c r="AT197" s="123" t="s">
        <v>108</v>
      </c>
      <c r="AU197" s="123" t="s">
        <v>75</v>
      </c>
      <c r="AY197" s="2" t="s">
        <v>112</v>
      </c>
      <c r="BE197" s="124">
        <f>IF(N197="základní",J197,0)</f>
        <v>0</v>
      </c>
      <c r="BF197" s="124">
        <f>IF(N197="snížená",J197,0)</f>
        <v>0</v>
      </c>
      <c r="BG197" s="124">
        <f>IF(N197="zákl. přenesená",J197,0)</f>
        <v>0</v>
      </c>
      <c r="BH197" s="124">
        <f>IF(N197="sníž. přenesená",J197,0)</f>
        <v>0</v>
      </c>
      <c r="BI197" s="124">
        <f>IF(N197="nulová",J197,0)</f>
        <v>0</v>
      </c>
      <c r="BJ197" s="2" t="s">
        <v>83</v>
      </c>
      <c r="BK197" s="124">
        <f>ROUND(I197*H197,2)</f>
        <v>0</v>
      </c>
      <c r="BL197" s="2" t="s">
        <v>111</v>
      </c>
      <c r="BM197" s="123" t="s">
        <v>207</v>
      </c>
    </row>
    <row r="198" spans="1:47" s="20" customFormat="1" ht="87.75">
      <c r="A198" s="16"/>
      <c r="B198" s="17"/>
      <c r="C198" s="16"/>
      <c r="D198" s="125" t="s">
        <v>113</v>
      </c>
      <c r="E198" s="16"/>
      <c r="F198" s="126" t="s">
        <v>276</v>
      </c>
      <c r="G198" s="16"/>
      <c r="H198" s="16"/>
      <c r="I198" s="127"/>
      <c r="J198" s="16"/>
      <c r="K198" s="16"/>
      <c r="L198" s="17"/>
      <c r="M198" s="128"/>
      <c r="N198" s="129"/>
      <c r="O198" s="44"/>
      <c r="P198" s="44"/>
      <c r="Q198" s="44"/>
      <c r="R198" s="44"/>
      <c r="S198" s="44"/>
      <c r="T198" s="45"/>
      <c r="U198" s="16"/>
      <c r="V198" s="16"/>
      <c r="W198" s="16"/>
      <c r="X198" s="16"/>
      <c r="Y198" s="16"/>
      <c r="Z198" s="16"/>
      <c r="AA198" s="16"/>
      <c r="AB198" s="16"/>
      <c r="AC198" s="16"/>
      <c r="AD198" s="16"/>
      <c r="AE198" s="16"/>
      <c r="AT198" s="2" t="s">
        <v>113</v>
      </c>
      <c r="AU198" s="2" t="s">
        <v>75</v>
      </c>
    </row>
    <row r="199" spans="1:65" s="20" customFormat="1" ht="14.45" customHeight="1">
      <c r="A199" s="16"/>
      <c r="B199" s="111"/>
      <c r="C199" s="112" t="s">
        <v>75</v>
      </c>
      <c r="D199" s="112" t="s">
        <v>108</v>
      </c>
      <c r="E199" s="113" t="s">
        <v>160</v>
      </c>
      <c r="F199" s="114" t="s">
        <v>208</v>
      </c>
      <c r="G199" s="115" t="s">
        <v>110</v>
      </c>
      <c r="H199" s="116">
        <v>1</v>
      </c>
      <c r="I199" s="117"/>
      <c r="J199" s="118">
        <f>ROUND(I199*H199,2)</f>
        <v>0</v>
      </c>
      <c r="K199" s="114"/>
      <c r="L199" s="17"/>
      <c r="M199" s="119"/>
      <c r="N199" s="120" t="s">
        <v>40</v>
      </c>
      <c r="O199" s="44"/>
      <c r="P199" s="121">
        <f>O199*H199</f>
        <v>0</v>
      </c>
      <c r="Q199" s="121">
        <v>0</v>
      </c>
      <c r="R199" s="121">
        <f>Q199*H199</f>
        <v>0</v>
      </c>
      <c r="S199" s="121">
        <v>0</v>
      </c>
      <c r="T199" s="122">
        <f>S199*H199</f>
        <v>0</v>
      </c>
      <c r="U199" s="16"/>
      <c r="V199" s="16"/>
      <c r="W199" s="16"/>
      <c r="X199" s="16"/>
      <c r="Y199" s="16"/>
      <c r="Z199" s="16"/>
      <c r="AA199" s="16"/>
      <c r="AB199" s="16"/>
      <c r="AC199" s="16"/>
      <c r="AD199" s="16"/>
      <c r="AE199" s="16"/>
      <c r="AR199" s="123" t="s">
        <v>111</v>
      </c>
      <c r="AT199" s="123" t="s">
        <v>108</v>
      </c>
      <c r="AU199" s="123" t="s">
        <v>75</v>
      </c>
      <c r="AY199" s="2" t="s">
        <v>112</v>
      </c>
      <c r="BE199" s="124">
        <f>IF(N199="základní",J199,0)</f>
        <v>0</v>
      </c>
      <c r="BF199" s="124">
        <f>IF(N199="snížená",J199,0)</f>
        <v>0</v>
      </c>
      <c r="BG199" s="124">
        <f>IF(N199="zákl. přenesená",J199,0)</f>
        <v>0</v>
      </c>
      <c r="BH199" s="124">
        <f>IF(N199="sníž. přenesená",J199,0)</f>
        <v>0</v>
      </c>
      <c r="BI199" s="124">
        <f>IF(N199="nulová",J199,0)</f>
        <v>0</v>
      </c>
      <c r="BJ199" s="2" t="s">
        <v>83</v>
      </c>
      <c r="BK199" s="124">
        <f>ROUND(I199*H199,2)</f>
        <v>0</v>
      </c>
      <c r="BL199" s="2" t="s">
        <v>111</v>
      </c>
      <c r="BM199" s="123" t="s">
        <v>209</v>
      </c>
    </row>
    <row r="200" spans="1:47" s="20" customFormat="1" ht="107.25">
      <c r="A200" s="16"/>
      <c r="B200" s="17"/>
      <c r="C200" s="16"/>
      <c r="D200" s="125" t="s">
        <v>113</v>
      </c>
      <c r="E200" s="16"/>
      <c r="F200" s="126" t="s">
        <v>277</v>
      </c>
      <c r="G200" s="16"/>
      <c r="H200" s="16"/>
      <c r="I200" s="127"/>
      <c r="J200" s="16"/>
      <c r="K200" s="16"/>
      <c r="L200" s="17"/>
      <c r="M200" s="128"/>
      <c r="N200" s="129"/>
      <c r="O200" s="44"/>
      <c r="P200" s="44"/>
      <c r="Q200" s="44"/>
      <c r="R200" s="44"/>
      <c r="S200" s="44"/>
      <c r="T200" s="45"/>
      <c r="U200" s="16"/>
      <c r="V200" s="16"/>
      <c r="W200" s="16"/>
      <c r="X200" s="16"/>
      <c r="Y200" s="16"/>
      <c r="Z200" s="16"/>
      <c r="AA200" s="16"/>
      <c r="AB200" s="16"/>
      <c r="AC200" s="16"/>
      <c r="AD200" s="16"/>
      <c r="AE200" s="16"/>
      <c r="AT200" s="2" t="s">
        <v>113</v>
      </c>
      <c r="AU200" s="2" t="s">
        <v>75</v>
      </c>
    </row>
    <row r="201" spans="1:65" s="20" customFormat="1" ht="24.2" customHeight="1">
      <c r="A201" s="16"/>
      <c r="B201" s="111"/>
      <c r="C201" s="112" t="s">
        <v>75</v>
      </c>
      <c r="D201" s="112" t="s">
        <v>108</v>
      </c>
      <c r="E201" s="113" t="s">
        <v>210</v>
      </c>
      <c r="F201" s="114" t="s">
        <v>280</v>
      </c>
      <c r="G201" s="115" t="s">
        <v>110</v>
      </c>
      <c r="H201" s="116">
        <v>1</v>
      </c>
      <c r="I201" s="117"/>
      <c r="J201" s="118">
        <f>ROUND(I201*H201,2)</f>
        <v>0</v>
      </c>
      <c r="K201" s="114"/>
      <c r="L201" s="17"/>
      <c r="M201" s="119"/>
      <c r="N201" s="120" t="s">
        <v>40</v>
      </c>
      <c r="O201" s="44"/>
      <c r="P201" s="121">
        <f>O201*H201</f>
        <v>0</v>
      </c>
      <c r="Q201" s="121">
        <v>0</v>
      </c>
      <c r="R201" s="121">
        <f>Q201*H201</f>
        <v>0</v>
      </c>
      <c r="S201" s="121">
        <v>0</v>
      </c>
      <c r="T201" s="122">
        <f>S201*H201</f>
        <v>0</v>
      </c>
      <c r="U201" s="16"/>
      <c r="V201" s="16"/>
      <c r="W201" s="16"/>
      <c r="X201" s="16"/>
      <c r="Y201" s="16"/>
      <c r="Z201" s="16"/>
      <c r="AA201" s="16"/>
      <c r="AB201" s="16"/>
      <c r="AC201" s="16"/>
      <c r="AD201" s="16"/>
      <c r="AE201" s="16"/>
      <c r="AR201" s="123" t="s">
        <v>111</v>
      </c>
      <c r="AT201" s="123" t="s">
        <v>108</v>
      </c>
      <c r="AU201" s="123" t="s">
        <v>75</v>
      </c>
      <c r="AY201" s="2" t="s">
        <v>112</v>
      </c>
      <c r="BE201" s="124">
        <f>IF(N201="základní",J201,0)</f>
        <v>0</v>
      </c>
      <c r="BF201" s="124">
        <f>IF(N201="snížená",J201,0)</f>
        <v>0</v>
      </c>
      <c r="BG201" s="124">
        <f>IF(N201="zákl. přenesená",J201,0)</f>
        <v>0</v>
      </c>
      <c r="BH201" s="124">
        <f>IF(N201="sníž. přenesená",J201,0)</f>
        <v>0</v>
      </c>
      <c r="BI201" s="124">
        <f>IF(N201="nulová",J201,0)</f>
        <v>0</v>
      </c>
      <c r="BJ201" s="2" t="s">
        <v>83</v>
      </c>
      <c r="BK201" s="124">
        <f>ROUND(I201*H201,2)</f>
        <v>0</v>
      </c>
      <c r="BL201" s="2" t="s">
        <v>111</v>
      </c>
      <c r="BM201" s="123" t="s">
        <v>211</v>
      </c>
    </row>
    <row r="202" spans="1:47" s="20" customFormat="1" ht="48.75">
      <c r="A202" s="16"/>
      <c r="B202" s="17"/>
      <c r="C202" s="16"/>
      <c r="D202" s="125" t="s">
        <v>113</v>
      </c>
      <c r="E202" s="16"/>
      <c r="F202" s="126" t="s">
        <v>278</v>
      </c>
      <c r="G202" s="16"/>
      <c r="H202" s="16"/>
      <c r="I202" s="127"/>
      <c r="J202" s="16"/>
      <c r="K202" s="16"/>
      <c r="L202" s="17"/>
      <c r="M202" s="128"/>
      <c r="N202" s="129"/>
      <c r="O202" s="44"/>
      <c r="P202" s="44"/>
      <c r="Q202" s="44"/>
      <c r="R202" s="44"/>
      <c r="S202" s="44"/>
      <c r="T202" s="45"/>
      <c r="U202" s="16"/>
      <c r="V202" s="16"/>
      <c r="W202" s="16"/>
      <c r="X202" s="16"/>
      <c r="Y202" s="16"/>
      <c r="Z202" s="16"/>
      <c r="AA202" s="16"/>
      <c r="AB202" s="16"/>
      <c r="AC202" s="16"/>
      <c r="AD202" s="16"/>
      <c r="AE202" s="16"/>
      <c r="AT202" s="2" t="s">
        <v>113</v>
      </c>
      <c r="AU202" s="2" t="s">
        <v>75</v>
      </c>
    </row>
    <row r="203" spans="1:65" s="20" customFormat="1" ht="24.2" customHeight="1">
      <c r="A203" s="16"/>
      <c r="B203" s="111"/>
      <c r="C203" s="112" t="s">
        <v>75</v>
      </c>
      <c r="D203" s="112" t="s">
        <v>108</v>
      </c>
      <c r="E203" s="113" t="s">
        <v>162</v>
      </c>
      <c r="F203" s="114" t="s">
        <v>279</v>
      </c>
      <c r="G203" s="115" t="s">
        <v>110</v>
      </c>
      <c r="H203" s="116">
        <v>1</v>
      </c>
      <c r="I203" s="117"/>
      <c r="J203" s="118">
        <f>ROUND(I203*H203,2)</f>
        <v>0</v>
      </c>
      <c r="K203" s="114"/>
      <c r="L203" s="17"/>
      <c r="M203" s="119"/>
      <c r="N203" s="120" t="s">
        <v>40</v>
      </c>
      <c r="O203" s="44"/>
      <c r="P203" s="121">
        <f>O203*H203</f>
        <v>0</v>
      </c>
      <c r="Q203" s="121">
        <v>0</v>
      </c>
      <c r="R203" s="121">
        <f>Q203*H203</f>
        <v>0</v>
      </c>
      <c r="S203" s="121">
        <v>0</v>
      </c>
      <c r="T203" s="122">
        <f>S203*H203</f>
        <v>0</v>
      </c>
      <c r="U203" s="16"/>
      <c r="V203" s="16"/>
      <c r="W203" s="16"/>
      <c r="X203" s="16"/>
      <c r="Y203" s="16"/>
      <c r="Z203" s="16"/>
      <c r="AA203" s="16"/>
      <c r="AB203" s="16"/>
      <c r="AC203" s="16"/>
      <c r="AD203" s="16"/>
      <c r="AE203" s="16"/>
      <c r="AR203" s="123" t="s">
        <v>111</v>
      </c>
      <c r="AT203" s="123" t="s">
        <v>108</v>
      </c>
      <c r="AU203" s="123" t="s">
        <v>75</v>
      </c>
      <c r="AY203" s="2" t="s">
        <v>112</v>
      </c>
      <c r="BE203" s="124">
        <f>IF(N203="základní",J203,0)</f>
        <v>0</v>
      </c>
      <c r="BF203" s="124">
        <f>IF(N203="snížená",J203,0)</f>
        <v>0</v>
      </c>
      <c r="BG203" s="124">
        <f>IF(N203="zákl. přenesená",J203,0)</f>
        <v>0</v>
      </c>
      <c r="BH203" s="124">
        <f>IF(N203="sníž. přenesená",J203,0)</f>
        <v>0</v>
      </c>
      <c r="BI203" s="124">
        <f>IF(N203="nulová",J203,0)</f>
        <v>0</v>
      </c>
      <c r="BJ203" s="2" t="s">
        <v>83</v>
      </c>
      <c r="BK203" s="124">
        <f>ROUND(I203*H203,2)</f>
        <v>0</v>
      </c>
      <c r="BL203" s="2" t="s">
        <v>111</v>
      </c>
      <c r="BM203" s="123" t="s">
        <v>212</v>
      </c>
    </row>
    <row r="204" spans="1:47" s="20" customFormat="1" ht="48.75">
      <c r="A204" s="16"/>
      <c r="B204" s="17"/>
      <c r="C204" s="16"/>
      <c r="D204" s="125" t="s">
        <v>113</v>
      </c>
      <c r="E204" s="16"/>
      <c r="F204" s="126" t="s">
        <v>281</v>
      </c>
      <c r="G204" s="16"/>
      <c r="H204" s="16"/>
      <c r="I204" s="127"/>
      <c r="J204" s="16"/>
      <c r="K204" s="16"/>
      <c r="L204" s="17"/>
      <c r="M204" s="128"/>
      <c r="N204" s="129"/>
      <c r="O204" s="44"/>
      <c r="P204" s="44"/>
      <c r="Q204" s="44"/>
      <c r="R204" s="44"/>
      <c r="S204" s="44"/>
      <c r="T204" s="45"/>
      <c r="U204" s="16"/>
      <c r="V204" s="16"/>
      <c r="W204" s="16"/>
      <c r="X204" s="16"/>
      <c r="Y204" s="16"/>
      <c r="Z204" s="16"/>
      <c r="AA204" s="16"/>
      <c r="AB204" s="16"/>
      <c r="AC204" s="16"/>
      <c r="AD204" s="16"/>
      <c r="AE204" s="16"/>
      <c r="AT204" s="2" t="s">
        <v>113</v>
      </c>
      <c r="AU204" s="2" t="s">
        <v>75</v>
      </c>
    </row>
    <row r="205" spans="1:65" s="20" customFormat="1" ht="14.45" customHeight="1">
      <c r="A205" s="16"/>
      <c r="B205" s="111"/>
      <c r="C205" s="112" t="s">
        <v>75</v>
      </c>
      <c r="D205" s="112" t="s">
        <v>108</v>
      </c>
      <c r="E205" s="113" t="s">
        <v>213</v>
      </c>
      <c r="F205" s="114" t="s">
        <v>282</v>
      </c>
      <c r="G205" s="115" t="s">
        <v>110</v>
      </c>
      <c r="H205" s="116">
        <v>1</v>
      </c>
      <c r="I205" s="117"/>
      <c r="J205" s="118">
        <f>ROUND(I205*H205,2)</f>
        <v>0</v>
      </c>
      <c r="K205" s="114"/>
      <c r="L205" s="17"/>
      <c r="M205" s="119"/>
      <c r="N205" s="120" t="s">
        <v>40</v>
      </c>
      <c r="O205" s="44"/>
      <c r="P205" s="121">
        <f>O205*H205</f>
        <v>0</v>
      </c>
      <c r="Q205" s="121">
        <v>0</v>
      </c>
      <c r="R205" s="121">
        <f>Q205*H205</f>
        <v>0</v>
      </c>
      <c r="S205" s="121">
        <v>0</v>
      </c>
      <c r="T205" s="122">
        <f>S205*H205</f>
        <v>0</v>
      </c>
      <c r="U205" s="16"/>
      <c r="V205" s="16"/>
      <c r="W205" s="16"/>
      <c r="X205" s="16"/>
      <c r="Y205" s="16"/>
      <c r="Z205" s="16"/>
      <c r="AA205" s="16"/>
      <c r="AB205" s="16"/>
      <c r="AC205" s="16"/>
      <c r="AD205" s="16"/>
      <c r="AE205" s="16"/>
      <c r="AR205" s="123" t="s">
        <v>111</v>
      </c>
      <c r="AT205" s="123" t="s">
        <v>108</v>
      </c>
      <c r="AU205" s="123" t="s">
        <v>75</v>
      </c>
      <c r="AY205" s="2" t="s">
        <v>112</v>
      </c>
      <c r="BE205" s="124">
        <f>IF(N205="základní",J205,0)</f>
        <v>0</v>
      </c>
      <c r="BF205" s="124">
        <f>IF(N205="snížená",J205,0)</f>
        <v>0</v>
      </c>
      <c r="BG205" s="124">
        <f>IF(N205="zákl. přenesená",J205,0)</f>
        <v>0</v>
      </c>
      <c r="BH205" s="124">
        <f>IF(N205="sníž. přenesená",J205,0)</f>
        <v>0</v>
      </c>
      <c r="BI205" s="124">
        <f>IF(N205="nulová",J205,0)</f>
        <v>0</v>
      </c>
      <c r="BJ205" s="2" t="s">
        <v>83</v>
      </c>
      <c r="BK205" s="124">
        <f>ROUND(I205*H205,2)</f>
        <v>0</v>
      </c>
      <c r="BL205" s="2" t="s">
        <v>111</v>
      </c>
      <c r="BM205" s="123" t="s">
        <v>214</v>
      </c>
    </row>
    <row r="206" spans="1:47" s="20" customFormat="1" ht="87.75">
      <c r="A206" s="16"/>
      <c r="B206" s="17"/>
      <c r="C206" s="16"/>
      <c r="D206" s="125" t="s">
        <v>113</v>
      </c>
      <c r="E206" s="16"/>
      <c r="F206" s="126" t="s">
        <v>303</v>
      </c>
      <c r="G206" s="16"/>
      <c r="H206" s="16"/>
      <c r="I206" s="127"/>
      <c r="J206" s="16"/>
      <c r="K206" s="16"/>
      <c r="L206" s="17"/>
      <c r="M206" s="128"/>
      <c r="N206" s="129"/>
      <c r="O206" s="44"/>
      <c r="P206" s="44"/>
      <c r="Q206" s="44"/>
      <c r="R206" s="44"/>
      <c r="S206" s="44"/>
      <c r="T206" s="45"/>
      <c r="U206" s="16"/>
      <c r="V206" s="16"/>
      <c r="W206" s="16"/>
      <c r="X206" s="16"/>
      <c r="Y206" s="16"/>
      <c r="Z206" s="16"/>
      <c r="AA206" s="16"/>
      <c r="AB206" s="16"/>
      <c r="AC206" s="16"/>
      <c r="AD206" s="16"/>
      <c r="AE206" s="16"/>
      <c r="AT206" s="2" t="s">
        <v>113</v>
      </c>
      <c r="AU206" s="2" t="s">
        <v>75</v>
      </c>
    </row>
    <row r="207" spans="1:65" s="20" customFormat="1" ht="14.45" customHeight="1">
      <c r="A207" s="16"/>
      <c r="B207" s="111"/>
      <c r="C207" s="112" t="s">
        <v>75</v>
      </c>
      <c r="D207" s="112" t="s">
        <v>108</v>
      </c>
      <c r="E207" s="113" t="s">
        <v>165</v>
      </c>
      <c r="F207" s="114" t="s">
        <v>215</v>
      </c>
      <c r="G207" s="115" t="s">
        <v>110</v>
      </c>
      <c r="H207" s="116">
        <v>1</v>
      </c>
      <c r="I207" s="117"/>
      <c r="J207" s="118">
        <f>ROUND(I207*H207,2)</f>
        <v>0</v>
      </c>
      <c r="K207" s="114"/>
      <c r="L207" s="17"/>
      <c r="M207" s="119"/>
      <c r="N207" s="120" t="s">
        <v>40</v>
      </c>
      <c r="O207" s="44"/>
      <c r="P207" s="121">
        <f>O207*H207</f>
        <v>0</v>
      </c>
      <c r="Q207" s="121">
        <v>0</v>
      </c>
      <c r="R207" s="121">
        <f>Q207*H207</f>
        <v>0</v>
      </c>
      <c r="S207" s="121">
        <v>0</v>
      </c>
      <c r="T207" s="122">
        <f>S207*H207</f>
        <v>0</v>
      </c>
      <c r="U207" s="16"/>
      <c r="V207" s="16"/>
      <c r="W207" s="16"/>
      <c r="X207" s="16"/>
      <c r="Y207" s="16"/>
      <c r="Z207" s="16"/>
      <c r="AA207" s="16"/>
      <c r="AB207" s="16"/>
      <c r="AC207" s="16"/>
      <c r="AD207" s="16"/>
      <c r="AE207" s="16"/>
      <c r="AR207" s="123" t="s">
        <v>111</v>
      </c>
      <c r="AT207" s="123" t="s">
        <v>108</v>
      </c>
      <c r="AU207" s="123" t="s">
        <v>75</v>
      </c>
      <c r="AY207" s="2" t="s">
        <v>112</v>
      </c>
      <c r="BE207" s="124">
        <f>IF(N207="základní",J207,0)</f>
        <v>0</v>
      </c>
      <c r="BF207" s="124">
        <f>IF(N207="snížená",J207,0)</f>
        <v>0</v>
      </c>
      <c r="BG207" s="124">
        <f>IF(N207="zákl. přenesená",J207,0)</f>
        <v>0</v>
      </c>
      <c r="BH207" s="124">
        <f>IF(N207="sníž. přenesená",J207,0)</f>
        <v>0</v>
      </c>
      <c r="BI207" s="124">
        <f>IF(N207="nulová",J207,0)</f>
        <v>0</v>
      </c>
      <c r="BJ207" s="2" t="s">
        <v>83</v>
      </c>
      <c r="BK207" s="124">
        <f>ROUND(I207*H207,2)</f>
        <v>0</v>
      </c>
      <c r="BL207" s="2" t="s">
        <v>111</v>
      </c>
      <c r="BM207" s="123" t="s">
        <v>216</v>
      </c>
    </row>
    <row r="208" spans="1:47" s="20" customFormat="1" ht="78">
      <c r="A208" s="16"/>
      <c r="B208" s="17"/>
      <c r="C208" s="16"/>
      <c r="D208" s="125" t="s">
        <v>113</v>
      </c>
      <c r="E208" s="16"/>
      <c r="F208" s="126" t="s">
        <v>297</v>
      </c>
      <c r="G208" s="16"/>
      <c r="H208" s="16"/>
      <c r="I208" s="127"/>
      <c r="J208" s="16"/>
      <c r="K208" s="16"/>
      <c r="L208" s="17"/>
      <c r="M208" s="128"/>
      <c r="N208" s="129"/>
      <c r="O208" s="44"/>
      <c r="P208" s="44"/>
      <c r="Q208" s="44"/>
      <c r="R208" s="44"/>
      <c r="S208" s="44"/>
      <c r="T208" s="45"/>
      <c r="U208" s="16"/>
      <c r="V208" s="16"/>
      <c r="W208" s="16"/>
      <c r="X208" s="16"/>
      <c r="Y208" s="16"/>
      <c r="Z208" s="16"/>
      <c r="AA208" s="16"/>
      <c r="AB208" s="16"/>
      <c r="AC208" s="16"/>
      <c r="AD208" s="16"/>
      <c r="AE208" s="16"/>
      <c r="AT208" s="2" t="s">
        <v>113</v>
      </c>
      <c r="AU208" s="2" t="s">
        <v>75</v>
      </c>
    </row>
    <row r="209" spans="1:65" s="20" customFormat="1" ht="14.45" customHeight="1">
      <c r="A209" s="16"/>
      <c r="B209" s="111"/>
      <c r="C209" s="112" t="s">
        <v>75</v>
      </c>
      <c r="D209" s="112" t="s">
        <v>108</v>
      </c>
      <c r="E209" s="113" t="s">
        <v>217</v>
      </c>
      <c r="F209" s="114" t="s">
        <v>283</v>
      </c>
      <c r="G209" s="115" t="s">
        <v>110</v>
      </c>
      <c r="H209" s="116">
        <v>1</v>
      </c>
      <c r="I209" s="117"/>
      <c r="J209" s="118">
        <f>ROUND(I209*H209,2)</f>
        <v>0</v>
      </c>
      <c r="K209" s="114"/>
      <c r="L209" s="17"/>
      <c r="M209" s="119"/>
      <c r="N209" s="120" t="s">
        <v>40</v>
      </c>
      <c r="O209" s="44"/>
      <c r="P209" s="121">
        <f>O209*H209</f>
        <v>0</v>
      </c>
      <c r="Q209" s="121">
        <v>0</v>
      </c>
      <c r="R209" s="121">
        <f>Q209*H209</f>
        <v>0</v>
      </c>
      <c r="S209" s="121">
        <v>0</v>
      </c>
      <c r="T209" s="122">
        <f>S209*H209</f>
        <v>0</v>
      </c>
      <c r="U209" s="16"/>
      <c r="V209" s="16"/>
      <c r="W209" s="16"/>
      <c r="X209" s="16"/>
      <c r="Y209" s="16"/>
      <c r="Z209" s="16"/>
      <c r="AA209" s="16"/>
      <c r="AB209" s="16"/>
      <c r="AC209" s="16"/>
      <c r="AD209" s="16"/>
      <c r="AE209" s="16"/>
      <c r="AR209" s="123" t="s">
        <v>111</v>
      </c>
      <c r="AT209" s="123" t="s">
        <v>108</v>
      </c>
      <c r="AU209" s="123" t="s">
        <v>75</v>
      </c>
      <c r="AY209" s="2" t="s">
        <v>112</v>
      </c>
      <c r="BE209" s="124">
        <f>IF(N209="základní",J209,0)</f>
        <v>0</v>
      </c>
      <c r="BF209" s="124">
        <f>IF(N209="snížená",J209,0)</f>
        <v>0</v>
      </c>
      <c r="BG209" s="124">
        <f>IF(N209="zákl. přenesená",J209,0)</f>
        <v>0</v>
      </c>
      <c r="BH209" s="124">
        <f>IF(N209="sníž. přenesená",J209,0)</f>
        <v>0</v>
      </c>
      <c r="BI209" s="124">
        <f>IF(N209="nulová",J209,0)</f>
        <v>0</v>
      </c>
      <c r="BJ209" s="2" t="s">
        <v>83</v>
      </c>
      <c r="BK209" s="124">
        <f>ROUND(I209*H209,2)</f>
        <v>0</v>
      </c>
      <c r="BL209" s="2" t="s">
        <v>111</v>
      </c>
      <c r="BM209" s="123" t="s">
        <v>218</v>
      </c>
    </row>
    <row r="210" spans="1:47" s="20" customFormat="1" ht="87.75">
      <c r="A210" s="16"/>
      <c r="B210" s="17"/>
      <c r="C210" s="16"/>
      <c r="D210" s="125" t="s">
        <v>113</v>
      </c>
      <c r="E210" s="16"/>
      <c r="F210" s="126" t="s">
        <v>296</v>
      </c>
      <c r="G210" s="16"/>
      <c r="H210" s="16"/>
      <c r="I210" s="127"/>
      <c r="J210" s="16"/>
      <c r="K210" s="16"/>
      <c r="L210" s="17"/>
      <c r="M210" s="128"/>
      <c r="N210" s="129"/>
      <c r="O210" s="44"/>
      <c r="P210" s="44"/>
      <c r="Q210" s="44"/>
      <c r="R210" s="44"/>
      <c r="S210" s="44"/>
      <c r="T210" s="45"/>
      <c r="U210" s="16"/>
      <c r="V210" s="16"/>
      <c r="W210" s="16"/>
      <c r="X210" s="16"/>
      <c r="Y210" s="16"/>
      <c r="Z210" s="16"/>
      <c r="AA210" s="16"/>
      <c r="AB210" s="16"/>
      <c r="AC210" s="16"/>
      <c r="AD210" s="16"/>
      <c r="AE210" s="16"/>
      <c r="AT210" s="2" t="s">
        <v>113</v>
      </c>
      <c r="AU210" s="2" t="s">
        <v>75</v>
      </c>
    </row>
    <row r="211" spans="1:65" s="20" customFormat="1" ht="14.45" customHeight="1">
      <c r="A211" s="16"/>
      <c r="B211" s="111"/>
      <c r="C211" s="112" t="s">
        <v>75</v>
      </c>
      <c r="D211" s="112" t="s">
        <v>108</v>
      </c>
      <c r="E211" s="113" t="s">
        <v>167</v>
      </c>
      <c r="F211" s="114" t="s">
        <v>284</v>
      </c>
      <c r="G211" s="115" t="s">
        <v>110</v>
      </c>
      <c r="H211" s="116">
        <v>1</v>
      </c>
      <c r="I211" s="117"/>
      <c r="J211" s="118">
        <f>ROUND(I211*H211,2)</f>
        <v>0</v>
      </c>
      <c r="K211" s="114"/>
      <c r="L211" s="17"/>
      <c r="M211" s="119"/>
      <c r="N211" s="120" t="s">
        <v>40</v>
      </c>
      <c r="O211" s="44"/>
      <c r="P211" s="121">
        <f>O211*H211</f>
        <v>0</v>
      </c>
      <c r="Q211" s="121">
        <v>0</v>
      </c>
      <c r="R211" s="121">
        <f>Q211*H211</f>
        <v>0</v>
      </c>
      <c r="S211" s="121">
        <v>0</v>
      </c>
      <c r="T211" s="122">
        <f>S211*H211</f>
        <v>0</v>
      </c>
      <c r="U211" s="16"/>
      <c r="V211" s="16"/>
      <c r="W211" s="16"/>
      <c r="X211" s="16"/>
      <c r="Y211" s="16"/>
      <c r="Z211" s="16"/>
      <c r="AA211" s="16"/>
      <c r="AB211" s="16"/>
      <c r="AC211" s="16"/>
      <c r="AD211" s="16"/>
      <c r="AE211" s="16"/>
      <c r="AR211" s="123" t="s">
        <v>111</v>
      </c>
      <c r="AT211" s="123" t="s">
        <v>108</v>
      </c>
      <c r="AU211" s="123" t="s">
        <v>75</v>
      </c>
      <c r="AY211" s="2" t="s">
        <v>112</v>
      </c>
      <c r="BE211" s="124">
        <f>IF(N211="základní",J211,0)</f>
        <v>0</v>
      </c>
      <c r="BF211" s="124">
        <f>IF(N211="snížená",J211,0)</f>
        <v>0</v>
      </c>
      <c r="BG211" s="124">
        <f>IF(N211="zákl. přenesená",J211,0)</f>
        <v>0</v>
      </c>
      <c r="BH211" s="124">
        <f>IF(N211="sníž. přenesená",J211,0)</f>
        <v>0</v>
      </c>
      <c r="BI211" s="124">
        <f>IF(N211="nulová",J211,0)</f>
        <v>0</v>
      </c>
      <c r="BJ211" s="2" t="s">
        <v>83</v>
      </c>
      <c r="BK211" s="124">
        <f>ROUND(I211*H211,2)</f>
        <v>0</v>
      </c>
      <c r="BL211" s="2" t="s">
        <v>111</v>
      </c>
      <c r="BM211" s="123" t="s">
        <v>219</v>
      </c>
    </row>
    <row r="212" spans="1:47" s="20" customFormat="1" ht="107.25">
      <c r="A212" s="16"/>
      <c r="B212" s="17"/>
      <c r="C212" s="16"/>
      <c r="D212" s="125" t="s">
        <v>113</v>
      </c>
      <c r="E212" s="16"/>
      <c r="F212" s="126" t="s">
        <v>295</v>
      </c>
      <c r="G212" s="16"/>
      <c r="H212" s="16"/>
      <c r="I212" s="127"/>
      <c r="J212" s="16"/>
      <c r="K212" s="16"/>
      <c r="L212" s="17"/>
      <c r="M212" s="128"/>
      <c r="N212" s="129"/>
      <c r="O212" s="44"/>
      <c r="P212" s="44"/>
      <c r="Q212" s="44"/>
      <c r="R212" s="44"/>
      <c r="S212" s="44"/>
      <c r="T212" s="45"/>
      <c r="U212" s="16"/>
      <c r="V212" s="16"/>
      <c r="W212" s="16"/>
      <c r="X212" s="16"/>
      <c r="Y212" s="16"/>
      <c r="Z212" s="16"/>
      <c r="AA212" s="16"/>
      <c r="AB212" s="16"/>
      <c r="AC212" s="16"/>
      <c r="AD212" s="16"/>
      <c r="AE212" s="16"/>
      <c r="AT212" s="2" t="s">
        <v>113</v>
      </c>
      <c r="AU212" s="2" t="s">
        <v>75</v>
      </c>
    </row>
    <row r="213" spans="1:65" s="20" customFormat="1" ht="14.45" customHeight="1">
      <c r="A213" s="16"/>
      <c r="B213" s="111"/>
      <c r="C213" s="112" t="s">
        <v>75</v>
      </c>
      <c r="D213" s="112" t="s">
        <v>108</v>
      </c>
      <c r="E213" s="113" t="s">
        <v>220</v>
      </c>
      <c r="F213" s="114" t="s">
        <v>285</v>
      </c>
      <c r="G213" s="115" t="s">
        <v>110</v>
      </c>
      <c r="H213" s="116">
        <v>1</v>
      </c>
      <c r="I213" s="117"/>
      <c r="J213" s="118">
        <f>ROUND(I213*H213,2)</f>
        <v>0</v>
      </c>
      <c r="K213" s="114"/>
      <c r="L213" s="17"/>
      <c r="M213" s="119"/>
      <c r="N213" s="120" t="s">
        <v>40</v>
      </c>
      <c r="O213" s="44"/>
      <c r="P213" s="121">
        <f>O213*H213</f>
        <v>0</v>
      </c>
      <c r="Q213" s="121">
        <v>0</v>
      </c>
      <c r="R213" s="121">
        <f>Q213*H213</f>
        <v>0</v>
      </c>
      <c r="S213" s="121">
        <v>0</v>
      </c>
      <c r="T213" s="122">
        <f>S213*H213</f>
        <v>0</v>
      </c>
      <c r="U213" s="16"/>
      <c r="V213" s="16"/>
      <c r="W213" s="16"/>
      <c r="X213" s="16"/>
      <c r="Y213" s="16"/>
      <c r="Z213" s="16"/>
      <c r="AA213" s="16"/>
      <c r="AB213" s="16"/>
      <c r="AC213" s="16"/>
      <c r="AD213" s="16"/>
      <c r="AE213" s="16"/>
      <c r="AR213" s="123" t="s">
        <v>111</v>
      </c>
      <c r="AT213" s="123" t="s">
        <v>108</v>
      </c>
      <c r="AU213" s="123" t="s">
        <v>75</v>
      </c>
      <c r="AY213" s="2" t="s">
        <v>112</v>
      </c>
      <c r="BE213" s="124">
        <f>IF(N213="základní",J213,0)</f>
        <v>0</v>
      </c>
      <c r="BF213" s="124">
        <f>IF(N213="snížená",J213,0)</f>
        <v>0</v>
      </c>
      <c r="BG213" s="124">
        <f>IF(N213="zákl. přenesená",J213,0)</f>
        <v>0</v>
      </c>
      <c r="BH213" s="124">
        <f>IF(N213="sníž. přenesená",J213,0)</f>
        <v>0</v>
      </c>
      <c r="BI213" s="124">
        <f>IF(N213="nulová",J213,0)</f>
        <v>0</v>
      </c>
      <c r="BJ213" s="2" t="s">
        <v>83</v>
      </c>
      <c r="BK213" s="124">
        <f>ROUND(I213*H213,2)</f>
        <v>0</v>
      </c>
      <c r="BL213" s="2" t="s">
        <v>111</v>
      </c>
      <c r="BM213" s="123" t="s">
        <v>221</v>
      </c>
    </row>
    <row r="214" spans="1:47" s="20" customFormat="1" ht="87.75">
      <c r="A214" s="16"/>
      <c r="B214" s="17"/>
      <c r="C214" s="16"/>
      <c r="D214" s="125" t="s">
        <v>113</v>
      </c>
      <c r="E214" s="16"/>
      <c r="F214" s="126" t="s">
        <v>286</v>
      </c>
      <c r="G214" s="16"/>
      <c r="H214" s="16"/>
      <c r="I214" s="127"/>
      <c r="J214" s="16"/>
      <c r="K214" s="16"/>
      <c r="L214" s="17"/>
      <c r="M214" s="128"/>
      <c r="N214" s="129"/>
      <c r="O214" s="44"/>
      <c r="P214" s="44"/>
      <c r="Q214" s="44"/>
      <c r="R214" s="44"/>
      <c r="S214" s="44"/>
      <c r="T214" s="45"/>
      <c r="U214" s="16"/>
      <c r="V214" s="16"/>
      <c r="W214" s="16"/>
      <c r="X214" s="16"/>
      <c r="Y214" s="16"/>
      <c r="Z214" s="16"/>
      <c r="AA214" s="16"/>
      <c r="AB214" s="16"/>
      <c r="AC214" s="16"/>
      <c r="AD214" s="16"/>
      <c r="AE214" s="16"/>
      <c r="AT214" s="2" t="s">
        <v>113</v>
      </c>
      <c r="AU214" s="2" t="s">
        <v>75</v>
      </c>
    </row>
    <row r="215" spans="1:65" s="20" customFormat="1" ht="14.45" customHeight="1">
      <c r="A215" s="16"/>
      <c r="B215" s="111"/>
      <c r="C215" s="112" t="s">
        <v>75</v>
      </c>
      <c r="D215" s="112" t="s">
        <v>108</v>
      </c>
      <c r="E215" s="113" t="s">
        <v>169</v>
      </c>
      <c r="F215" s="114" t="s">
        <v>287</v>
      </c>
      <c r="G215" s="115" t="s">
        <v>110</v>
      </c>
      <c r="H215" s="116">
        <v>1</v>
      </c>
      <c r="I215" s="117"/>
      <c r="J215" s="118">
        <f>ROUND(I215*H215,2)</f>
        <v>0</v>
      </c>
      <c r="K215" s="114"/>
      <c r="L215" s="17"/>
      <c r="M215" s="119"/>
      <c r="N215" s="120" t="s">
        <v>40</v>
      </c>
      <c r="O215" s="44"/>
      <c r="P215" s="121">
        <f>O215*H215</f>
        <v>0</v>
      </c>
      <c r="Q215" s="121">
        <v>0</v>
      </c>
      <c r="R215" s="121">
        <f>Q215*H215</f>
        <v>0</v>
      </c>
      <c r="S215" s="121">
        <v>0</v>
      </c>
      <c r="T215" s="122">
        <f>S215*H215</f>
        <v>0</v>
      </c>
      <c r="U215" s="16"/>
      <c r="V215" s="16"/>
      <c r="W215" s="16"/>
      <c r="X215" s="16"/>
      <c r="Y215" s="16"/>
      <c r="Z215" s="16"/>
      <c r="AA215" s="16"/>
      <c r="AB215" s="16"/>
      <c r="AC215" s="16"/>
      <c r="AD215" s="16"/>
      <c r="AE215" s="16"/>
      <c r="AR215" s="123" t="s">
        <v>111</v>
      </c>
      <c r="AT215" s="123" t="s">
        <v>108</v>
      </c>
      <c r="AU215" s="123" t="s">
        <v>75</v>
      </c>
      <c r="AY215" s="2" t="s">
        <v>112</v>
      </c>
      <c r="BE215" s="124">
        <f>IF(N215="základní",J215,0)</f>
        <v>0</v>
      </c>
      <c r="BF215" s="124">
        <f>IF(N215="snížená",J215,0)</f>
        <v>0</v>
      </c>
      <c r="BG215" s="124">
        <f>IF(N215="zákl. přenesená",J215,0)</f>
        <v>0</v>
      </c>
      <c r="BH215" s="124">
        <f>IF(N215="sníž. přenesená",J215,0)</f>
        <v>0</v>
      </c>
      <c r="BI215" s="124">
        <f>IF(N215="nulová",J215,0)</f>
        <v>0</v>
      </c>
      <c r="BJ215" s="2" t="s">
        <v>83</v>
      </c>
      <c r="BK215" s="124">
        <f>ROUND(I215*H215,2)</f>
        <v>0</v>
      </c>
      <c r="BL215" s="2" t="s">
        <v>111</v>
      </c>
      <c r="BM215" s="123" t="s">
        <v>222</v>
      </c>
    </row>
    <row r="216" spans="1:47" s="20" customFormat="1" ht="78">
      <c r="A216" s="16"/>
      <c r="B216" s="17"/>
      <c r="C216" s="16"/>
      <c r="D216" s="125" t="s">
        <v>113</v>
      </c>
      <c r="E216" s="16"/>
      <c r="F216" s="126" t="s">
        <v>294</v>
      </c>
      <c r="G216" s="16"/>
      <c r="H216" s="16"/>
      <c r="I216" s="127"/>
      <c r="J216" s="16"/>
      <c r="K216" s="16"/>
      <c r="L216" s="17"/>
      <c r="M216" s="128"/>
      <c r="N216" s="129"/>
      <c r="O216" s="44"/>
      <c r="P216" s="44"/>
      <c r="Q216" s="44"/>
      <c r="R216" s="44"/>
      <c r="S216" s="44"/>
      <c r="T216" s="45"/>
      <c r="U216" s="16"/>
      <c r="V216" s="16"/>
      <c r="W216" s="16"/>
      <c r="X216" s="16"/>
      <c r="Y216" s="16"/>
      <c r="Z216" s="16"/>
      <c r="AA216" s="16"/>
      <c r="AB216" s="16"/>
      <c r="AC216" s="16"/>
      <c r="AD216" s="16"/>
      <c r="AE216" s="16"/>
      <c r="AT216" s="2" t="s">
        <v>113</v>
      </c>
      <c r="AU216" s="2" t="s">
        <v>75</v>
      </c>
    </row>
    <row r="217" spans="1:65" s="20" customFormat="1" ht="14.45" customHeight="1">
      <c r="A217" s="16"/>
      <c r="B217" s="111"/>
      <c r="C217" s="112" t="s">
        <v>75</v>
      </c>
      <c r="D217" s="112" t="s">
        <v>108</v>
      </c>
      <c r="E217" s="113" t="s">
        <v>223</v>
      </c>
      <c r="F217" s="114" t="s">
        <v>224</v>
      </c>
      <c r="G217" s="115" t="s">
        <v>110</v>
      </c>
      <c r="H217" s="116">
        <v>20</v>
      </c>
      <c r="I217" s="117"/>
      <c r="J217" s="118">
        <f>ROUND(I217*H217,2)</f>
        <v>0</v>
      </c>
      <c r="K217" s="114"/>
      <c r="L217" s="17"/>
      <c r="M217" s="119"/>
      <c r="N217" s="120" t="s">
        <v>40</v>
      </c>
      <c r="O217" s="44"/>
      <c r="P217" s="121">
        <f>O217*H217</f>
        <v>0</v>
      </c>
      <c r="Q217" s="121">
        <v>0</v>
      </c>
      <c r="R217" s="121">
        <f>Q217*H217</f>
        <v>0</v>
      </c>
      <c r="S217" s="121">
        <v>0</v>
      </c>
      <c r="T217" s="122">
        <f>S217*H217</f>
        <v>0</v>
      </c>
      <c r="U217" s="16"/>
      <c r="V217" s="16"/>
      <c r="W217" s="16"/>
      <c r="X217" s="16"/>
      <c r="Y217" s="16"/>
      <c r="Z217" s="16"/>
      <c r="AA217" s="16"/>
      <c r="AB217" s="16"/>
      <c r="AC217" s="16"/>
      <c r="AD217" s="16"/>
      <c r="AE217" s="16"/>
      <c r="AR217" s="123" t="s">
        <v>111</v>
      </c>
      <c r="AT217" s="123" t="s">
        <v>108</v>
      </c>
      <c r="AU217" s="123" t="s">
        <v>75</v>
      </c>
      <c r="AY217" s="2" t="s">
        <v>112</v>
      </c>
      <c r="BE217" s="124">
        <f>IF(N217="základní",J217,0)</f>
        <v>0</v>
      </c>
      <c r="BF217" s="124">
        <f>IF(N217="snížená",J217,0)</f>
        <v>0</v>
      </c>
      <c r="BG217" s="124">
        <f>IF(N217="zákl. přenesená",J217,0)</f>
        <v>0</v>
      </c>
      <c r="BH217" s="124">
        <f>IF(N217="sníž. přenesená",J217,0)</f>
        <v>0</v>
      </c>
      <c r="BI217" s="124">
        <f>IF(N217="nulová",J217,0)</f>
        <v>0</v>
      </c>
      <c r="BJ217" s="2" t="s">
        <v>83</v>
      </c>
      <c r="BK217" s="124">
        <f>ROUND(I217*H217,2)</f>
        <v>0</v>
      </c>
      <c r="BL217" s="2" t="s">
        <v>111</v>
      </c>
      <c r="BM217" s="123" t="s">
        <v>225</v>
      </c>
    </row>
    <row r="218" spans="1:47" s="20" customFormat="1" ht="78">
      <c r="A218" s="16"/>
      <c r="B218" s="17"/>
      <c r="C218" s="16"/>
      <c r="D218" s="125" t="s">
        <v>113</v>
      </c>
      <c r="E218" s="16"/>
      <c r="F218" s="126" t="s">
        <v>293</v>
      </c>
      <c r="G218" s="16"/>
      <c r="H218" s="16"/>
      <c r="I218" s="127"/>
      <c r="J218" s="16"/>
      <c r="K218" s="16"/>
      <c r="L218" s="17"/>
      <c r="M218" s="128"/>
      <c r="N218" s="129"/>
      <c r="O218" s="44"/>
      <c r="P218" s="44"/>
      <c r="Q218" s="44"/>
      <c r="R218" s="44"/>
      <c r="S218" s="44"/>
      <c r="T218" s="45"/>
      <c r="U218" s="16"/>
      <c r="V218" s="16"/>
      <c r="W218" s="16"/>
      <c r="X218" s="16"/>
      <c r="Y218" s="16"/>
      <c r="Z218" s="16"/>
      <c r="AA218" s="16"/>
      <c r="AB218" s="16"/>
      <c r="AC218" s="16"/>
      <c r="AD218" s="16"/>
      <c r="AE218" s="16"/>
      <c r="AT218" s="2" t="s">
        <v>113</v>
      </c>
      <c r="AU218" s="2" t="s">
        <v>75</v>
      </c>
    </row>
    <row r="219" spans="1:65" s="20" customFormat="1" ht="14.45" customHeight="1">
      <c r="A219" s="16"/>
      <c r="B219" s="111"/>
      <c r="C219" s="112" t="s">
        <v>75</v>
      </c>
      <c r="D219" s="112" t="s">
        <v>108</v>
      </c>
      <c r="E219" s="113" t="s">
        <v>171</v>
      </c>
      <c r="F219" s="114" t="s">
        <v>226</v>
      </c>
      <c r="G219" s="115" t="s">
        <v>110</v>
      </c>
      <c r="H219" s="116">
        <v>20</v>
      </c>
      <c r="I219" s="117"/>
      <c r="J219" s="118">
        <f>ROUND(I219*H219,2)</f>
        <v>0</v>
      </c>
      <c r="K219" s="114"/>
      <c r="L219" s="17"/>
      <c r="M219" s="119"/>
      <c r="N219" s="120" t="s">
        <v>40</v>
      </c>
      <c r="O219" s="44"/>
      <c r="P219" s="121">
        <f>O219*H219</f>
        <v>0</v>
      </c>
      <c r="Q219" s="121">
        <v>0</v>
      </c>
      <c r="R219" s="121">
        <f>Q219*H219</f>
        <v>0</v>
      </c>
      <c r="S219" s="121">
        <v>0</v>
      </c>
      <c r="T219" s="122">
        <f>S219*H219</f>
        <v>0</v>
      </c>
      <c r="U219" s="16"/>
      <c r="V219" s="16"/>
      <c r="W219" s="16"/>
      <c r="X219" s="16"/>
      <c r="Y219" s="16"/>
      <c r="Z219" s="16"/>
      <c r="AA219" s="16"/>
      <c r="AB219" s="16"/>
      <c r="AC219" s="16"/>
      <c r="AD219" s="16"/>
      <c r="AE219" s="16"/>
      <c r="AR219" s="123" t="s">
        <v>111</v>
      </c>
      <c r="AT219" s="123" t="s">
        <v>108</v>
      </c>
      <c r="AU219" s="123" t="s">
        <v>75</v>
      </c>
      <c r="AY219" s="2" t="s">
        <v>112</v>
      </c>
      <c r="BE219" s="124">
        <f>IF(N219="základní",J219,0)</f>
        <v>0</v>
      </c>
      <c r="BF219" s="124">
        <f>IF(N219="snížená",J219,0)</f>
        <v>0</v>
      </c>
      <c r="BG219" s="124">
        <f>IF(N219="zákl. přenesená",J219,0)</f>
        <v>0</v>
      </c>
      <c r="BH219" s="124">
        <f>IF(N219="sníž. přenesená",J219,0)</f>
        <v>0</v>
      </c>
      <c r="BI219" s="124">
        <f>IF(N219="nulová",J219,0)</f>
        <v>0</v>
      </c>
      <c r="BJ219" s="2" t="s">
        <v>83</v>
      </c>
      <c r="BK219" s="124">
        <f>ROUND(I219*H219,2)</f>
        <v>0</v>
      </c>
      <c r="BL219" s="2" t="s">
        <v>111</v>
      </c>
      <c r="BM219" s="123" t="s">
        <v>227</v>
      </c>
    </row>
    <row r="220" spans="1:47" s="20" customFormat="1" ht="39">
      <c r="A220" s="16"/>
      <c r="B220" s="17"/>
      <c r="C220" s="16"/>
      <c r="D220" s="125" t="s">
        <v>113</v>
      </c>
      <c r="E220" s="16"/>
      <c r="F220" s="126" t="s">
        <v>290</v>
      </c>
      <c r="G220" s="16"/>
      <c r="H220" s="16"/>
      <c r="I220" s="127"/>
      <c r="J220" s="16"/>
      <c r="K220" s="16"/>
      <c r="L220" s="17"/>
      <c r="M220" s="128"/>
      <c r="N220" s="129"/>
      <c r="O220" s="44"/>
      <c r="P220" s="44"/>
      <c r="Q220" s="44"/>
      <c r="R220" s="44"/>
      <c r="S220" s="44"/>
      <c r="T220" s="45"/>
      <c r="U220" s="16"/>
      <c r="V220" s="16"/>
      <c r="W220" s="16"/>
      <c r="X220" s="16"/>
      <c r="Y220" s="16"/>
      <c r="Z220" s="16"/>
      <c r="AA220" s="16"/>
      <c r="AB220" s="16"/>
      <c r="AC220" s="16"/>
      <c r="AD220" s="16"/>
      <c r="AE220" s="16"/>
      <c r="AT220" s="2" t="s">
        <v>113</v>
      </c>
      <c r="AU220" s="2" t="s">
        <v>75</v>
      </c>
    </row>
    <row r="221" spans="1:65" s="20" customFormat="1" ht="14.45" customHeight="1">
      <c r="A221" s="16"/>
      <c r="B221" s="111"/>
      <c r="C221" s="112" t="s">
        <v>75</v>
      </c>
      <c r="D221" s="112" t="s">
        <v>108</v>
      </c>
      <c r="E221" s="113" t="s">
        <v>228</v>
      </c>
      <c r="F221" s="114" t="s">
        <v>229</v>
      </c>
      <c r="G221" s="115" t="s">
        <v>110</v>
      </c>
      <c r="H221" s="116">
        <v>20</v>
      </c>
      <c r="I221" s="117"/>
      <c r="J221" s="118">
        <f>ROUND(I221*H221,2)</f>
        <v>0</v>
      </c>
      <c r="K221" s="114"/>
      <c r="L221" s="17"/>
      <c r="M221" s="119"/>
      <c r="N221" s="120" t="s">
        <v>40</v>
      </c>
      <c r="O221" s="44"/>
      <c r="P221" s="121">
        <f>O221*H221</f>
        <v>0</v>
      </c>
      <c r="Q221" s="121">
        <v>0</v>
      </c>
      <c r="R221" s="121">
        <f>Q221*H221</f>
        <v>0</v>
      </c>
      <c r="S221" s="121">
        <v>0</v>
      </c>
      <c r="T221" s="122">
        <f>S221*H221</f>
        <v>0</v>
      </c>
      <c r="U221" s="16"/>
      <c r="V221" s="16"/>
      <c r="W221" s="16"/>
      <c r="X221" s="16"/>
      <c r="Y221" s="16"/>
      <c r="Z221" s="16"/>
      <c r="AA221" s="16"/>
      <c r="AB221" s="16"/>
      <c r="AC221" s="16"/>
      <c r="AD221" s="16"/>
      <c r="AE221" s="16"/>
      <c r="AR221" s="123" t="s">
        <v>111</v>
      </c>
      <c r="AT221" s="123" t="s">
        <v>108</v>
      </c>
      <c r="AU221" s="123" t="s">
        <v>75</v>
      </c>
      <c r="AY221" s="2" t="s">
        <v>112</v>
      </c>
      <c r="BE221" s="124">
        <f>IF(N221="základní",J221,0)</f>
        <v>0</v>
      </c>
      <c r="BF221" s="124">
        <f>IF(N221="snížená",J221,0)</f>
        <v>0</v>
      </c>
      <c r="BG221" s="124">
        <f>IF(N221="zákl. přenesená",J221,0)</f>
        <v>0</v>
      </c>
      <c r="BH221" s="124">
        <f>IF(N221="sníž. přenesená",J221,0)</f>
        <v>0</v>
      </c>
      <c r="BI221" s="124">
        <f>IF(N221="nulová",J221,0)</f>
        <v>0</v>
      </c>
      <c r="BJ221" s="2" t="s">
        <v>83</v>
      </c>
      <c r="BK221" s="124">
        <f>ROUND(I221*H221,2)</f>
        <v>0</v>
      </c>
      <c r="BL221" s="2" t="s">
        <v>111</v>
      </c>
      <c r="BM221" s="123" t="s">
        <v>230</v>
      </c>
    </row>
    <row r="222" spans="1:47" s="20" customFormat="1" ht="39">
      <c r="A222" s="16"/>
      <c r="B222" s="17"/>
      <c r="C222" s="16"/>
      <c r="D222" s="125" t="s">
        <v>113</v>
      </c>
      <c r="E222" s="16"/>
      <c r="F222" s="126" t="s">
        <v>289</v>
      </c>
      <c r="G222" s="16"/>
      <c r="H222" s="16"/>
      <c r="I222" s="127"/>
      <c r="J222" s="16"/>
      <c r="K222" s="16"/>
      <c r="L222" s="17"/>
      <c r="M222" s="128"/>
      <c r="N222" s="129"/>
      <c r="O222" s="44"/>
      <c r="P222" s="44"/>
      <c r="Q222" s="44"/>
      <c r="R222" s="44"/>
      <c r="S222" s="44"/>
      <c r="T222" s="45"/>
      <c r="U222" s="16"/>
      <c r="V222" s="16"/>
      <c r="W222" s="16"/>
      <c r="X222" s="16"/>
      <c r="Y222" s="16"/>
      <c r="Z222" s="16"/>
      <c r="AA222" s="16"/>
      <c r="AB222" s="16"/>
      <c r="AC222" s="16"/>
      <c r="AD222" s="16"/>
      <c r="AE222" s="16"/>
      <c r="AT222" s="2" t="s">
        <v>113</v>
      </c>
      <c r="AU222" s="2" t="s">
        <v>75</v>
      </c>
    </row>
    <row r="223" spans="1:65" s="20" customFormat="1" ht="14.45" customHeight="1">
      <c r="A223" s="16"/>
      <c r="B223" s="111"/>
      <c r="C223" s="112" t="s">
        <v>75</v>
      </c>
      <c r="D223" s="112" t="s">
        <v>108</v>
      </c>
      <c r="E223" s="113" t="s">
        <v>174</v>
      </c>
      <c r="F223" s="114" t="s">
        <v>231</v>
      </c>
      <c r="G223" s="115" t="s">
        <v>110</v>
      </c>
      <c r="H223" s="116">
        <v>20</v>
      </c>
      <c r="I223" s="117"/>
      <c r="J223" s="118">
        <f>ROUND(I223*H223,2)</f>
        <v>0</v>
      </c>
      <c r="K223" s="114"/>
      <c r="L223" s="17"/>
      <c r="M223" s="119"/>
      <c r="N223" s="120" t="s">
        <v>40</v>
      </c>
      <c r="O223" s="44"/>
      <c r="P223" s="121">
        <f>O223*H223</f>
        <v>0</v>
      </c>
      <c r="Q223" s="121">
        <v>0</v>
      </c>
      <c r="R223" s="121">
        <f>Q223*H223</f>
        <v>0</v>
      </c>
      <c r="S223" s="121">
        <v>0</v>
      </c>
      <c r="T223" s="122">
        <f>S223*H223</f>
        <v>0</v>
      </c>
      <c r="U223" s="16"/>
      <c r="V223" s="16"/>
      <c r="W223" s="16"/>
      <c r="X223" s="16"/>
      <c r="Y223" s="16"/>
      <c r="Z223" s="16"/>
      <c r="AA223" s="16"/>
      <c r="AB223" s="16"/>
      <c r="AC223" s="16"/>
      <c r="AD223" s="16"/>
      <c r="AE223" s="16"/>
      <c r="AR223" s="123" t="s">
        <v>111</v>
      </c>
      <c r="AT223" s="123" t="s">
        <v>108</v>
      </c>
      <c r="AU223" s="123" t="s">
        <v>75</v>
      </c>
      <c r="AY223" s="2" t="s">
        <v>112</v>
      </c>
      <c r="BE223" s="124">
        <f>IF(N223="základní",J223,0)</f>
        <v>0</v>
      </c>
      <c r="BF223" s="124">
        <f>IF(N223="snížená",J223,0)</f>
        <v>0</v>
      </c>
      <c r="BG223" s="124">
        <f>IF(N223="zákl. přenesená",J223,0)</f>
        <v>0</v>
      </c>
      <c r="BH223" s="124">
        <f>IF(N223="sníž. přenesená",J223,0)</f>
        <v>0</v>
      </c>
      <c r="BI223" s="124">
        <f>IF(N223="nulová",J223,0)</f>
        <v>0</v>
      </c>
      <c r="BJ223" s="2" t="s">
        <v>83</v>
      </c>
      <c r="BK223" s="124">
        <f>ROUND(I223*H223,2)</f>
        <v>0</v>
      </c>
      <c r="BL223" s="2" t="s">
        <v>111</v>
      </c>
      <c r="BM223" s="123" t="s">
        <v>232</v>
      </c>
    </row>
    <row r="224" spans="1:47" s="20" customFormat="1" ht="39">
      <c r="A224" s="16"/>
      <c r="B224" s="17"/>
      <c r="C224" s="16"/>
      <c r="D224" s="125" t="s">
        <v>113</v>
      </c>
      <c r="E224" s="16"/>
      <c r="F224" s="126" t="s">
        <v>288</v>
      </c>
      <c r="G224" s="16"/>
      <c r="H224" s="16"/>
      <c r="I224" s="127"/>
      <c r="J224" s="16"/>
      <c r="K224" s="16"/>
      <c r="L224" s="17"/>
      <c r="M224" s="128"/>
      <c r="N224" s="129"/>
      <c r="O224" s="44"/>
      <c r="P224" s="44"/>
      <c r="Q224" s="44"/>
      <c r="R224" s="44"/>
      <c r="S224" s="44"/>
      <c r="T224" s="45"/>
      <c r="U224" s="16"/>
      <c r="V224" s="16"/>
      <c r="W224" s="16"/>
      <c r="X224" s="16"/>
      <c r="Y224" s="16"/>
      <c r="Z224" s="16"/>
      <c r="AA224" s="16"/>
      <c r="AB224" s="16"/>
      <c r="AC224" s="16"/>
      <c r="AD224" s="16"/>
      <c r="AE224" s="16"/>
      <c r="AT224" s="2" t="s">
        <v>113</v>
      </c>
      <c r="AU224" s="2" t="s">
        <v>75</v>
      </c>
    </row>
    <row r="225" spans="1:65" s="20" customFormat="1" ht="14.45" customHeight="1">
      <c r="A225" s="16"/>
      <c r="B225" s="111"/>
      <c r="C225" s="112" t="s">
        <v>75</v>
      </c>
      <c r="D225" s="112" t="s">
        <v>108</v>
      </c>
      <c r="E225" s="113" t="s">
        <v>233</v>
      </c>
      <c r="F225" s="114" t="s">
        <v>234</v>
      </c>
      <c r="G225" s="115" t="s">
        <v>110</v>
      </c>
      <c r="H225" s="116">
        <v>1</v>
      </c>
      <c r="I225" s="117"/>
      <c r="J225" s="118">
        <f>ROUND(I225*H225,2)</f>
        <v>0</v>
      </c>
      <c r="K225" s="114"/>
      <c r="L225" s="17"/>
      <c r="M225" s="119"/>
      <c r="N225" s="120" t="s">
        <v>40</v>
      </c>
      <c r="O225" s="44"/>
      <c r="P225" s="121">
        <f>O225*H225</f>
        <v>0</v>
      </c>
      <c r="Q225" s="121">
        <v>0</v>
      </c>
      <c r="R225" s="121">
        <f>Q225*H225</f>
        <v>0</v>
      </c>
      <c r="S225" s="121">
        <v>0</v>
      </c>
      <c r="T225" s="122">
        <f>S225*H225</f>
        <v>0</v>
      </c>
      <c r="U225" s="16"/>
      <c r="V225" s="16"/>
      <c r="W225" s="16"/>
      <c r="X225" s="16"/>
      <c r="Y225" s="16"/>
      <c r="Z225" s="16"/>
      <c r="AA225" s="16"/>
      <c r="AB225" s="16"/>
      <c r="AC225" s="16"/>
      <c r="AD225" s="16"/>
      <c r="AE225" s="16"/>
      <c r="AR225" s="123" t="s">
        <v>111</v>
      </c>
      <c r="AT225" s="123" t="s">
        <v>108</v>
      </c>
      <c r="AU225" s="123" t="s">
        <v>75</v>
      </c>
      <c r="AY225" s="2" t="s">
        <v>112</v>
      </c>
      <c r="BE225" s="124">
        <f>IF(N225="základní",J225,0)</f>
        <v>0</v>
      </c>
      <c r="BF225" s="124">
        <f>IF(N225="snížená",J225,0)</f>
        <v>0</v>
      </c>
      <c r="BG225" s="124">
        <f>IF(N225="zákl. přenesená",J225,0)</f>
        <v>0</v>
      </c>
      <c r="BH225" s="124">
        <f>IF(N225="sníž. přenesená",J225,0)</f>
        <v>0</v>
      </c>
      <c r="BI225" s="124">
        <f>IF(N225="nulová",J225,0)</f>
        <v>0</v>
      </c>
      <c r="BJ225" s="2" t="s">
        <v>83</v>
      </c>
      <c r="BK225" s="124">
        <f>ROUND(I225*H225,2)</f>
        <v>0</v>
      </c>
      <c r="BL225" s="2" t="s">
        <v>111</v>
      </c>
      <c r="BM225" s="123" t="s">
        <v>235</v>
      </c>
    </row>
    <row r="226" spans="1:47" s="20" customFormat="1" ht="117">
      <c r="A226" s="16"/>
      <c r="B226" s="17"/>
      <c r="C226" s="16"/>
      <c r="D226" s="125" t="s">
        <v>113</v>
      </c>
      <c r="E226" s="16"/>
      <c r="F226" s="126" t="s">
        <v>291</v>
      </c>
      <c r="G226" s="16"/>
      <c r="H226" s="16"/>
      <c r="I226" s="127"/>
      <c r="J226" s="16"/>
      <c r="K226" s="16"/>
      <c r="L226" s="17"/>
      <c r="M226" s="128"/>
      <c r="N226" s="129"/>
      <c r="O226" s="44"/>
      <c r="P226" s="44"/>
      <c r="Q226" s="44"/>
      <c r="R226" s="44"/>
      <c r="S226" s="44"/>
      <c r="T226" s="45"/>
      <c r="U226" s="16"/>
      <c r="V226" s="16"/>
      <c r="W226" s="16"/>
      <c r="X226" s="16"/>
      <c r="Y226" s="16"/>
      <c r="Z226" s="16"/>
      <c r="AA226" s="16"/>
      <c r="AB226" s="16"/>
      <c r="AC226" s="16"/>
      <c r="AD226" s="16"/>
      <c r="AE226" s="16"/>
      <c r="AT226" s="2" t="s">
        <v>113</v>
      </c>
      <c r="AU226" s="2" t="s">
        <v>75</v>
      </c>
    </row>
    <row r="227" spans="1:65" s="20" customFormat="1" ht="14.45" customHeight="1">
      <c r="A227" s="16"/>
      <c r="B227" s="111"/>
      <c r="C227" s="112" t="s">
        <v>75</v>
      </c>
      <c r="D227" s="112" t="s">
        <v>108</v>
      </c>
      <c r="E227" s="113" t="s">
        <v>175</v>
      </c>
      <c r="F227" s="114" t="s">
        <v>236</v>
      </c>
      <c r="G227" s="115" t="s">
        <v>110</v>
      </c>
      <c r="H227" s="116">
        <v>21</v>
      </c>
      <c r="I227" s="117"/>
      <c r="J227" s="118">
        <f>ROUND(I227*H227,2)</f>
        <v>0</v>
      </c>
      <c r="K227" s="114"/>
      <c r="L227" s="17"/>
      <c r="M227" s="119"/>
      <c r="N227" s="120" t="s">
        <v>40</v>
      </c>
      <c r="O227" s="44"/>
      <c r="P227" s="121">
        <f>O227*H227</f>
        <v>0</v>
      </c>
      <c r="Q227" s="121">
        <v>0</v>
      </c>
      <c r="R227" s="121">
        <f>Q227*H227</f>
        <v>0</v>
      </c>
      <c r="S227" s="121">
        <v>0</v>
      </c>
      <c r="T227" s="122">
        <f>S227*H227</f>
        <v>0</v>
      </c>
      <c r="U227" s="16"/>
      <c r="V227" s="16"/>
      <c r="W227" s="16"/>
      <c r="X227" s="16"/>
      <c r="Y227" s="16"/>
      <c r="Z227" s="16"/>
      <c r="AA227" s="16"/>
      <c r="AB227" s="16"/>
      <c r="AC227" s="16"/>
      <c r="AD227" s="16"/>
      <c r="AE227" s="16"/>
      <c r="AR227" s="123" t="s">
        <v>111</v>
      </c>
      <c r="AT227" s="123" t="s">
        <v>108</v>
      </c>
      <c r="AU227" s="123" t="s">
        <v>75</v>
      </c>
      <c r="AY227" s="2" t="s">
        <v>112</v>
      </c>
      <c r="BE227" s="124">
        <f>IF(N227="základní",J227,0)</f>
        <v>0</v>
      </c>
      <c r="BF227" s="124">
        <f>IF(N227="snížená",J227,0)</f>
        <v>0</v>
      </c>
      <c r="BG227" s="124">
        <f>IF(N227="zákl. přenesená",J227,0)</f>
        <v>0</v>
      </c>
      <c r="BH227" s="124">
        <f>IF(N227="sníž. přenesená",J227,0)</f>
        <v>0</v>
      </c>
      <c r="BI227" s="124">
        <f>IF(N227="nulová",J227,0)</f>
        <v>0</v>
      </c>
      <c r="BJ227" s="2" t="s">
        <v>83</v>
      </c>
      <c r="BK227" s="124">
        <f>ROUND(I227*H227,2)</f>
        <v>0</v>
      </c>
      <c r="BL227" s="2" t="s">
        <v>111</v>
      </c>
      <c r="BM227" s="123" t="s">
        <v>237</v>
      </c>
    </row>
    <row r="228" spans="1:47" s="20" customFormat="1" ht="39">
      <c r="A228" s="16"/>
      <c r="B228" s="17"/>
      <c r="C228" s="16"/>
      <c r="D228" s="125" t="s">
        <v>113</v>
      </c>
      <c r="E228" s="16"/>
      <c r="F228" s="126" t="s">
        <v>292</v>
      </c>
      <c r="G228" s="16"/>
      <c r="H228" s="16"/>
      <c r="I228" s="127"/>
      <c r="J228" s="16"/>
      <c r="K228" s="16"/>
      <c r="L228" s="17"/>
      <c r="M228" s="131"/>
      <c r="N228" s="132"/>
      <c r="O228" s="133"/>
      <c r="P228" s="133"/>
      <c r="Q228" s="133"/>
      <c r="R228" s="133"/>
      <c r="S228" s="133"/>
      <c r="T228" s="134"/>
      <c r="U228" s="16"/>
      <c r="V228" s="16"/>
      <c r="W228" s="16"/>
      <c r="X228" s="16"/>
      <c r="Y228" s="16"/>
      <c r="Z228" s="16"/>
      <c r="AA228" s="16"/>
      <c r="AB228" s="16"/>
      <c r="AC228" s="16"/>
      <c r="AD228" s="16"/>
      <c r="AE228" s="16"/>
      <c r="AT228" s="2" t="s">
        <v>113</v>
      </c>
      <c r="AU228" s="2" t="s">
        <v>75</v>
      </c>
    </row>
    <row r="229" spans="1:31" s="20" customFormat="1" ht="6.95" customHeight="1">
      <c r="A229" s="16"/>
      <c r="B229" s="32"/>
      <c r="C229" s="33"/>
      <c r="D229" s="33"/>
      <c r="E229" s="33"/>
      <c r="F229" s="33"/>
      <c r="G229" s="33"/>
      <c r="H229" s="33"/>
      <c r="I229" s="33"/>
      <c r="J229" s="33"/>
      <c r="K229" s="33"/>
      <c r="L229" s="17"/>
      <c r="M229" s="16"/>
      <c r="O229" s="16"/>
      <c r="P229" s="16"/>
      <c r="Q229" s="16"/>
      <c r="R229" s="16"/>
      <c r="S229" s="16"/>
      <c r="T229" s="16"/>
      <c r="U229" s="16"/>
      <c r="V229" s="16"/>
      <c r="W229" s="16"/>
      <c r="X229" s="16"/>
      <c r="Y229" s="16"/>
      <c r="Z229" s="16"/>
      <c r="AA229" s="16"/>
      <c r="AB229" s="16"/>
      <c r="AC229" s="16"/>
      <c r="AD229" s="16"/>
      <c r="AE229" s="16"/>
    </row>
  </sheetData>
  <autoFilter ref="C115:K228"/>
  <mergeCells count="9">
    <mergeCell ref="E85:H85"/>
    <mergeCell ref="E87:H87"/>
    <mergeCell ref="E106:H106"/>
    <mergeCell ref="E108:H108"/>
    <mergeCell ref="L2:V2"/>
    <mergeCell ref="E7:H7"/>
    <mergeCell ref="E9:H9"/>
    <mergeCell ref="E18:H18"/>
    <mergeCell ref="E27:H27"/>
  </mergeCells>
  <printOptions/>
  <pageMargins left="0.39375" right="0.39375" top="0.39375" bottom="0.39375" header="0.511805555555555" footer="0"/>
  <pageSetup fitToHeight="100" fitToWidth="1" horizontalDpi="300" verticalDpi="300" orientation="portrait" paperSize="9" scale="73"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BARBORAKYSK08D7\barborakyskova</dc:creator>
  <cp:keywords/>
  <dc:description/>
  <cp:lastModifiedBy>Slívová Jana</cp:lastModifiedBy>
  <cp:lastPrinted>2021-05-17T12:08:04Z</cp:lastPrinted>
  <dcterms:created xsi:type="dcterms:W3CDTF">2021-03-26T08:49:48Z</dcterms:created>
  <dcterms:modified xsi:type="dcterms:W3CDTF">2021-05-26T13:23:21Z</dcterms:modified>
  <cp:category/>
  <cp:version/>
  <cp:contentType/>
  <cp:contentStatus/>
</cp:coreProperties>
</file>