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190" windowHeight="11685" activeTab="0"/>
  </bookViews>
  <sheets>
    <sheet name="Rekapitulace stavby" sheetId="1" r:id="rId1"/>
    <sheet name="010 - Ostatní a vedlejší ..." sheetId="2" r:id="rId2"/>
    <sheet name="SO 01 - Příprava území" sheetId="3" r:id="rId3"/>
    <sheet name="SO 02.1 - Ambulantní trak..." sheetId="4" r:id="rId4"/>
    <sheet name="SO 02.2 - Ambulantní trak..." sheetId="5" r:id="rId5"/>
    <sheet name="SO 02.3 - Ambulantní trak..." sheetId="6" r:id="rId6"/>
    <sheet name="SO 02.4 - Ambulantní trak..." sheetId="7" r:id="rId7"/>
    <sheet name="SO 02.5 - Ambulantní trak..." sheetId="8" r:id="rId8"/>
    <sheet name="SO 02.6 - Ambulantní trak..." sheetId="9" r:id="rId9"/>
    <sheet name="SO 02.7 - Ambulantní trak..." sheetId="10" r:id="rId10"/>
    <sheet name="SO 02.8 - Ambulantní trak..." sheetId="11" r:id="rId11"/>
    <sheet name="SO 02.9 - Ambulantní trak..." sheetId="12" r:id="rId12"/>
    <sheet name="SO 02.10 - Ambulantní tra..." sheetId="13" r:id="rId13"/>
    <sheet name="SO 02.11 - Ambulantní tra..." sheetId="14" r:id="rId14"/>
    <sheet name="SO 02.12 - Ambulantní tra..." sheetId="15" r:id="rId15"/>
    <sheet name="SO 02.13 - Ambulantní tra..." sheetId="16" r:id="rId16"/>
    <sheet name="SO 02.14 - Ambulantní tra..." sheetId="17" r:id="rId17"/>
    <sheet name="001 - ZC_1" sheetId="18" r:id="rId18"/>
    <sheet name="002 - ZC_2" sheetId="19" r:id="rId19"/>
    <sheet name="003 - ZC_3" sheetId="20" r:id="rId20"/>
    <sheet name="004 - ZC_4" sheetId="21" r:id="rId21"/>
    <sheet name="005 - ZC_5" sheetId="22" r:id="rId22"/>
    <sheet name="006 - Ostatí VZT práce " sheetId="23" r:id="rId23"/>
    <sheet name="SO 02.16 - Vybavení " sheetId="24" r:id="rId24"/>
    <sheet name="SO 04 - Zpevněné plochy 1..." sheetId="25" r:id="rId25"/>
    <sheet name="SO 04.1 - Areálové osvětl..." sheetId="26" r:id="rId26"/>
    <sheet name="SO 06 - Přípojka kanaliza..." sheetId="27" r:id="rId27"/>
    <sheet name="SO 02.17 - Přeložka dešťo..." sheetId="28" r:id="rId28"/>
    <sheet name="SO 08 - Terénní a sadové ..." sheetId="29" r:id="rId29"/>
    <sheet name="SO 09 - Oplocení " sheetId="30" r:id="rId30"/>
  </sheets>
  <definedNames>
    <definedName name="_xlnm._FilterDatabase" localSheetId="17" hidden="1">'001 - ZC_1'!$C$120:$K$176</definedName>
    <definedName name="_xlnm._FilterDatabase" localSheetId="18" hidden="1">'002 - ZC_2'!$C$120:$K$158</definedName>
    <definedName name="_xlnm._FilterDatabase" localSheetId="19" hidden="1">'003 - ZC_3'!$C$120:$K$136</definedName>
    <definedName name="_xlnm._FilterDatabase" localSheetId="20" hidden="1">'004 - ZC_4'!$C$120:$K$146</definedName>
    <definedName name="_xlnm._FilterDatabase" localSheetId="21" hidden="1">'005 - ZC_5'!$C$120:$K$132</definedName>
    <definedName name="_xlnm._FilterDatabase" localSheetId="22" hidden="1">'006 - Ostatí VZT práce '!$C$123:$K$135</definedName>
    <definedName name="_xlnm._FilterDatabase" localSheetId="1" hidden="1">'010 - Ostatní a vedlejší ...'!$C$120:$K$145</definedName>
    <definedName name="_xlnm._FilterDatabase" localSheetId="2" hidden="1">'SO 01 - Příprava území'!$C$119:$K$176</definedName>
    <definedName name="_xlnm._FilterDatabase" localSheetId="3" hidden="1">'SO 02.1 - Ambulantní trak...'!$C$143:$K$1184</definedName>
    <definedName name="_xlnm._FilterDatabase" localSheetId="12" hidden="1">'SO 02.10 - Ambulantní tra...'!$C$119:$K$148</definedName>
    <definedName name="_xlnm._FilterDatabase" localSheetId="13" hidden="1">'SO 02.11 - Ambulantní tra...'!$C$117:$K$145</definedName>
    <definedName name="_xlnm._FilterDatabase" localSheetId="14" hidden="1">'SO 02.12 - Ambulantní tra...'!$C$119:$K$145</definedName>
    <definedName name="_xlnm._FilterDatabase" localSheetId="15" hidden="1">'SO 02.13 - Ambulantní tra...'!$C$121:$K$355</definedName>
    <definedName name="_xlnm._FilterDatabase" localSheetId="16" hidden="1">'SO 02.14 - Ambulantní tra...'!$C$129:$K$340</definedName>
    <definedName name="_xlnm._FilterDatabase" localSheetId="23" hidden="1">'SO 02.16 - Vybavení '!$C$117:$K$140</definedName>
    <definedName name="_xlnm._FilterDatabase" localSheetId="27" hidden="1">'SO 02.17 - Přeložka dešťo...'!$C$120:$K$164</definedName>
    <definedName name="_xlnm._FilterDatabase" localSheetId="4" hidden="1">'SO 02.2 - Ambulantní trak...'!$C$126:$K$302</definedName>
    <definedName name="_xlnm._FilterDatabase" localSheetId="5" hidden="1">'SO 02.3 - Ambulantní trak...'!$C$121:$K$223</definedName>
    <definedName name="_xlnm._FilterDatabase" localSheetId="6" hidden="1">'SO 02.4 - Ambulantní trak...'!$C$119:$K$161</definedName>
    <definedName name="_xlnm._FilterDatabase" localSheetId="7" hidden="1">'SO 02.5 - Ambulantní trak...'!$C$119:$K$149</definedName>
    <definedName name="_xlnm._FilterDatabase" localSheetId="8" hidden="1">'SO 02.6 - Ambulantní trak...'!$C$119:$K$154</definedName>
    <definedName name="_xlnm._FilterDatabase" localSheetId="9" hidden="1">'SO 02.7 - Ambulantní trak...'!$C$119:$K$150</definedName>
    <definedName name="_xlnm._FilterDatabase" localSheetId="10" hidden="1">'SO 02.8 - Ambulantní trak...'!$C$120:$K$138</definedName>
    <definedName name="_xlnm._FilterDatabase" localSheetId="11" hidden="1">'SO 02.9 - Ambulantní trak...'!$C$119:$K$141</definedName>
    <definedName name="_xlnm._FilterDatabase" localSheetId="24" hidden="1">'SO 04 - Zpevněné plochy 1...'!$C$123:$K$299</definedName>
    <definedName name="_xlnm._FilterDatabase" localSheetId="25" hidden="1">'SO 04.1 - Areálové osvětl...'!$C$121:$K$168</definedName>
    <definedName name="_xlnm._FilterDatabase" localSheetId="26" hidden="1">'SO 06 - Přípojka kanaliza...'!$C$122:$K$199</definedName>
    <definedName name="_xlnm._FilterDatabase" localSheetId="28" hidden="1">'SO 08 - Terénní a sadové ...'!$C$121:$K$190</definedName>
    <definedName name="_xlnm._FilterDatabase" localSheetId="29" hidden="1">'SO 09 - Oplocení '!$C$117:$K$129</definedName>
    <definedName name="_xlnm.Print_Area" localSheetId="17">'001 - ZC_1'!$C$82:$J$100,'001 - ZC_1'!$C$106:$K$176</definedName>
    <definedName name="_xlnm.Print_Area" localSheetId="18">'002 - ZC_2'!$C$82:$J$100,'002 - ZC_2'!$C$106:$K$158</definedName>
    <definedName name="_xlnm.Print_Area" localSheetId="19">'003 - ZC_3'!$C$82:$J$100,'003 - ZC_3'!$C$106:$K$136</definedName>
    <definedName name="_xlnm.Print_Area" localSheetId="20">'004 - ZC_4'!$C$82:$J$100,'004 - ZC_4'!$C$106:$K$146</definedName>
    <definedName name="_xlnm.Print_Area" localSheetId="21">'005 - ZC_5'!$C$82:$J$100,'005 - ZC_5'!$C$106:$K$132</definedName>
    <definedName name="_xlnm.Print_Area" localSheetId="22">'006 - Ostatí VZT práce '!$C$82:$J$103,'006 - Ostatí VZT práce '!$C$109:$K$135</definedName>
    <definedName name="_xlnm.Print_Area" localSheetId="1">'010 - Ostatní a vedlejší ...'!$C$82:$J$102,'010 - Ostatní a vedlejší ...'!$C$108:$K$145</definedName>
    <definedName name="_xlnm.Print_Area" localSheetId="0">'Rekapitulace stavby'!$D$4:$AO$76,'Rekapitulace stavby'!$C$82:$AQ$125</definedName>
    <definedName name="_xlnm.Print_Area" localSheetId="2">'SO 01 - Příprava území'!$C$82:$J$101,'SO 01 - Příprava území'!$C$107:$K$176</definedName>
    <definedName name="_xlnm.Print_Area" localSheetId="3">'SO 02.1 - Ambulantní trak...'!$C$82:$J$125,'SO 02.1 - Ambulantní trak...'!$C$131:$K$1184</definedName>
    <definedName name="_xlnm.Print_Area" localSheetId="12">'SO 02.10 - Ambulantní tra...'!$C$82:$J$101,'SO 02.10 - Ambulantní tra...'!$C$107:$K$148</definedName>
    <definedName name="_xlnm.Print_Area" localSheetId="13">'SO 02.11 - Ambulantní tra...'!$C$82:$J$99,'SO 02.11 - Ambulantní tra...'!$C$105:$K$145</definedName>
    <definedName name="_xlnm.Print_Area" localSheetId="14">'SO 02.12 - Ambulantní tra...'!$C$82:$J$101,'SO 02.12 - Ambulantní tra...'!$C$107:$K$145</definedName>
    <definedName name="_xlnm.Print_Area" localSheetId="15">'SO 02.13 - Ambulantní tra...'!$C$82:$J$103,'SO 02.13 - Ambulantní tra...'!$C$109:$K$355</definedName>
    <definedName name="_xlnm.Print_Area" localSheetId="16">'SO 02.14 - Ambulantní tra...'!$C$82:$J$111,'SO 02.14 - Ambulantní tra...'!$C$117:$K$340</definedName>
    <definedName name="_xlnm.Print_Area" localSheetId="23">'SO 02.16 - Vybavení '!$C$82:$J$99,'SO 02.16 - Vybavení '!$C$105:$K$140</definedName>
    <definedName name="_xlnm.Print_Area" localSheetId="27">'SO 02.17 - Přeložka dešťo...'!$C$82:$J$102,'SO 02.17 - Přeložka dešťo...'!$C$108:$K$164</definedName>
    <definedName name="_xlnm.Print_Area" localSheetId="4">'SO 02.2 - Ambulantní trak...'!$C$82:$J$108,'SO 02.2 - Ambulantní trak...'!$C$114:$K$302</definedName>
    <definedName name="_xlnm.Print_Area" localSheetId="5">'SO 02.3 - Ambulantní trak...'!$C$82:$J$103,'SO 02.3 - Ambulantní trak...'!$C$109:$K$223</definedName>
    <definedName name="_xlnm.Print_Area" localSheetId="6">'SO 02.4 - Ambulantní trak...'!$C$82:$J$101,'SO 02.4 - Ambulantní trak...'!$C$107:$K$161</definedName>
    <definedName name="_xlnm.Print_Area" localSheetId="7">'SO 02.5 - Ambulantní trak...'!$C$82:$J$101,'SO 02.5 - Ambulantní trak...'!$C$107:$K$149</definedName>
    <definedName name="_xlnm.Print_Area" localSheetId="8">'SO 02.6 - Ambulantní trak...'!$C$82:$J$101,'SO 02.6 - Ambulantní trak...'!$C$107:$K$154</definedName>
    <definedName name="_xlnm.Print_Area" localSheetId="9">'SO 02.7 - Ambulantní trak...'!$C$82:$J$101,'SO 02.7 - Ambulantní trak...'!$C$107:$K$150</definedName>
    <definedName name="_xlnm.Print_Area" localSheetId="10">'SO 02.8 - Ambulantní trak...'!$C$82:$J$102,'SO 02.8 - Ambulantní trak...'!$C$108:$K$138</definedName>
    <definedName name="_xlnm.Print_Area" localSheetId="11">'SO 02.9 - Ambulantní trak...'!$C$82:$J$101,'SO 02.9 - Ambulantní trak...'!$C$107:$K$141</definedName>
    <definedName name="_xlnm.Print_Area" localSheetId="24">'SO 04 - Zpevněné plochy 1...'!$C$82:$J$105,'SO 04 - Zpevněné plochy 1...'!$C$111:$K$299</definedName>
    <definedName name="_xlnm.Print_Area" localSheetId="25">'SO 04.1 - Areálové osvětl...'!$C$82:$J$103,'SO 04.1 - Areálové osvětl...'!$C$109:$K$168</definedName>
    <definedName name="_xlnm.Print_Area" localSheetId="26">'SO 06 - Přípojka kanaliza...'!$C$82:$J$104,'SO 06 - Přípojka kanaliza...'!$C$110:$K$199</definedName>
    <definedName name="_xlnm.Print_Area" localSheetId="28">'SO 08 - Terénní a sadové ...'!$C$82:$J$103,'SO 08 - Terénní a sadové ...'!$C$109:$K$190</definedName>
    <definedName name="_xlnm.Print_Area" localSheetId="29">'SO 09 - Oplocení '!$C$82:$J$99,'SO 09 - Oplocení '!$C$105:$K$129</definedName>
    <definedName name="_xlnm.Print_Titles" localSheetId="0">'Rekapitulace stavby'!$92:$92</definedName>
    <definedName name="_xlnm.Print_Titles" localSheetId="1">'010 - Ostatní a vedlejší ...'!$120:$120</definedName>
    <definedName name="_xlnm.Print_Titles" localSheetId="2">'SO 01 - Příprava území'!$119:$119</definedName>
    <definedName name="_xlnm.Print_Titles" localSheetId="3">'SO 02.1 - Ambulantní trak...'!$143:$143</definedName>
    <definedName name="_xlnm.Print_Titles" localSheetId="4">'SO 02.2 - Ambulantní trak...'!$126:$126</definedName>
    <definedName name="_xlnm.Print_Titles" localSheetId="5">'SO 02.3 - Ambulantní trak...'!$121:$121</definedName>
    <definedName name="_xlnm.Print_Titles" localSheetId="6">'SO 02.4 - Ambulantní trak...'!$119:$119</definedName>
    <definedName name="_xlnm.Print_Titles" localSheetId="7">'SO 02.5 - Ambulantní trak...'!$119:$119</definedName>
    <definedName name="_xlnm.Print_Titles" localSheetId="8">'SO 02.6 - Ambulantní trak...'!$119:$119</definedName>
    <definedName name="_xlnm.Print_Titles" localSheetId="9">'SO 02.7 - Ambulantní trak...'!$119:$119</definedName>
    <definedName name="_xlnm.Print_Titles" localSheetId="10">'SO 02.8 - Ambulantní trak...'!$120:$120</definedName>
    <definedName name="_xlnm.Print_Titles" localSheetId="11">'SO 02.9 - Ambulantní trak...'!$119:$119</definedName>
    <definedName name="_xlnm.Print_Titles" localSheetId="12">'SO 02.10 - Ambulantní tra...'!$119:$119</definedName>
    <definedName name="_xlnm.Print_Titles" localSheetId="13">'SO 02.11 - Ambulantní tra...'!$117:$117</definedName>
    <definedName name="_xlnm.Print_Titles" localSheetId="14">'SO 02.12 - Ambulantní tra...'!$119:$119</definedName>
    <definedName name="_xlnm.Print_Titles" localSheetId="15">'SO 02.13 - Ambulantní tra...'!$121:$121</definedName>
    <definedName name="_xlnm.Print_Titles" localSheetId="16">'SO 02.14 - Ambulantní tra...'!$129:$129</definedName>
    <definedName name="_xlnm.Print_Titles" localSheetId="17">'001 - ZC_1'!$120:$120</definedName>
    <definedName name="_xlnm.Print_Titles" localSheetId="18">'002 - ZC_2'!$120:$120</definedName>
    <definedName name="_xlnm.Print_Titles" localSheetId="19">'003 - ZC_3'!$120:$120</definedName>
    <definedName name="_xlnm.Print_Titles" localSheetId="20">'004 - ZC_4'!$120:$120</definedName>
    <definedName name="_xlnm.Print_Titles" localSheetId="21">'005 - ZC_5'!$120:$120</definedName>
    <definedName name="_xlnm.Print_Titles" localSheetId="22">'006 - Ostatí VZT práce '!$123:$123</definedName>
    <definedName name="_xlnm.Print_Titles" localSheetId="23">'SO 02.16 - Vybavení '!$117:$117</definedName>
    <definedName name="_xlnm.Print_Titles" localSheetId="24">'SO 04 - Zpevněné plochy 1...'!$123:$123</definedName>
    <definedName name="_xlnm.Print_Titles" localSheetId="25">'SO 04.1 - Areálové osvětl...'!$121:$121</definedName>
    <definedName name="_xlnm.Print_Titles" localSheetId="26">'SO 06 - Přípojka kanaliza...'!$122:$122</definedName>
    <definedName name="_xlnm.Print_Titles" localSheetId="27">'SO 02.17 - Přeložka dešťo...'!$120:$120</definedName>
    <definedName name="_xlnm.Print_Titles" localSheetId="28">'SO 08 - Terénní a sadové ...'!$121:$121</definedName>
    <definedName name="_xlnm.Print_Titles" localSheetId="29">'SO 09 - Oplocení '!$117:$117</definedName>
  </definedNames>
  <calcPr calcId="162913"/>
</workbook>
</file>

<file path=xl/sharedStrings.xml><?xml version="1.0" encoding="utf-8"?>
<sst xmlns="http://schemas.openxmlformats.org/spreadsheetml/2006/main" count="34787" uniqueCount="4985">
  <si>
    <t>Export Komplet</t>
  </si>
  <si>
    <t/>
  </si>
  <si>
    <t>2.0</t>
  </si>
  <si>
    <t>ZAMOK</t>
  </si>
  <si>
    <t>False</t>
  </si>
  <si>
    <t>{2adcb6ed-200b-4dab-afeb-1cbfb1a9028e}</t>
  </si>
  <si>
    <t>0,01</t>
  </si>
  <si>
    <t>21</t>
  </si>
  <si>
    <t>15</t>
  </si>
  <si>
    <t>REKAPITULACE STAVBY</t>
  </si>
  <si>
    <t>v ---  níže se nacházejí doplnkové a pomocné údaje k sestavám  --- v</t>
  </si>
  <si>
    <t>Návod na vyplnění</t>
  </si>
  <si>
    <t>0,001</t>
  </si>
  <si>
    <t>Kód:</t>
  </si>
  <si>
    <t>20211403001Z2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</si>
  <si>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</si>
  <si>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</si>
  <si>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Bohumínská městská nemocnice – přístavba ambulantního traktu vč. příjezdové komunikace a parkoviště</t>
  </si>
  <si>
    <t>KSO:</t>
  </si>
  <si>
    <t>CC-CZ:</t>
  </si>
  <si>
    <t>Místo:</t>
  </si>
  <si>
    <t>Bohumín</t>
  </si>
  <si>
    <t>Datum:</t>
  </si>
  <si>
    <t>10. 3. 2021</t>
  </si>
  <si>
    <t>Zadavatel:</t>
  </si>
  <si>
    <t>IČ:</t>
  </si>
  <si>
    <t>Město Bohumín</t>
  </si>
  <si>
    <t>DIČ:</t>
  </si>
  <si>
    <t>Uchazeč:</t>
  </si>
  <si>
    <t>Vyplň údaj</t>
  </si>
  <si>
    <t>Projektant:</t>
  </si>
  <si>
    <t xml:space="preserve">ATRIS s.r.o. </t>
  </si>
  <si>
    <t>True</t>
  </si>
  <si>
    <t>Zpracovatel:</t>
  </si>
  <si>
    <t>Barbora Kyšková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</si>
  <si>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</si>
  <si>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</si>
  <si>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</si>
  <si>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</si>
  <si>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</si>
  <si>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</si>
  <si>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</si>
  <si>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</si>
  <si>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</si>
  <si>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</si>
  <si>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</si>
  <si>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</si>
  <si>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</si>
  <si>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</si>
  <si>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</si>
  <si>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</si>
  <si>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</si>
  <si>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</si>
  <si>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</si>
  <si>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</si>
  <si>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</si>
  <si>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</si>
  <si>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</si>
  <si>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</si>
  <si>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</si>
  <si>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</si>
  <si>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</si>
  <si>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</si>
  <si>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</si>
  <si>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</si>
  <si>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</si>
  <si>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</si>
  <si>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</si>
  <si>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</si>
  <si>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</si>
  <si>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</si>
  <si>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</si>
  <si>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</si>
  <si>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</si>
  <si>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</si>
  <si>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</si>
  <si>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</si>
  <si>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</si>
  <si>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</si>
  <si>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</si>
  <si>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</si>
  <si>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010</t>
  </si>
  <si>
    <t xml:space="preserve">Ostatní a vedlejší náklady </t>
  </si>
  <si>
    <t>STA</t>
  </si>
  <si>
    <t>1</t>
  </si>
  <si>
    <t>{204875f1-fe91-4a7a-a4b0-b0b5c5a07b4a}</t>
  </si>
  <si>
    <t>2</t>
  </si>
  <si>
    <t>SO 01</t>
  </si>
  <si>
    <t>Příprava území</t>
  </si>
  <si>
    <t>{084b9a89-2d5b-428c-b225-82d178af8e2f}</t>
  </si>
  <si>
    <t>SO 02.1</t>
  </si>
  <si>
    <t xml:space="preserve">Ambulantní trakt - stavební část </t>
  </si>
  <si>
    <t>{008c67a5-2e08-4555-9689-6334e06d4c46}</t>
  </si>
  <si>
    <t>SO 02.2</t>
  </si>
  <si>
    <t xml:space="preserve">Ambulantní trakt - zdravotechnika </t>
  </si>
  <si>
    <t>{51501ffc-56c6-4337-a387-7da2505c34ea}</t>
  </si>
  <si>
    <t>SO 02.3</t>
  </si>
  <si>
    <t xml:space="preserve">Ambulantní trakt - MaR </t>
  </si>
  <si>
    <t>{5180418c-33f3-48d2-9720-41023f53eb8a}</t>
  </si>
  <si>
    <t xml:space="preserve">  </t>
  </si>
  <si>
    <t>SO 02.4</t>
  </si>
  <si>
    <t>Ambulantní trakt - strukturovaná kabeláž</t>
  </si>
  <si>
    <t>{d5288496-5854-46dc-9427-058ed1169851}</t>
  </si>
  <si>
    <t>SO 02.5</t>
  </si>
  <si>
    <t>Ambulantní trakt - PTV</t>
  </si>
  <si>
    <t>{f924421f-a86f-4e3c-8f86-78b2efb0b6d5}</t>
  </si>
  <si>
    <t>SO 02.6</t>
  </si>
  <si>
    <t>Ambulantní trakt - VS</t>
  </si>
  <si>
    <t>{ab3efe69-fb59-4598-85be-9583e6c6a731}</t>
  </si>
  <si>
    <t>SO 02.7</t>
  </si>
  <si>
    <t>Ambulantní trakt - EKV</t>
  </si>
  <si>
    <t>{603b8b25-de14-43ea-b55d-531ae354acdf}</t>
  </si>
  <si>
    <t>SO 02.8</t>
  </si>
  <si>
    <t>Ambulantní trakt - ROZHLAS</t>
  </si>
  <si>
    <t>{1cda666d-83fe-4973-945b-6adb6c7b4925}</t>
  </si>
  <si>
    <t>SO 02.9</t>
  </si>
  <si>
    <t>Ambulantní trakt - AKT</t>
  </si>
  <si>
    <t>{7909bfa9-8ffd-4492-8f84-752fc0016977}</t>
  </si>
  <si>
    <t>SO 02.10</t>
  </si>
  <si>
    <t>Ambulantní trakt - HR</t>
  </si>
  <si>
    <t>{0cf0c420-f201-4c97-bbf1-b375d869da8e}</t>
  </si>
  <si>
    <t>SO 02.11</t>
  </si>
  <si>
    <t xml:space="preserve">Ambulantní trakt - EPS </t>
  </si>
  <si>
    <t>{577534e0-ed67-425d-abea-18a784c0709e}</t>
  </si>
  <si>
    <t>SO 02.12</t>
  </si>
  <si>
    <t>Ambulantní trakt - VZT ve staré části</t>
  </si>
  <si>
    <t>{cdc682ca-87d2-4795-9547-ed5851121c42}</t>
  </si>
  <si>
    <t>SO 02.13</t>
  </si>
  <si>
    <t xml:space="preserve">Ambulantní trakt - elektroinstalace </t>
  </si>
  <si>
    <t>{33be13d8-b9e9-46d3-b63f-0bbb3a27321d}</t>
  </si>
  <si>
    <t>SO 02.14</t>
  </si>
  <si>
    <t xml:space="preserve">Ambulantní trakt - vytápění </t>
  </si>
  <si>
    <t>{3900d51a-442e-4501-97cd-b5091e9fd7ba}</t>
  </si>
  <si>
    <t>SO 02.15</t>
  </si>
  <si>
    <t>Ambulantní trakt - vzduchotechnika</t>
  </si>
  <si>
    <t>{38b06ef7-f636-4443-a7fc-467113eb234b}</t>
  </si>
  <si>
    <t>001</t>
  </si>
  <si>
    <t>ZC_1</t>
  </si>
  <si>
    <t>Soupis</t>
  </si>
  <si>
    <t>{9913e3ed-1f13-4433-9506-e73a63f79d8c}</t>
  </si>
  <si>
    <t>002</t>
  </si>
  <si>
    <t>ZC_2</t>
  </si>
  <si>
    <t>{8f60d993-c551-4d3a-a2f3-a7a0507e28d0}</t>
  </si>
  <si>
    <t>003</t>
  </si>
  <si>
    <t>ZC_3</t>
  </si>
  <si>
    <t>{a23baf35-63c1-458c-9e97-26f835f6d68f}</t>
  </si>
  <si>
    <t>004</t>
  </si>
  <si>
    <t>ZC_4</t>
  </si>
  <si>
    <t>{f4c9fd5e-078e-4d0a-95e9-55e4fdf04ed9}</t>
  </si>
  <si>
    <t>005</t>
  </si>
  <si>
    <t>ZC_5</t>
  </si>
  <si>
    <t>{27a4de39-20b2-4e3b-9802-01ddf065f472}</t>
  </si>
  <si>
    <t>006</t>
  </si>
  <si>
    <t xml:space="preserve">Ostatí VZT práce </t>
  </si>
  <si>
    <t>{9273fda9-0c2d-4b74-ac29-7b5357af1420}</t>
  </si>
  <si>
    <t>SO 02.16</t>
  </si>
  <si>
    <t xml:space="preserve">Vybavení </t>
  </si>
  <si>
    <t>{59165486-a673-4cf9-a0e3-a4a896d5b0e2}</t>
  </si>
  <si>
    <t>SO 04</t>
  </si>
  <si>
    <t xml:space="preserve">Zpevněné plochy 1 parkoviště </t>
  </si>
  <si>
    <t>{68169571-fd3a-4bff-9879-4a00b9ccf5f3}</t>
  </si>
  <si>
    <t>SO 04.1</t>
  </si>
  <si>
    <t xml:space="preserve">Areálové osvětlení </t>
  </si>
  <si>
    <t>{b7a4763a-365f-4808-8801-35502b716018}</t>
  </si>
  <si>
    <t>SO 06</t>
  </si>
  <si>
    <t xml:space="preserve">Přípojka kanalizace a vody </t>
  </si>
  <si>
    <t>{aeebf8c9-8df9-4127-aa98-533585e4e152}</t>
  </si>
  <si>
    <t>SO 02.17</t>
  </si>
  <si>
    <t xml:space="preserve">Přeložka dešťové kanalizace </t>
  </si>
  <si>
    <t>{d7f87323-ce94-468c-9b18-5f38406f91a7}</t>
  </si>
  <si>
    <t>SO 08</t>
  </si>
  <si>
    <t>Terénní a sadové úpravy</t>
  </si>
  <si>
    <t>{0defd69b-82dd-454a-a470-a537a3a4abda}</t>
  </si>
  <si>
    <t>SO 09</t>
  </si>
  <si>
    <t xml:space="preserve">Oplocení </t>
  </si>
  <si>
    <t>{39b7cb53-3dbb-4442-99ef-4ddd091a5889}</t>
  </si>
  <si>
    <t>KRYCÍ LIST SOUPISU PRACÍ</t>
  </si>
  <si>
    <t>Objekt:</t>
  </si>
  <si>
    <t xml:space="preserve">010 - Ostatní a vedlejší náklady </t>
  </si>
  <si>
    <t>REKAPITULACE ČLENĚNÍ SOUPISU PRACÍ</t>
  </si>
  <si>
    <t>Kód dílu - Popis</t>
  </si>
  <si>
    <t>Cena celkem [CZK]</t>
  </si>
  <si>
    <t>Náklady ze soupisu prací</t>
  </si>
  <si>
    <t>-1</t>
  </si>
  <si>
    <t>VRN - Vedlejší rozpočtové náklady</t>
  </si>
  <si>
    <t xml:space="preserve">    0 - Vedlejší  náklady</t>
  </si>
  <si>
    <t>VRN1 - Průzkumné, geodetické a projektové práce</t>
  </si>
  <si>
    <t>VRN3 - Zařízení staveniště</t>
  </si>
  <si>
    <t>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</si>
  <si>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</si>
  <si>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</si>
  <si>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</si>
  <si>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</si>
  <si>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</si>
  <si>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</si>
  <si>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</si>
  <si>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</si>
  <si>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</si>
  <si>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</si>
  <si>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</si>
  <si>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</si>
  <si>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</si>
  <si>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</si>
  <si>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</si>
  <si>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</si>
  <si>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</si>
  <si>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Vedlejší  náklady</t>
  </si>
  <si>
    <t>K</t>
  </si>
  <si>
    <t>999024</t>
  </si>
  <si>
    <t xml:space="preserve">Statická zatěžkávací zkouška </t>
  </si>
  <si>
    <t>kus</t>
  </si>
  <si>
    <t>4</t>
  </si>
  <si>
    <t>838197122</t>
  </si>
  <si>
    <t>999025</t>
  </si>
  <si>
    <t>Dočasné dopravní značení včetně jeho vypracování, objízdných tras, projednání</t>
  </si>
  <si>
    <t>1167891003</t>
  </si>
  <si>
    <t>VRN1</t>
  </si>
  <si>
    <t>Průzkumné, geodetické a projektové práce</t>
  </si>
  <si>
    <t>3</t>
  </si>
  <si>
    <t>012103000</t>
  </si>
  <si>
    <t>Geodetické práce před výstavbou</t>
  </si>
  <si>
    <t>soubor</t>
  </si>
  <si>
    <t>CS ÚRS 2016 01</t>
  </si>
  <si>
    <t>1024</t>
  </si>
  <si>
    <t>-1197799741</t>
  </si>
  <si>
    <t>P</t>
  </si>
  <si>
    <t xml:space="preserve">Poznámka k položce:
geodetické vytýčení stavby </t>
  </si>
  <si>
    <t>012303000</t>
  </si>
  <si>
    <t>Geodetické práce po výstavbě</t>
  </si>
  <si>
    <t>-970866673</t>
  </si>
  <si>
    <t xml:space="preserve">Poznámka k položce:
Vypracování geometrických plánů podle požadavků KN pro vklad do KN.
</t>
  </si>
  <si>
    <t>013254000</t>
  </si>
  <si>
    <t>Dokumentace skutečného provedení stavby</t>
  </si>
  <si>
    <t>-1087210798</t>
  </si>
  <si>
    <t xml:space="preserve">Poznámka k položce:
Dokumentace skutečného provedení v rozsahu dle platné vyhlášky na dokumentaci staveb v počtu dle SOD </t>
  </si>
  <si>
    <t>6</t>
  </si>
  <si>
    <t>013254001</t>
  </si>
  <si>
    <t xml:space="preserve">Výrobní a dílenská dokumentace </t>
  </si>
  <si>
    <t>-984256463</t>
  </si>
  <si>
    <t xml:space="preserve">Poznámka k položce:
</t>
  </si>
  <si>
    <t>7</t>
  </si>
  <si>
    <t>013254101</t>
  </si>
  <si>
    <t xml:space="preserve">Monitoring v průběhu výstavby </t>
  </si>
  <si>
    <t>943847814</t>
  </si>
  <si>
    <t xml:space="preserve">Poznámka k položce:
Fotografie nebo videozáznamy zakrývaných konstrukcí a jiných skutečností rozhodných např. pro vícepráce a méněpráce
</t>
  </si>
  <si>
    <t>8</t>
  </si>
  <si>
    <t>R-99001</t>
  </si>
  <si>
    <t xml:space="preserve">Zpracování technologických postupů proádění prací na jednotlivé činnosti </t>
  </si>
  <si>
    <t>-2074814513</t>
  </si>
  <si>
    <t>9</t>
  </si>
  <si>
    <t>R-990010</t>
  </si>
  <si>
    <t xml:space="preserve">Vytýčení  a ochrana stávajících   inženýrských sítí </t>
  </si>
  <si>
    <t>-1151889953</t>
  </si>
  <si>
    <t>Poznámka k položce:
Ochrana stávajících inženýrských sítí na staveništi, 
náklady na přezoumání podkladu objednatele o stavu inženýrských sítí probíhajících staveništěm nebo dotčenými stavbou i mimo území staveniště.
Vytýčení jejich skutečné trasy dle podmínek správců sítí v dokladové části. 
Zajištění aktualizace vyjádření správců sítí v případě ukončení platnosti vyjádření.
Zajištění a zabezpečení stávajících inženýrských sítí a přípojke při výkopových a bouracích pracích.</t>
  </si>
  <si>
    <t>VRN3</t>
  </si>
  <si>
    <t>Zařízení staveniště</t>
  </si>
  <si>
    <t>10</t>
  </si>
  <si>
    <t>032103000</t>
  </si>
  <si>
    <t xml:space="preserve">Zařízení staveniště - zřízení, provoz, odstranění </t>
  </si>
  <si>
    <t>-659061406</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</si>
  <si>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Zajištění bezpečného příjezdu a přístupu na staveniště vč. dopravního zmnačení a potřebných souhlasů a rozhodnutí s vybudováním zařízení staveniště, náklady na připojení staveniště na energie vč. zajištění měření odběru energiií, vytýčení obvodu staveniště, oplocení a zabezpečení prostoru staveniště proti neoprávněnému vstupu .
</t>
  </si>
  <si>
    <t>VRN4</t>
  </si>
  <si>
    <t>Inženýrská činnost</t>
  </si>
  <si>
    <t>11</t>
  </si>
  <si>
    <t>043103000</t>
  </si>
  <si>
    <t xml:space="preserve">Náklady na provedení zkoušek, revizí a měření </t>
  </si>
  <si>
    <t>580838615</t>
  </si>
  <si>
    <t xml:space="preserve">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
Pokud nejsou uvedeny v jednotlivých profesích
</t>
  </si>
  <si>
    <t>SO 01 - Příprava území</t>
  </si>
  <si>
    <t>HSV - Práce a dodávky HSV</t>
  </si>
  <si>
    <t xml:space="preserve">    1 - Zemní práce</t>
  </si>
  <si>
    <t xml:space="preserve">    9 - Ostatní konstrukce a práce, bourání</t>
  </si>
  <si>
    <t xml:space="preserve">    997 - Přesun sutě</t>
  </si>
  <si>
    <t>HSV</t>
  </si>
  <si>
    <t>Práce a dodávky HSV</t>
  </si>
  <si>
    <t>Zemní práce</t>
  </si>
  <si>
    <t>112251108</t>
  </si>
  <si>
    <t>Odstranění pařezů D do 1500 mm</t>
  </si>
  <si>
    <t>CS ÚRS 2021 01</t>
  </si>
  <si>
    <t>2094172699</t>
  </si>
  <si>
    <t>113106121</t>
  </si>
  <si>
    <t>Rozebrání dlažeb z betonových nebo kamenných dlaždic komunikací pro pěší ručně</t>
  </si>
  <si>
    <t>m2</t>
  </si>
  <si>
    <t>1434249648</t>
  </si>
  <si>
    <t>VV</t>
  </si>
  <si>
    <t>"viz. situace přípravy území"35</t>
  </si>
  <si>
    <t>113107152</t>
  </si>
  <si>
    <t>Odstranění podkladu z kameniva těženého tl 200 mm strojně pl přes 50 do 200 m2</t>
  </si>
  <si>
    <t>-990437705</t>
  </si>
  <si>
    <t xml:space="preserve">Poznámka k položce:
kamenivo promísené s hlínou
</t>
  </si>
  <si>
    <t>"viz. situace přípravy území - stávající komunikace "125</t>
  </si>
  <si>
    <t>113107182</t>
  </si>
  <si>
    <t>Odstranění podkladu živičného tl 100 mm strojně pl přes 50 do 200 m2</t>
  </si>
  <si>
    <t>-472077450</t>
  </si>
  <si>
    <t xml:space="preserve">Poznámka k položce:
penetrační makadam </t>
  </si>
  <si>
    <t>113107212</t>
  </si>
  <si>
    <t>Odstranění podkladu z kameniva těženého tl 200 mm strojně pl přes 200 m2</t>
  </si>
  <si>
    <t>-2104392112</t>
  </si>
  <si>
    <t>Poznámka k položce:
štěrkodrť promísená s hlínou</t>
  </si>
  <si>
    <t>"viz. situace přípravy území"1011+7</t>
  </si>
  <si>
    <t>113107232</t>
  </si>
  <si>
    <t>Odstranění podkladu z betonu prostého tl 300 mm strojně pl přes 200 m2</t>
  </si>
  <si>
    <t>-1639905578</t>
  </si>
  <si>
    <t>"viz. situace přípravy území" 1376</t>
  </si>
  <si>
    <t>113107237</t>
  </si>
  <si>
    <t>Odstranění podkladu z betonu vyztuženého sítěmi tl 300 mm strojně pl přes 200 m2</t>
  </si>
  <si>
    <t>-2116393603</t>
  </si>
  <si>
    <t>"viz. situace přípravy území"1011</t>
  </si>
  <si>
    <t>113107241</t>
  </si>
  <si>
    <t>Odstranění podkladu živičného tl 50 mm strojně pl přes 200 m2</t>
  </si>
  <si>
    <t>546567363</t>
  </si>
  <si>
    <t>"viz. situace přípravy území"1376</t>
  </si>
  <si>
    <t>113107312</t>
  </si>
  <si>
    <t>Odstranění podkladu z kameniva těženého tl 200 mm strojně pl do 50 m2</t>
  </si>
  <si>
    <t>-2097388451</t>
  </si>
  <si>
    <t>113154113</t>
  </si>
  <si>
    <t>Frézování živičného krytu tl 50 mm</t>
  </si>
  <si>
    <t>847433123</t>
  </si>
  <si>
    <t>"viz. situace přípravy území"93</t>
  </si>
  <si>
    <t>113154123</t>
  </si>
  <si>
    <t xml:space="preserve">Frézování asfaltobetonového  krytu tl 50 mm </t>
  </si>
  <si>
    <t>486404124</t>
  </si>
  <si>
    <t>"viz. situace přípravy území - stávající komunikace "125*3</t>
  </si>
  <si>
    <t>12</t>
  </si>
  <si>
    <t>113202111</t>
  </si>
  <si>
    <t>Vytrhání obrub krajníků obrubníků stojatých</t>
  </si>
  <si>
    <t>m</t>
  </si>
  <si>
    <t>-1358376368</t>
  </si>
  <si>
    <t>"viz. situace přípravy území"233</t>
  </si>
  <si>
    <t>13</t>
  </si>
  <si>
    <t>121151114</t>
  </si>
  <si>
    <t>Sejmutí ornice plochy do 500 m2 tl vrstvy do 250 mm strojně</t>
  </si>
  <si>
    <t>-1222522048</t>
  </si>
  <si>
    <t>14</t>
  </si>
  <si>
    <t>162201522</t>
  </si>
  <si>
    <t>Vodorovné přemístění pařezů do 1 km D do 1500 mm</t>
  </si>
  <si>
    <t>-1828773555</t>
  </si>
  <si>
    <t>162301977</t>
  </si>
  <si>
    <t>Příplatek k vodorovnému přemístění pařezů D 1500 mm ZKD 1 km</t>
  </si>
  <si>
    <t>-648505893</t>
  </si>
  <si>
    <t>"do 15 km"5*15</t>
  </si>
  <si>
    <t>16</t>
  </si>
  <si>
    <t>R-1130090</t>
  </si>
  <si>
    <t>Odstranění st. vpustí</t>
  </si>
  <si>
    <t>1682910361</t>
  </si>
  <si>
    <t>17</t>
  </si>
  <si>
    <t>R-1131541</t>
  </si>
  <si>
    <t xml:space="preserve">Frézování živičného krytu tl 110 mm </t>
  </si>
  <si>
    <t>-1316717419</t>
  </si>
  <si>
    <t>"viz. situace přípravy území"27</t>
  </si>
  <si>
    <t>18</t>
  </si>
  <si>
    <t>R-1135020</t>
  </si>
  <si>
    <t xml:space="preserve">Odtranění stávající lampy VO vč. sloupu a základu </t>
  </si>
  <si>
    <t>-160687545</t>
  </si>
  <si>
    <t>Ostatní konstrukce a práce, bourání</t>
  </si>
  <si>
    <t>19</t>
  </si>
  <si>
    <t>962052211</t>
  </si>
  <si>
    <t>Bourání zdiva nadzákladového ze ŽB přes 1 m3</t>
  </si>
  <si>
    <t>m3</t>
  </si>
  <si>
    <t>-749262676</t>
  </si>
  <si>
    <t>"viz. situace přípravy území - st. opěrná zed"8*0,3*1</t>
  </si>
  <si>
    <t>20</t>
  </si>
  <si>
    <t>966008212</t>
  </si>
  <si>
    <t>Bourání odvodňovacího žlabu z betonových příkopových tvárnic š do 800 mm</t>
  </si>
  <si>
    <t>-1292829357</t>
  </si>
  <si>
    <t xml:space="preserve">Poznámka k položce:
vč. podkladního bet. lože </t>
  </si>
  <si>
    <t>"viz. situace přípravy území "42/0,6</t>
  </si>
  <si>
    <t>966071711</t>
  </si>
  <si>
    <t>Bourání sloupků a vzpěr plotových ocelových do 2,5 m zabetonovaných</t>
  </si>
  <si>
    <t>-1229868302</t>
  </si>
  <si>
    <t xml:space="preserve">Poznámka k položce:
vč. bourání betonového základu </t>
  </si>
  <si>
    <t>"viz. situace přípravy území"22</t>
  </si>
  <si>
    <t>22</t>
  </si>
  <si>
    <t>966072826</t>
  </si>
  <si>
    <t>Rozebrání oplocení z vlnitého nebo profilového plechu hmotnosti přes 70 kg</t>
  </si>
  <si>
    <t>74412524</t>
  </si>
  <si>
    <t>"viz. situace přípravy území"52</t>
  </si>
  <si>
    <t>997</t>
  </si>
  <si>
    <t>Přesun sutě</t>
  </si>
  <si>
    <t>23</t>
  </si>
  <si>
    <t>997221561</t>
  </si>
  <si>
    <t>Vodorovná doprava suti z kusových materiálů do 1 km</t>
  </si>
  <si>
    <t>t</t>
  </si>
  <si>
    <t>-2019585792</t>
  </si>
  <si>
    <t>24</t>
  </si>
  <si>
    <t>997221569</t>
  </si>
  <si>
    <t>Příplatek ZKD 1 km u vodorovné dopravy suti z kusových materiálů</t>
  </si>
  <si>
    <t>1792772653</t>
  </si>
  <si>
    <t>2167,578*19 'Přepočtené koeficientem množství</t>
  </si>
  <si>
    <t>25</t>
  </si>
  <si>
    <t>997221611</t>
  </si>
  <si>
    <t>Nakládání suti na dopravní prostředky pro vodorovnou dopravu</t>
  </si>
  <si>
    <t>-1838151690</t>
  </si>
  <si>
    <t>26</t>
  </si>
  <si>
    <t>997221615</t>
  </si>
  <si>
    <t>Poplatek za uložení na skládce (skládkovné) stavebního odpadu betonového kód odpadu 17 01 01</t>
  </si>
  <si>
    <t>-571461808</t>
  </si>
  <si>
    <t>27</t>
  </si>
  <si>
    <t>997221625</t>
  </si>
  <si>
    <t>Poplatek za uložení na skládce (skládkovné) stavebního odpadu železobetonového kód odpadu 17 01 01</t>
  </si>
  <si>
    <t>2046593108</t>
  </si>
  <si>
    <t>28</t>
  </si>
  <si>
    <t>997221645</t>
  </si>
  <si>
    <t>Poplatek za uložení na skládce (skládkovné) odpadu asfaltového bez dehtu kód odpadu 17 03 02</t>
  </si>
  <si>
    <t>1523192793</t>
  </si>
  <si>
    <t>29</t>
  </si>
  <si>
    <t>997221655</t>
  </si>
  <si>
    <t>Poplatek za uložení na skládce (skládkovné) zeminy a kamení kód odpadu 17 05 04</t>
  </si>
  <si>
    <t>-2024973103</t>
  </si>
  <si>
    <t xml:space="preserve">SO 02.1 - Ambulantní trakt - stavební část </t>
  </si>
  <si>
    <t xml:space="preserve">    2 - Zakládání</t>
  </si>
  <si>
    <t xml:space="preserve">    3 - Svislé a kompletní konstrukce</t>
  </si>
  <si>
    <t xml:space="preserve">    4 - Vodorovné konstrukce</t>
  </si>
  <si>
    <t xml:space="preserve">    6 - Úpravy povrchů, podlahy a osazování výplní</t>
  </si>
  <si>
    <t xml:space="preserve">      95 - Různé dokončovací konstrukce a práce pozemních staveb</t>
  </si>
  <si>
    <t xml:space="preserve">      96 - Bourání konstrukcí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</si>
  <si>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</si>
  <si>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</si>
  <si>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</si>
  <si>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</si>
  <si>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</si>
  <si>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</si>
  <si>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</si>
  <si>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</si>
  <si>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</si>
  <si>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</si>
  <si>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</si>
  <si>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</si>
  <si>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</si>
  <si>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</si>
  <si>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</si>
  <si>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</si>
  <si>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</si>
  <si>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</si>
  <si>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122251104</t>
  </si>
  <si>
    <t>Odkopávky a prokopávky nezapažené v hornině třídy těžitelnosti I, skupiny 3 objem do 500 m3 strojně</t>
  </si>
  <si>
    <t>2013700806</t>
  </si>
  <si>
    <t>"pro podsyp a základovou desku "618*0,55</t>
  </si>
  <si>
    <t>129951121</t>
  </si>
  <si>
    <t>Bourání zdiva z betonu prostého neprokládaného v odkopávkách nebo prokopávkách strojně</t>
  </si>
  <si>
    <t>-1344821521</t>
  </si>
  <si>
    <t>"pro základové pasy "</t>
  </si>
  <si>
    <t>23*1,5*1,25*0,02</t>
  </si>
  <si>
    <t>27*1,6*0,85*0,02</t>
  </si>
  <si>
    <t>15*1,6*0,85*0,02</t>
  </si>
  <si>
    <t>7,7*6*1,25*0,02</t>
  </si>
  <si>
    <t>85*1,8*0,85*0,02</t>
  </si>
  <si>
    <t>50*2*0,85*0,02</t>
  </si>
  <si>
    <t>10,5*1,6*0,85*0,02</t>
  </si>
  <si>
    <t>4,5*0,85*1,6*0,02</t>
  </si>
  <si>
    <t>8*2*0,85*0,02</t>
  </si>
  <si>
    <t>8,5*1,5*0,85*0,02</t>
  </si>
  <si>
    <t>1,8*1,8*0,85*0,02</t>
  </si>
  <si>
    <t>Součet</t>
  </si>
  <si>
    <t>129951123</t>
  </si>
  <si>
    <t>Bourání zdiva z ŽB nebo předpjatého betonu v odkopávkách nebo prokopávkách strojně</t>
  </si>
  <si>
    <t>-2057057117</t>
  </si>
  <si>
    <t>132151254</t>
  </si>
  <si>
    <t>Hloubení rýh nezapažených š do 2000 mm v hornině třídy těžitelnosti I, skupiny 1 a 2 objem do 500 m3 strojně</t>
  </si>
  <si>
    <t>-459540412</t>
  </si>
  <si>
    <t>23*1,5*1,25*0,8</t>
  </si>
  <si>
    <t>27*1,6*0,85*0,8</t>
  </si>
  <si>
    <t>15*1,6*0,85*0,8</t>
  </si>
  <si>
    <t>7,7*1,6*1,25*0,8</t>
  </si>
  <si>
    <t>85*1,8*0,85*0,8</t>
  </si>
  <si>
    <t>50*2*0,85*0,8</t>
  </si>
  <si>
    <t>10,5*1,6*0,85*0,8</t>
  </si>
  <si>
    <t>4,5*0,85*1,6*0,8</t>
  </si>
  <si>
    <t>8*2*0,85*0,8</t>
  </si>
  <si>
    <t>8,5*1,5*0,85*0,8</t>
  </si>
  <si>
    <t>1,8*1,8*0,85*0,8</t>
  </si>
  <si>
    <t>132212211</t>
  </si>
  <si>
    <t>Hloubení rýh š do 2000 mm v soudržných horninách třídy těžitelnosti I, skupiny 3 ručně</t>
  </si>
  <si>
    <t>-709662330</t>
  </si>
  <si>
    <t>23*1,5*1,25*0,16</t>
  </si>
  <si>
    <t>27*1,6*0,85*0,16</t>
  </si>
  <si>
    <t>15*1,6*0,85*0,16</t>
  </si>
  <si>
    <t>7,7*6*1,25*0,16</t>
  </si>
  <si>
    <t>85*1,8*0,85*0,16</t>
  </si>
  <si>
    <t>50*2*0,85*0,16</t>
  </si>
  <si>
    <t>10,5*1,6*0,85*0,16</t>
  </si>
  <si>
    <t>4,5*0,85*1,6*0,16</t>
  </si>
  <si>
    <t>8*2*0,85*0,16</t>
  </si>
  <si>
    <t>8,5*1,5*0,85*0,16</t>
  </si>
  <si>
    <t>1,8*1,8*0,85*0,16</t>
  </si>
  <si>
    <t>162751117</t>
  </si>
  <si>
    <t>Vodorovné přemístění do 10000 m výkopku/sypaniny z horniny třídy těžitelnosti I, skupiny 1 až 3</t>
  </si>
  <si>
    <t>-865909202</t>
  </si>
  <si>
    <t>"odvoz na skládku"318,949+70,566+339,9</t>
  </si>
  <si>
    <t>162751119</t>
  </si>
  <si>
    <t>Příplatek k vodorovnému přemístění výkopku/sypaniny z horniny třídy těžitelnosti I, skupiny 1 až 3 ZKD 1000 m přes 10000 m</t>
  </si>
  <si>
    <t>-914598845</t>
  </si>
  <si>
    <t>"do 15 km"729,415*5</t>
  </si>
  <si>
    <t>171201221</t>
  </si>
  <si>
    <t>-187127227</t>
  </si>
  <si>
    <t>729,415*1,8</t>
  </si>
  <si>
    <t>171251201</t>
  </si>
  <si>
    <t>Uložení sypaniny na skládky nebo meziskládky</t>
  </si>
  <si>
    <t>1891499283</t>
  </si>
  <si>
    <t>174151101</t>
  </si>
  <si>
    <t>Zásyp jam, šachet rýh nebo kolem objektů sypaninou se zhutněním</t>
  </si>
  <si>
    <t>-612482128</t>
  </si>
  <si>
    <t>M</t>
  </si>
  <si>
    <t>58344197</t>
  </si>
  <si>
    <t>štěrkodrť frakce 0/63</t>
  </si>
  <si>
    <t>415863139</t>
  </si>
  <si>
    <t xml:space="preserve">Poznámka k položce:
přírodní kamenivo </t>
  </si>
  <si>
    <t>257*1,6</t>
  </si>
  <si>
    <t>Zakládání</t>
  </si>
  <si>
    <t>271532211</t>
  </si>
  <si>
    <t>Podsyp pod základové konstrukce se zhutněním z hrubého kameniva frakce 32 až 63 mm</t>
  </si>
  <si>
    <t>-431224291</t>
  </si>
  <si>
    <t>"podsyp pod základové pasy "</t>
  </si>
  <si>
    <t>24,5*0,6*0,1</t>
  </si>
  <si>
    <t>22*0,6*0,1</t>
  </si>
  <si>
    <t>11*0,6*0,1</t>
  </si>
  <si>
    <t>6,7*0,6*0,1</t>
  </si>
  <si>
    <t>10,5*0,6*0,1</t>
  </si>
  <si>
    <t>11*0,1</t>
  </si>
  <si>
    <t>13*0,8*0,1</t>
  </si>
  <si>
    <t>66*0,8*0,1</t>
  </si>
  <si>
    <t>15,5*0,8*0,1</t>
  </si>
  <si>
    <t>50*1*0,1</t>
  </si>
  <si>
    <t>7,5*0,5*0,1*2</t>
  </si>
  <si>
    <t>2,45*0,5*0,1*26,5*0,5*0,1</t>
  </si>
  <si>
    <t>1,3*0,5*0,1</t>
  </si>
  <si>
    <t>Mezisoučet</t>
  </si>
  <si>
    <t>"podkladní beton pod zákl. patky"0,8*0,8*0,1</t>
  </si>
  <si>
    <t>1,05*1*0,1*3</t>
  </si>
  <si>
    <t>"pod podkl. bet. desku"605*0,3</t>
  </si>
  <si>
    <t>271532212</t>
  </si>
  <si>
    <t>Podsyp pod základové konstrukce se zhutněním z hrubého kameniva frakce 16 až 32 mm</t>
  </si>
  <si>
    <t>1195615500</t>
  </si>
  <si>
    <t>"pod podkl. bet. desku"605*0,1</t>
  </si>
  <si>
    <t>273322511</t>
  </si>
  <si>
    <t>Základové desky ze ŽB se zvýšenými nároky na prostředí tř. C 25/30 XC2 XA2</t>
  </si>
  <si>
    <t>-1402525380</t>
  </si>
  <si>
    <t>"viz. statická část "618*0,15</t>
  </si>
  <si>
    <t>"výtah"8,8*0,4</t>
  </si>
  <si>
    <t>"šachta "7,6*0,3</t>
  </si>
  <si>
    <t>273351121</t>
  </si>
  <si>
    <t>Zřízení bednění základových desek</t>
  </si>
  <si>
    <t>-2091255235</t>
  </si>
  <si>
    <t>"viz. statická část PD"131*0,15</t>
  </si>
  <si>
    <t>"výtah"12*0,4</t>
  </si>
  <si>
    <t>"šachta"11*0,3</t>
  </si>
  <si>
    <t>273351122</t>
  </si>
  <si>
    <t>Odstranění bednění základových desek</t>
  </si>
  <si>
    <t>-188100995</t>
  </si>
  <si>
    <t>273361821</t>
  </si>
  <si>
    <t>Výztuž základových desek betonářskou ocelí 10 505 (R)</t>
  </si>
  <si>
    <t>1790190066</t>
  </si>
  <si>
    <t>"viz. statická část"</t>
  </si>
  <si>
    <t>"výtah"8,8*90*1,1*0,001</t>
  </si>
  <si>
    <t>"šachta "7,6*80*1,1*0,001</t>
  </si>
  <si>
    <t>273362021</t>
  </si>
  <si>
    <t>Výztuž základových desek svařovanými sítěmi Kari</t>
  </si>
  <si>
    <t>-1620296578</t>
  </si>
  <si>
    <t>"viz. statická část "618*4,9*2*0,001</t>
  </si>
  <si>
    <t>274313511</t>
  </si>
  <si>
    <t>Základové pásy z betonu tř. C 8/10 X0</t>
  </si>
  <si>
    <t>583857754</t>
  </si>
  <si>
    <t>"podkladní beton pod základové pasy "</t>
  </si>
  <si>
    <t>2,45*0,5*0,1*2</t>
  </si>
  <si>
    <t>6,5*0,5*0,1</t>
  </si>
  <si>
    <t>274321511</t>
  </si>
  <si>
    <t>Základové pasy ze ŽB bez zvýšených nároků na prostředí tř. C 25/30 XC2 XA2</t>
  </si>
  <si>
    <t>2113059138</t>
  </si>
  <si>
    <t>"viz. statická část PD"</t>
  </si>
  <si>
    <t>24,5*0,6*1,5</t>
  </si>
  <si>
    <t>22*0,6*1,1</t>
  </si>
  <si>
    <t>11*0,6*1,2</t>
  </si>
  <si>
    <t>6,7*0,6*1,1</t>
  </si>
  <si>
    <t>10,5*0,6*1,1</t>
  </si>
  <si>
    <t>13*0,8*0,6</t>
  </si>
  <si>
    <t>66*0,8*0,6</t>
  </si>
  <si>
    <t>15,5*0,8*0,6</t>
  </si>
  <si>
    <t>50*1*0,6</t>
  </si>
  <si>
    <t>7,5*0,5*1,1*2</t>
  </si>
  <si>
    <t>2,45*0,5*1,1*2</t>
  </si>
  <si>
    <t>6,5*0,5*1,1</t>
  </si>
  <si>
    <t>1,3*0,5*1,1</t>
  </si>
  <si>
    <t>"pod schodiště"(1,3+1,3+1,425+1,115)*0,4*1,35</t>
  </si>
  <si>
    <t>274351121</t>
  </si>
  <si>
    <t>Zřízení bednění základových pasů rovného</t>
  </si>
  <si>
    <t>1652410384</t>
  </si>
  <si>
    <t>24,5*1,6*2</t>
  </si>
  <si>
    <t>22*1,2*2</t>
  </si>
  <si>
    <t>11*1,2*2</t>
  </si>
  <si>
    <t>6,7*1,2*2</t>
  </si>
  <si>
    <t>10,5*1,2*2</t>
  </si>
  <si>
    <t>13*0,7*2</t>
  </si>
  <si>
    <t>66*2*0,7</t>
  </si>
  <si>
    <t>15,5*2*0,7</t>
  </si>
  <si>
    <t>50*2*0,7</t>
  </si>
  <si>
    <t>7,5*2*1,2*2</t>
  </si>
  <si>
    <t>2,45*2*1,2*2</t>
  </si>
  <si>
    <t>6,5*2*1,2</t>
  </si>
  <si>
    <t>1,3*2*1,2</t>
  </si>
  <si>
    <t>"pod schodiště"(1,3+1,3+1,425+1,115)*2*1,45</t>
  </si>
  <si>
    <t>274351122</t>
  </si>
  <si>
    <t>Odstranění bednění základových pasů rovného</t>
  </si>
  <si>
    <t>-345070811</t>
  </si>
  <si>
    <t>274361821</t>
  </si>
  <si>
    <t>Výztuž základových pasů betonářskou ocelí 10 505 (R)</t>
  </si>
  <si>
    <t>-342938879</t>
  </si>
  <si>
    <t>"viz. statická část"149,213*55*1,1*0,001+21,6*55*1,1*0,001</t>
  </si>
  <si>
    <t>275313511</t>
  </si>
  <si>
    <t>Základové patky z betonu tř. C 8/10 X0</t>
  </si>
  <si>
    <t>1993543617</t>
  </si>
  <si>
    <t>275313811</t>
  </si>
  <si>
    <t>Základové patky z betonu tř. C 25/30 XC2 XA2</t>
  </si>
  <si>
    <t>-1581857990</t>
  </si>
  <si>
    <t>"zákl. patky - viz. statická část PD"</t>
  </si>
  <si>
    <t>0,8*0,8*1,1</t>
  </si>
  <si>
    <t>1,05*1*1,1*3</t>
  </si>
  <si>
    <t>275351121</t>
  </si>
  <si>
    <t>Zřízení bednění základových patek</t>
  </si>
  <si>
    <t>98968126</t>
  </si>
  <si>
    <t>0,8*4*1,2</t>
  </si>
  <si>
    <t>(1,05*2+1*2)*1,1*3</t>
  </si>
  <si>
    <t>275351122</t>
  </si>
  <si>
    <t>Odstranění bednění základových patek</t>
  </si>
  <si>
    <t>-365916055</t>
  </si>
  <si>
    <t>275361821</t>
  </si>
  <si>
    <t>Výztuž základových patek betonářskou ocelí 10 505 (R)</t>
  </si>
  <si>
    <t>-542104518</t>
  </si>
  <si>
    <t>"viz. statická část"4,169*55*1,1*0,001</t>
  </si>
  <si>
    <t>279113153</t>
  </si>
  <si>
    <t>Základová zeď tl do 250 mm z tvárnic ztraceného bednění včetně výplně z betonu tř. C 25/30</t>
  </si>
  <si>
    <t>-2004780249</t>
  </si>
  <si>
    <t>"viz. půdorysy a řezy"5*0,5</t>
  </si>
  <si>
    <t>30</t>
  </si>
  <si>
    <t>279113154</t>
  </si>
  <si>
    <t>Základová zeď tl do 300 mm z tvárnic ztraceného bednění včetně výplně z betonu tř. C 25/30</t>
  </si>
  <si>
    <t>1175486963</t>
  </si>
  <si>
    <t>"viz. půdorysy a řezy"82,5*0,5+50*0,5+11,5*0,5</t>
  </si>
  <si>
    <t>31</t>
  </si>
  <si>
    <t>279321348</t>
  </si>
  <si>
    <t>Základová zeď ze ŽB bez zvýšených nároků na prostředí tř. C 30/37 XC1 bez výztuže</t>
  </si>
  <si>
    <t>1974949411</t>
  </si>
  <si>
    <t>"viz. statická část - výtah"11,78*0,25*0,95</t>
  </si>
  <si>
    <t>"šachta"10,9*0,3*1,2</t>
  </si>
  <si>
    <t>32</t>
  </si>
  <si>
    <t>279351121</t>
  </si>
  <si>
    <t>Zřízení oboustranného bednění základových zdí</t>
  </si>
  <si>
    <t>368098230</t>
  </si>
  <si>
    <t>"viz. statická část - výtah"11,78*2*0,95</t>
  </si>
  <si>
    <t>"šachta"10,9*2*1,2</t>
  </si>
  <si>
    <t>33</t>
  </si>
  <si>
    <t>279351122</t>
  </si>
  <si>
    <t>Odstranění oboustranného bednění základových zdí</t>
  </si>
  <si>
    <t>-422352233</t>
  </si>
  <si>
    <t>34</t>
  </si>
  <si>
    <t>279361821</t>
  </si>
  <si>
    <t>Výztuž základových zdí nosných betonářskou ocelí 10 505</t>
  </si>
  <si>
    <t>1428917449</t>
  </si>
  <si>
    <t>"viz. statická část - výtah"11,78*0,25*0,95*90*1,1*0,001</t>
  </si>
  <si>
    <t>"šachta"10,9*0,3*1,2*80*1,1*0,001</t>
  </si>
  <si>
    <t>Svislé a kompletní konstrukce</t>
  </si>
  <si>
    <t>35</t>
  </si>
  <si>
    <t>311231126</t>
  </si>
  <si>
    <t>Zdivo nosné z cihel dl 290 mm P20 až 25 na MC 10</t>
  </si>
  <si>
    <t>1562184585</t>
  </si>
  <si>
    <t>"viz. půdorys 1.NP,2.NP"10*0,15</t>
  </si>
  <si>
    <t>"šachta"6*0,15*1,7</t>
  </si>
  <si>
    <t>36</t>
  </si>
  <si>
    <t>311235161</t>
  </si>
  <si>
    <t>Zdivo jednovrstvé z cihel broušených přes P10 do P15 na tenkovrstvou maltu tl 300 mm</t>
  </si>
  <si>
    <t>-847595812</t>
  </si>
  <si>
    <t>"viz. půdorys 2. NP a řezy-obvodové a vnitřní zdivo 2. NP"(15,7+82,4+25*2)*3,75</t>
  </si>
  <si>
    <t>15,7*0,85</t>
  </si>
  <si>
    <t>-(1,96*2,8+2*2*13+1,75*1,25*2+1,96*3+1*2,15*2+1,25*2,75*4+1,25*2,75*5)</t>
  </si>
  <si>
    <t>"3.NP"47,2*2,75-1,6*2,075</t>
  </si>
  <si>
    <t>"atiky"82,4*0,5</t>
  </si>
  <si>
    <t>37</t>
  </si>
  <si>
    <t>311236221</t>
  </si>
  <si>
    <t>Zdivo jednovrstvé zvukově izolační na cementovou maltu M10 z cihel děrovaných P20 s maltovanými kapsami tloušťky 250</t>
  </si>
  <si>
    <t>-1512947598</t>
  </si>
  <si>
    <t>"viz. půdorys 1. NP"4,5*3,75-0,8*2,02*2</t>
  </si>
  <si>
    <t>38</t>
  </si>
  <si>
    <t>311236231</t>
  </si>
  <si>
    <t>Zdivo jednovrstvé  na cementovou maltu M5 z cihel děrovaných P15 s maltovanými kapsami tloušťky 300 m</t>
  </si>
  <si>
    <t>332612897</t>
  </si>
  <si>
    <t>Poznámka k položce:
ZDIVO Z BROUŠENÝCH KERAMICKÝCH
CIHEL TL. 300 MM, PEVNOSTI P15, LEPENY NA MALTU M5,</t>
  </si>
  <si>
    <t>"viz. půdorys a řez - obvodové zdivo 1.NP"</t>
  </si>
  <si>
    <t>(15,7+82,4)*3,75</t>
  </si>
  <si>
    <t>-(0,9*2,15+2*2*5+1,75*1,25*2+2*2*5+2*0,75*2+1*2,15+2,9*2,8*2)</t>
  </si>
  <si>
    <t>"vnitřní zdivo 1.NP"25*3,75*2+5,725*3,75*2</t>
  </si>
  <si>
    <t>-(0,9*2,15*2+1,25*2,15+0,8*2,15*2+1,25*2,15+0,8*2,15*2+1,25*2,75*2+1,25*2,75*5+1*2,15*2+1*2,15)</t>
  </si>
  <si>
    <t>39</t>
  </si>
  <si>
    <t>311272031</t>
  </si>
  <si>
    <t>Zdivo z pórobetonových tvárnic hladkých přes P2 do P4 přes 450 do 600 kg/m3 na tenkovrstvou maltu tl 200 mm</t>
  </si>
  <si>
    <t>1216461923</t>
  </si>
  <si>
    <t>"viz. půdorys 1. NP - zazdívky st. otvorů "1,2*1,8*4+0,6*0,9</t>
  </si>
  <si>
    <t>40</t>
  </si>
  <si>
    <t>311272111</t>
  </si>
  <si>
    <t>Zdivo z pórobetonových tvárnic hladkých do P2 do 450 kg/m3 na tenkovrstvou maltu tl 250 mm</t>
  </si>
  <si>
    <t>2089775063</t>
  </si>
  <si>
    <t>41</t>
  </si>
  <si>
    <t>317168052</t>
  </si>
  <si>
    <t>Překlad keramický vysoký v 238 mm dl 1250 mm</t>
  </si>
  <si>
    <t>1019744789</t>
  </si>
  <si>
    <t>"viz. výpis překladů - NKP02"15*4</t>
  </si>
  <si>
    <t>"NKP06"2*3</t>
  </si>
  <si>
    <t>42</t>
  </si>
  <si>
    <t>317168053</t>
  </si>
  <si>
    <t>Překlad keramický vysoký v 238 mm dl 1500 mm</t>
  </si>
  <si>
    <t>-38366958</t>
  </si>
  <si>
    <t>"viz. překlad NKP01"26*4</t>
  </si>
  <si>
    <t>43</t>
  </si>
  <si>
    <t>317168056</t>
  </si>
  <si>
    <t>Překlad keramický vysoký v 238 mm dl 2250 mm</t>
  </si>
  <si>
    <t>-1139321121</t>
  </si>
  <si>
    <t>"viz. výpis překladů- NKP04"4*4</t>
  </si>
  <si>
    <t>44</t>
  </si>
  <si>
    <t>317168057</t>
  </si>
  <si>
    <t>Překlad keramický vysoký v 238 mm dl 2500 mm</t>
  </si>
  <si>
    <t>-626459914</t>
  </si>
  <si>
    <t>"viz. výpis překladů - NKP03"25*4</t>
  </si>
  <si>
    <t>45</t>
  </si>
  <si>
    <t>317168061</t>
  </si>
  <si>
    <t>Překlad keramický vysoký v 238 mm dl 3500 mm</t>
  </si>
  <si>
    <t>160920859</t>
  </si>
  <si>
    <t>"viz. výpis překladů- NKP05"4*4</t>
  </si>
  <si>
    <t>46</t>
  </si>
  <si>
    <t>317321611</t>
  </si>
  <si>
    <t>Překlad ze ŽB tř. C 30/37 XC1</t>
  </si>
  <si>
    <t>217435938</t>
  </si>
  <si>
    <t xml:space="preserve">"průvlaky - viz. stavebně konstrukční řešení" </t>
  </si>
  <si>
    <t>"1.NP"15,6*0,3*0,74</t>
  </si>
  <si>
    <t>"2.NP"15,6*0,3*0,43</t>
  </si>
  <si>
    <t>"PR01-OB průvlak"1,19</t>
  </si>
  <si>
    <t>47</t>
  </si>
  <si>
    <t>317351107</t>
  </si>
  <si>
    <t>Zřízení bednění překladů v do 4 m</t>
  </si>
  <si>
    <t>721306965</t>
  </si>
  <si>
    <t>"1.NP"15,6*1,78</t>
  </si>
  <si>
    <t>"2.NP"15,6*0,3*1,16</t>
  </si>
  <si>
    <t>"PR01-OB průvlak"15</t>
  </si>
  <si>
    <t>48</t>
  </si>
  <si>
    <t>317351108</t>
  </si>
  <si>
    <t>Odstranění bednění překladů v do 4 m</t>
  </si>
  <si>
    <t>2123737735</t>
  </si>
  <si>
    <t>49</t>
  </si>
  <si>
    <t>317361821</t>
  </si>
  <si>
    <t>Výztuž překladů a říms z betonářské oceli 10 505</t>
  </si>
  <si>
    <t>-542584495</t>
  </si>
  <si>
    <t>"1.NP"15,6*0,3*0,74*100*0,001*1,1</t>
  </si>
  <si>
    <t>"2.NP"15,6*0,3*0,43*110*0,001*1,1</t>
  </si>
  <si>
    <t>"PR01-OB průvlak"18*0,001*1,1</t>
  </si>
  <si>
    <t>50</t>
  </si>
  <si>
    <t>342244211</t>
  </si>
  <si>
    <t>Příčka z cihel broušených na tenkovrstvou maltu tloušťky 115 mm</t>
  </si>
  <si>
    <t>1382515644</t>
  </si>
  <si>
    <t>"viz. půdorys 1. NP"4,8*3,75</t>
  </si>
  <si>
    <t>Vodorovné konstrukce</t>
  </si>
  <si>
    <t>51</t>
  </si>
  <si>
    <t>411321616</t>
  </si>
  <si>
    <t>Stropy deskové ze ŽB tř. C 30/37 XC1</t>
  </si>
  <si>
    <t>1152738919</t>
  </si>
  <si>
    <t>"viz. statická část PD - nad 1.NP"400*0,25+39,5*0,12</t>
  </si>
  <si>
    <t>"nad 2. NP"400*0,23+3,595*3*0,18</t>
  </si>
  <si>
    <t>"nad 3. NP"20,1*3,5*0,2</t>
  </si>
  <si>
    <t>52</t>
  </si>
  <si>
    <t>411351011</t>
  </si>
  <si>
    <t>Zřízení bednění stropů deskových tl do 25 cm bez podpěrné kce</t>
  </si>
  <si>
    <t>1044255054</t>
  </si>
  <si>
    <t>"viz. statická část PD - nad 1.NP"400+15,6*0,25*2+25,6*0,25*2+39,5+3,6</t>
  </si>
  <si>
    <t>"nad 2. NP"400+15,6*0,23*2+25,6*0,23*2+3,595*3+2,6</t>
  </si>
  <si>
    <t>"nad 3. NP"20,1*3,5+20,1*0,2*2+3,5*0,2*2</t>
  </si>
  <si>
    <t>53</t>
  </si>
  <si>
    <t>411351012</t>
  </si>
  <si>
    <t>Odstranění bednění stropů deskových tl do 25 cm bez podpěrné kce</t>
  </si>
  <si>
    <t>422887691</t>
  </si>
  <si>
    <t>54</t>
  </si>
  <si>
    <t>411354313</t>
  </si>
  <si>
    <t>Zřízení podpěrné konstrukce stropů výšky do 4 m tl do 25 cm</t>
  </si>
  <si>
    <t>-1660271689</t>
  </si>
  <si>
    <t>55</t>
  </si>
  <si>
    <t>411354314</t>
  </si>
  <si>
    <t>Odstranění podpěrné konstrukce stropů výšky do 4 m tl do 25 cm</t>
  </si>
  <si>
    <t>-651446255</t>
  </si>
  <si>
    <t>56</t>
  </si>
  <si>
    <t>411361821</t>
  </si>
  <si>
    <t>Výztuž stropů betonářskou ocelí 10 505</t>
  </si>
  <si>
    <t>-1598926488</t>
  </si>
  <si>
    <t>"viz. statická část PD - nad 1.NP"400*0,25*85*0,001</t>
  </si>
  <si>
    <t>"lávka"39,5*0,12*170*0,001</t>
  </si>
  <si>
    <t>"nad 2. NP"400*0,23*85*0,001</t>
  </si>
  <si>
    <t>3,595*3*0,18*90*0,001</t>
  </si>
  <si>
    <t>"nad 3. NP"20,1*3,5*0,2*70*0,001</t>
  </si>
  <si>
    <t>57</t>
  </si>
  <si>
    <t>417321616</t>
  </si>
  <si>
    <t>Ztužující pásy a věnce ze ŽB tř. C 30/37 XC1</t>
  </si>
  <si>
    <t>283268987</t>
  </si>
  <si>
    <t>"viz. statická část PD"82,4*0,25*0,3</t>
  </si>
  <si>
    <t>58</t>
  </si>
  <si>
    <t>417351115</t>
  </si>
  <si>
    <t>Zřízení bednění ztužujících věnců</t>
  </si>
  <si>
    <t>1571628432</t>
  </si>
  <si>
    <t>"viz. statická část PD"82,4*0,25*2</t>
  </si>
  <si>
    <t>59</t>
  </si>
  <si>
    <t>417351116</t>
  </si>
  <si>
    <t>Odstranění bednění ztužujících věnců</t>
  </si>
  <si>
    <t>-20816577</t>
  </si>
  <si>
    <t>60</t>
  </si>
  <si>
    <t>417361821</t>
  </si>
  <si>
    <t>Výztuž ztužujících pásů a věnců betonářskou ocelí 10 505</t>
  </si>
  <si>
    <t>-1360432547</t>
  </si>
  <si>
    <t>"viz. statická část PD"82,4*0,25*0,3*90*1,1*0,001</t>
  </si>
  <si>
    <t>61</t>
  </si>
  <si>
    <t>430321616</t>
  </si>
  <si>
    <t>Schodišťová konstrukce a rampa ze ŽB tř.C 30/37 XC1</t>
  </si>
  <si>
    <t>-953529207</t>
  </si>
  <si>
    <t>"schodiště - viz. stavebně konstrukční řešení"4,8</t>
  </si>
  <si>
    <t>62</t>
  </si>
  <si>
    <t>430361821</t>
  </si>
  <si>
    <t>Výztuž schodišťové konstrukce a rampy betonářskou ocelí 10 505</t>
  </si>
  <si>
    <t>-2039625552</t>
  </si>
  <si>
    <t>"schodiště - viz. stavebně konstrukční řešení"4,8*105*1,1*0,001</t>
  </si>
  <si>
    <t>63</t>
  </si>
  <si>
    <t>431351121</t>
  </si>
  <si>
    <t>Zřízení bednění podest schodišť a ramp přímočarých v do 4 m</t>
  </si>
  <si>
    <t>1054633971</t>
  </si>
  <si>
    <t>"schodiště - viz. stavebně konstrukční řešení"18,7</t>
  </si>
  <si>
    <t>64</t>
  </si>
  <si>
    <t>431351122</t>
  </si>
  <si>
    <t>Odstranění bednění podest schodišť a ramp přímočarých v do 4 m</t>
  </si>
  <si>
    <t>-1954958554</t>
  </si>
  <si>
    <t>65</t>
  </si>
  <si>
    <t>R-4112030</t>
  </si>
  <si>
    <t>D+M TEPELNĚ IZOLAČNÍ PANEL S JÁDREM MV TL. 150 MM</t>
  </si>
  <si>
    <t>-1481777248</t>
  </si>
  <si>
    <t xml:space="preserve">Poznámka k položce:
Položka obsahuje : 
- dodávku a montáž panelů vč. kotvení a dodávky kotevních a spojovacích pravů
- veškeré systémové příslušenství a doplňky 
Před zadáním do výroby zpracuje zhotovitel dílenskou dokumentaci, která bude objednateli a projektantovi předložena k odsouhlasení. </t>
  </si>
  <si>
    <t>"viz. skladba ZS6"74</t>
  </si>
  <si>
    <t>66</t>
  </si>
  <si>
    <t>R-4112032</t>
  </si>
  <si>
    <t>D+M TEPELNĚ FASÁDNÍ PANEL S JÁDREM Z MINERÁLNÍ VATY TL. 120 MM TL. PLECHU MIN. 0,5 MM, VČ. SYS PRVKŮ A KOTEVNÍCH PRVKŮ</t>
  </si>
  <si>
    <t>1370724054</t>
  </si>
  <si>
    <t>"viz. detail D"8,4*3*1,2+30*0,75</t>
  </si>
  <si>
    <t>67</t>
  </si>
  <si>
    <t>R-4112031</t>
  </si>
  <si>
    <t>D+M TEPELNĚ IZOLAČNÍ PANEL , vrchní plech 0,7 mm, spodní plech 1,1 mm , tl. jádra 140 mm</t>
  </si>
  <si>
    <t>1752037570</t>
  </si>
  <si>
    <t>"viz. skladba Z05"127</t>
  </si>
  <si>
    <t>68</t>
  </si>
  <si>
    <t>R-4170050</t>
  </si>
  <si>
    <t>D+M systémového prvku pro přerušení tepelného mostu - viz. statická část</t>
  </si>
  <si>
    <t>1301340365</t>
  </si>
  <si>
    <t>Úpravy povrchů, podlahy a osazování výplní</t>
  </si>
  <si>
    <t>69</t>
  </si>
  <si>
    <t>612325225</t>
  </si>
  <si>
    <t>Vápenocementová štuková omítka malých ploch do 4,0 m2 na stěnách</t>
  </si>
  <si>
    <t>2044064740</t>
  </si>
  <si>
    <t>"zazdívky ve stávajícím objektu "5</t>
  </si>
  <si>
    <t>70</t>
  </si>
  <si>
    <t>612341321</t>
  </si>
  <si>
    <t>Sádrová nebo vápenosádrová omítka hladká jednovrstvá vnitřních stěn nanášená strojně</t>
  </si>
  <si>
    <t>1921037677</t>
  </si>
  <si>
    <t xml:space="preserve">Poznámka k položce:
vč. penetrace, vč. dodávky a montáže rohových profilů </t>
  </si>
  <si>
    <t>900,6+560,4</t>
  </si>
  <si>
    <t>71</t>
  </si>
  <si>
    <t>612831121</t>
  </si>
  <si>
    <t>Barytová stínící omítka hladká jednovrstvá vnitřních stěn nanášená ručně</t>
  </si>
  <si>
    <t>1044146233</t>
  </si>
  <si>
    <t>23*3,5</t>
  </si>
  <si>
    <t>72</t>
  </si>
  <si>
    <t>622211041</t>
  </si>
  <si>
    <t>Montáž kontaktního zateplení vnějších stěn lepením a mechanickým kotvením polystyrénových desek tl do 200 mm</t>
  </si>
  <si>
    <t>-1132584923</t>
  </si>
  <si>
    <t xml:space="preserve">Poznámka k položce:
vč. dodávky a montáže rohových , zakládacích , ukončovacích a lišt s okapničkou </t>
  </si>
  <si>
    <t>"viz. ZS 02"132+0,6*50</t>
  </si>
  <si>
    <t>73</t>
  </si>
  <si>
    <t>28376450</t>
  </si>
  <si>
    <t>deska z polystyrénu XPS, hrana polodrážková a hladký povrch 300kPa tl 180mm</t>
  </si>
  <si>
    <t>-1624807964</t>
  </si>
  <si>
    <t>162*1,1 'Přepočtené koeficientem množství</t>
  </si>
  <si>
    <t>74</t>
  </si>
  <si>
    <t>622221021</t>
  </si>
  <si>
    <t>Montáž kontaktního zateplení vnějších stěn lepením a mechanickým kotvením desek z minerální vlny s podélnou orientací vláken tl do 120 mm</t>
  </si>
  <si>
    <t>443690201</t>
  </si>
  <si>
    <t>"vnitřní atika"84*0,75</t>
  </si>
  <si>
    <t>75</t>
  </si>
  <si>
    <t>63151527</t>
  </si>
  <si>
    <t>deska tepelně izolační minerální kontaktních fasád podélné vlákno  tl 100mm</t>
  </si>
  <si>
    <t>609618735</t>
  </si>
  <si>
    <t>63*1,1 'Přepočtené koeficientem množství</t>
  </si>
  <si>
    <t>76</t>
  </si>
  <si>
    <t>622221041</t>
  </si>
  <si>
    <t>Montáž kontaktního zateplení vnějších stěn lepením a mechanickým kotvením desek z minerální vlny s podélnou orientací tl přes 160 mm</t>
  </si>
  <si>
    <t>-513109977</t>
  </si>
  <si>
    <t>"viz. ZS07"184</t>
  </si>
  <si>
    <t>77</t>
  </si>
  <si>
    <t>63151539</t>
  </si>
  <si>
    <t>deska tepelně izolační minerální kontaktních fasád podélné vlákno tl 180mm</t>
  </si>
  <si>
    <t>101364512</t>
  </si>
  <si>
    <t>184*1,1 'Přepočtené koeficientem množství</t>
  </si>
  <si>
    <t>78</t>
  </si>
  <si>
    <t>622511111</t>
  </si>
  <si>
    <t>Tenkovrstvá akrylátová mozaiková střednězrnná omítka včetně penetrace vnějších stěn</t>
  </si>
  <si>
    <t>-1662008695</t>
  </si>
  <si>
    <t>"viz. ZS02"44</t>
  </si>
  <si>
    <t>79</t>
  </si>
  <si>
    <t>622531021</t>
  </si>
  <si>
    <t>Tenkovrstvá silikonová zrnitá omítka tl. 2,0 mm včetně penetrace vnějších stěn</t>
  </si>
  <si>
    <t>-66236329</t>
  </si>
  <si>
    <t>80</t>
  </si>
  <si>
    <t>632451254</t>
  </si>
  <si>
    <t>Potěr cementový samonivelační litý C30 tl do 50 mm</t>
  </si>
  <si>
    <t>1403719183</t>
  </si>
  <si>
    <t>"viz. skladby podlah S01a, S01b, S01c,S02, S03, S04"186+143+73+143</t>
  </si>
  <si>
    <t>"podlahy 2.NP "36+143+143+72</t>
  </si>
  <si>
    <t>81</t>
  </si>
  <si>
    <t>632451293</t>
  </si>
  <si>
    <t>Příplatek k cementovému samonivelačnímu litému potěru C30 ZKD 5 mm tloušťky přes 50 mm</t>
  </si>
  <si>
    <t>1919440309</t>
  </si>
  <si>
    <t>"viz. skladby podlah S01a, S01b, S01c,S02, S03, S04"(186+143+73+143)*4</t>
  </si>
  <si>
    <t>"podlahy 2.NP "(36+143+143+72)*4</t>
  </si>
  <si>
    <t>82</t>
  </si>
  <si>
    <t>632481215</t>
  </si>
  <si>
    <t>Separační vrstva z geotextilie</t>
  </si>
  <si>
    <t>-679585990</t>
  </si>
  <si>
    <t>"viz. skladby podlah S01a, S01b, S01c,S02, S03, S04"605</t>
  </si>
  <si>
    <t>83</t>
  </si>
  <si>
    <t>R-62201002</t>
  </si>
  <si>
    <t xml:space="preserve">D+ M dekorativní stěrky v imitaci betonu vč. penetrace a podkladní vrstvy </t>
  </si>
  <si>
    <t>831414398</t>
  </si>
  <si>
    <t>"viz. půdorys 1. a 2. NP" 15*3+5,5*8,15+8,15*0,5*2+12,5*1,6</t>
  </si>
  <si>
    <t>84</t>
  </si>
  <si>
    <t>R-6225010</t>
  </si>
  <si>
    <t>D+M plechové fasády - viz. skladva  ZS01</t>
  </si>
  <si>
    <t>1234545935</t>
  </si>
  <si>
    <t xml:space="preserve">Poznámka k položce:
Položka obsahuje : 
- PLECHOVÁ FASÁDA VLNA CR18 RAL 9007 VČETNĚ ROŠTU
- VZDUCHOVÁ MEZERA TL. 40,0 mm
- DIFÚZNÍ FOLIE TL. 1,0 mm
- TEPELNÁ IZOLACE Z MV, VLOŽENA DO ROŠTU TL. 180,0 mm vč. dodávky nosného a    pomocného roštu
- JÁDROVÁ OMÍTKA MVC VNĚJŠÍ TL. 20,0 mm
- CEMENTOVÝ POSTŘIK
Položjka dále obsahuje veškeré oplechování parapetů, ostění, nadpraží, veškeré spojovací a kotevní prvky a systémové příslušenství a doplňky.
Před zadáním do výroby zpracuje zhotovitel výrobní dokumentaci, která bude zaslána k odsouhlasení objednateli a projektantovi. 
</t>
  </si>
  <si>
    <t>"viz. půdorysy 1: a 2. NP"515</t>
  </si>
  <si>
    <t>85</t>
  </si>
  <si>
    <t>R-6225011</t>
  </si>
  <si>
    <t>D+M plechové fasády - viz. skladva  ZS09</t>
  </si>
  <si>
    <t>-583844820</t>
  </si>
  <si>
    <t xml:space="preserve">Poznámka k položce:
Položka obsahuje : 
- PLECHOVÁ FASÁDNÍ KAZETA, VČETNĚ ROŠTU
- VZDUCHOVÁ MEZERA TL. 40,0 mm
- DIFÚZNÍ FOLIE TL. 1,0 mm
- TEPELNÁ IZOLACE Z MV,  TL. 180,0 mm,vč. dodávky nosného a    pomocného roštu
- JÁDROVÁ OMÍTKA MVC VNĚJŠÍ TL. 20,0 mm
- CEMENTOVÝ POSTŘIK
Položjka dále obsahuje veškeré oplechování parapetů, ostění, nadpraží, veškeré spojovací a kotevní prvky a systémové příslušenství a doplňky.
Před zadáním do výroby zpracuje zhotovitel výrobní dokumentaci, která bude zaslána k odsouhlasení objednateli a projektantovi. 
</t>
  </si>
  <si>
    <t>"viz. půdorysy 1: a 2. NP"23</t>
  </si>
  <si>
    <t>86</t>
  </si>
  <si>
    <t>R-6225012</t>
  </si>
  <si>
    <t>D+M obkladu - plechové fasády - ZS 08</t>
  </si>
  <si>
    <t>-672349347</t>
  </si>
  <si>
    <t xml:space="preserve">Poznámka k položce:
Položka obsahuje : 
- PLECHOVÁ FASÁDNÍ KAZETA, VČETNĚ dodávky podkladního ROŠTU a vyrovnávacích prvků 
Položjka dále obsahuje veškeré oplechování parapetů, ostění, nadpraží, veškeré spojovací a kotevní prvky a systémové příslušenství a doplňky.
Před zadáním do výroby zpracuje zhotovitel výrobní dokumentaci, která bude zaslána k odsouhlasení objednateli a projektantovi. 
</t>
  </si>
  <si>
    <t>"viz. půdorysy 1: a 2. NP"236</t>
  </si>
  <si>
    <t>87</t>
  </si>
  <si>
    <t>R-6320520</t>
  </si>
  <si>
    <t>Provedení detailu pod hliníkovou konstrukcí - viz. detail D vč. dodávky materiálu</t>
  </si>
  <si>
    <t>-634579960</t>
  </si>
  <si>
    <t>"viz. detail D"46</t>
  </si>
  <si>
    <t>88</t>
  </si>
  <si>
    <t>R-6325066</t>
  </si>
  <si>
    <t>Dilatace podlah vč. dodávky a montáže dilatačního profilu</t>
  </si>
  <si>
    <t>-1512687143</t>
  </si>
  <si>
    <t>89</t>
  </si>
  <si>
    <t>R-6325067</t>
  </si>
  <si>
    <t xml:space="preserve">Dilatační pásek po obvodu podlahy - D+M </t>
  </si>
  <si>
    <t>1872569776</t>
  </si>
  <si>
    <t>90</t>
  </si>
  <si>
    <t>941321112</t>
  </si>
  <si>
    <t>Montáž lešení řadového modulového těžkého zatížení do 300 kg/m2 š do 1,2 m v do 25 m</t>
  </si>
  <si>
    <t>CS ÚRS 2020 01</t>
  </si>
  <si>
    <t>1124391167</t>
  </si>
  <si>
    <t>"k fasádě"120*9,5+4*60+45*4,8</t>
  </si>
  <si>
    <t>91</t>
  </si>
  <si>
    <t>941321211</t>
  </si>
  <si>
    <t>Příplatek k lešení řadovému modulovému těžkému š 1,2 m v do 25 m za první a ZKD den použití</t>
  </si>
  <si>
    <t>-209555716</t>
  </si>
  <si>
    <t>"nájem na 120 dnů"1596*120</t>
  </si>
  <si>
    <t>92</t>
  </si>
  <si>
    <t>941321812</t>
  </si>
  <si>
    <t>Demontáž lešení řadového modulového těžkého zatížení do 300 kg/m2 š do 1,2 m v do 25 m</t>
  </si>
  <si>
    <t>-1057639278</t>
  </si>
  <si>
    <t>93</t>
  </si>
  <si>
    <t>944511111</t>
  </si>
  <si>
    <t>Montáž ochranné sítě z textilie z umělých vláken</t>
  </si>
  <si>
    <t>-959650874</t>
  </si>
  <si>
    <t>94</t>
  </si>
  <si>
    <t>944511211</t>
  </si>
  <si>
    <t>Příplatek k ochranné síti za první a ZKD den použití</t>
  </si>
  <si>
    <t>188926061</t>
  </si>
  <si>
    <t>95</t>
  </si>
  <si>
    <t>944511811</t>
  </si>
  <si>
    <t>Demontáž ochranné sítě z textilie z umělých vláken</t>
  </si>
  <si>
    <t>-1697793342</t>
  </si>
  <si>
    <t>96</t>
  </si>
  <si>
    <t>944711113</t>
  </si>
  <si>
    <t>Montáž záchytné stříšky š do 2,5 m</t>
  </si>
  <si>
    <t>-740981018</t>
  </si>
  <si>
    <t>97</t>
  </si>
  <si>
    <t>944711213</t>
  </si>
  <si>
    <t>Příplatek k záchytné stříšce š do 2,5 m za první a ZKD den použití</t>
  </si>
  <si>
    <t>-1233809538</t>
  </si>
  <si>
    <t>"nájem na 120 dnů"120*3</t>
  </si>
  <si>
    <t>98</t>
  </si>
  <si>
    <t>944711814</t>
  </si>
  <si>
    <t>Demontáž záchytné stříšky š přes 2,5 m</t>
  </si>
  <si>
    <t>1761023094</t>
  </si>
  <si>
    <t>99</t>
  </si>
  <si>
    <t>945412112</t>
  </si>
  <si>
    <t>Teleskopická hydraulická montážní plošina výška zdvihu do 21 m</t>
  </si>
  <si>
    <t>den</t>
  </si>
  <si>
    <t>-1133016373</t>
  </si>
  <si>
    <t>100</t>
  </si>
  <si>
    <t>949101111</t>
  </si>
  <si>
    <t>Lešení pomocné pro objekty pozemních staveb s lešeňovou podlahou v do 1,9 m zatížení do 150 kg/m2</t>
  </si>
  <si>
    <t>1583747375</t>
  </si>
  <si>
    <t>383,5+538,06</t>
  </si>
  <si>
    <t>101</t>
  </si>
  <si>
    <t>952901111</t>
  </si>
  <si>
    <t>Vyčištění budov bytové a občanské výstavby při výšce podlaží do 4 m</t>
  </si>
  <si>
    <t>-1336356339</t>
  </si>
  <si>
    <t>102</t>
  </si>
  <si>
    <t>962032230</t>
  </si>
  <si>
    <t>Bourání zdiva z cihel pálených nebo vápenopískových na MV nebo MVC do 1 m3</t>
  </si>
  <si>
    <t>-1791901338</t>
  </si>
  <si>
    <t>"viz. výkresy bouracích prací"1,2*1,8*0,45*2+1,96*1,435*0,45</t>
  </si>
  <si>
    <t>103</t>
  </si>
  <si>
    <t>968082017</t>
  </si>
  <si>
    <t>Vybourání plastových rámů oken včetně křídel plochy přes 2 do 4 m2</t>
  </si>
  <si>
    <t>-1764593325</t>
  </si>
  <si>
    <t>"viz. výkresy bouracích prací"1,2*1,8*7+1,8*1,8+0,6*0,9+2,1*1,8*2</t>
  </si>
  <si>
    <t>104</t>
  </si>
  <si>
    <t>978015391</t>
  </si>
  <si>
    <t>Otlučení (osekání) vnější vápenné nebo vápenocementové omítky stupně členitosti 1 a 2 do 100%</t>
  </si>
  <si>
    <t>-1212401063</t>
  </si>
  <si>
    <t>"viz. výkres bouracích prací"12,6*8,65+11,9*4,2+1,2*1,8</t>
  </si>
  <si>
    <t>Různé dokončovací konstrukce a práce pozemních staveb</t>
  </si>
  <si>
    <t>105</t>
  </si>
  <si>
    <t>R-9512001</t>
  </si>
  <si>
    <t>Technologie nového elektrického výtahu pro dopravou osob</t>
  </si>
  <si>
    <t>-1765519014</t>
  </si>
  <si>
    <t>Poznámka k položce:
Nový výtah o nosnosti 1450 kg, průchozí, 2 stanic, 2 nástupišť, Kabina  -  světlé rozměry kabiny 1400 x 2300 x 2100 mm (šxhxv), SKLO, NEREZ,
Šachetní a kabinové dveře o světlosti 1100 x 2000 mm, SKLO, NEREZ, Výtahová strojovna -vedle dveří v provedení NEREZ
Výbava dle vyhl. 398/2009 Sb.</t>
  </si>
  <si>
    <t>106</t>
  </si>
  <si>
    <t>R-9512002</t>
  </si>
  <si>
    <t>Montáž výtahu o nosnosti 1450 kg</t>
  </si>
  <si>
    <t>-222271983</t>
  </si>
  <si>
    <t>107</t>
  </si>
  <si>
    <t>R-9512003</t>
  </si>
  <si>
    <t>Doprava a přesun dílů výtahu</t>
  </si>
  <si>
    <t>-910941327</t>
  </si>
  <si>
    <t>108</t>
  </si>
  <si>
    <t>R-9512004</t>
  </si>
  <si>
    <t>Výpomocné lešení ve výtahové šachtě pro montáž nového výtahu</t>
  </si>
  <si>
    <t>2044892565</t>
  </si>
  <si>
    <t>109</t>
  </si>
  <si>
    <t>R-9512005</t>
  </si>
  <si>
    <t>Zkoužky autorizovanou osobou, revize, cedulky, štítky, návody - výtah</t>
  </si>
  <si>
    <t>-1270142509</t>
  </si>
  <si>
    <t>Bourání konstrukcí</t>
  </si>
  <si>
    <t>110</t>
  </si>
  <si>
    <t>997013213</t>
  </si>
  <si>
    <t>Vnitrostaveništní doprava suti a vybouraných hmot pro budovy v do 12 m ručně</t>
  </si>
  <si>
    <t>-2127723055</t>
  </si>
  <si>
    <t>111</t>
  </si>
  <si>
    <t>997013501</t>
  </si>
  <si>
    <t>Odvoz suti a vybouraných hmot na skládku nebo meziskládku do 1 km se složením</t>
  </si>
  <si>
    <t>710113243</t>
  </si>
  <si>
    <t>112</t>
  </si>
  <si>
    <t>997013509</t>
  </si>
  <si>
    <t>Příplatek k odvozu suti a vybouraných hmot na skládku ZKD 1 km přes 1 km</t>
  </si>
  <si>
    <t>1855260050</t>
  </si>
  <si>
    <t>52,45*14 'Přepočtené koeficientem množství</t>
  </si>
  <si>
    <t>113</t>
  </si>
  <si>
    <t>997013631</t>
  </si>
  <si>
    <t>Poplatek za uložení na skládce (skládkovné) stavebního odpadu směsného kód odpadu 17 09 04</t>
  </si>
  <si>
    <t>542420745</t>
  </si>
  <si>
    <t>998</t>
  </si>
  <si>
    <t>Přesun hmot</t>
  </si>
  <si>
    <t>114</t>
  </si>
  <si>
    <t>998011002</t>
  </si>
  <si>
    <t>Přesun hmot pro budovy zděné v do 12 m</t>
  </si>
  <si>
    <t>1612515666</t>
  </si>
  <si>
    <t>PSV</t>
  </si>
  <si>
    <t>Práce a dodávky PSV</t>
  </si>
  <si>
    <t>711</t>
  </si>
  <si>
    <t>Izolace proti vodě, vlhkosti a plynům</t>
  </si>
  <si>
    <t>115</t>
  </si>
  <si>
    <t>711121131</t>
  </si>
  <si>
    <t>Provedení izolace proti zemní vlhkosti vodorovné za horka nátěrem asfaltovým</t>
  </si>
  <si>
    <t>-437512607</t>
  </si>
  <si>
    <t>"viz. půdorys a řezy"</t>
  </si>
  <si>
    <t>"viz. statická část "618*2</t>
  </si>
  <si>
    <t>"výtah"8,8*2</t>
  </si>
  <si>
    <t>"šachta "7,6*2</t>
  </si>
  <si>
    <t>116</t>
  </si>
  <si>
    <t>11163150</t>
  </si>
  <si>
    <t>lak penetrační asfaltový</t>
  </si>
  <si>
    <t>629763804</t>
  </si>
  <si>
    <t>"viz. pol. montáže"1268,8*0,00158</t>
  </si>
  <si>
    <t>117</t>
  </si>
  <si>
    <t>711122131</t>
  </si>
  <si>
    <t>Provedení izolace proti zemní vlhkosti svislé za horka nátěrem asfaltovým</t>
  </si>
  <si>
    <t>2025810548</t>
  </si>
  <si>
    <t>"vytažení na zdivo  a výtah a šachtu"(1,9*12+11*1,9+131*1)*2</t>
  </si>
  <si>
    <t>118</t>
  </si>
  <si>
    <t>1966412613</t>
  </si>
  <si>
    <t>"viz. pol. montáže"349,4*0,00158</t>
  </si>
  <si>
    <t>119</t>
  </si>
  <si>
    <t>711141559</t>
  </si>
  <si>
    <t>Provedení izolace proti zemní vlhkosti pásy přitavením vodorovné NAIP</t>
  </si>
  <si>
    <t>1242700418</t>
  </si>
  <si>
    <t>120</t>
  </si>
  <si>
    <t>62833158</t>
  </si>
  <si>
    <t>pás asfaltový natavitelný oxidovaný tl 4,0mm typu G200 S40 s vložkou ze skleněné tkaniny, s jemnozrnným minerálním posypem</t>
  </si>
  <si>
    <t>-1059195356</t>
  </si>
  <si>
    <t>1268,8*1,15 'Přepočtené koeficientem množství</t>
  </si>
  <si>
    <t>121</t>
  </si>
  <si>
    <t>711142559</t>
  </si>
  <si>
    <t>Provedení izolace proti zemní vlhkosti pásy přitavením svislé NAIP</t>
  </si>
  <si>
    <t>-903601712</t>
  </si>
  <si>
    <t>122</t>
  </si>
  <si>
    <t>48617305</t>
  </si>
  <si>
    <t>349,4*1,15 'Přepočtené koeficientem množství</t>
  </si>
  <si>
    <t>123</t>
  </si>
  <si>
    <t>711161212</t>
  </si>
  <si>
    <t>Izolace proti zemní vlhkosti nopovou fólií svislá, nopek v 8,0 mm, tl do 0,6 mm</t>
  </si>
  <si>
    <t>-1608588861</t>
  </si>
  <si>
    <t>124</t>
  </si>
  <si>
    <t>711161384</t>
  </si>
  <si>
    <t>Izolace proti zemní vlhkosti nopovou fólií ukončení provětrávací lištou</t>
  </si>
  <si>
    <t>-830699355</t>
  </si>
  <si>
    <t>"viz. výpis kl. prvků - K07"110</t>
  </si>
  <si>
    <t>125</t>
  </si>
  <si>
    <t>711493111</t>
  </si>
  <si>
    <t>Izolace proti podpovrchové a tlakové vodě vodorovná těsnicí hmotou dvousložkovou na bázi cementu</t>
  </si>
  <si>
    <t>-870845710</t>
  </si>
  <si>
    <t xml:space="preserve">Poznámka k položce:
vč. koutových pásků, vč. systémových příslušenství a doplňků </t>
  </si>
  <si>
    <t>"viz. skladba S03"15,6</t>
  </si>
  <si>
    <t>"skladba S02"46,14</t>
  </si>
  <si>
    <t>"skladvba S07"6,07+5,73+3,98+5,6+2,68</t>
  </si>
  <si>
    <t>"vytažení na stěny"39</t>
  </si>
  <si>
    <t>126</t>
  </si>
  <si>
    <t>998711202</t>
  </si>
  <si>
    <t>Přesun hmot procentní pro izolace proti vodě, vlhkosti a plynům v objektech v do 12 m</t>
  </si>
  <si>
    <t>%</t>
  </si>
  <si>
    <t>-1290132080</t>
  </si>
  <si>
    <t>712</t>
  </si>
  <si>
    <t>Povlakové krytiny</t>
  </si>
  <si>
    <t>127</t>
  </si>
  <si>
    <t>712321132</t>
  </si>
  <si>
    <t>Provedení povlakové krytiny střech do 10° za horka nátěrem asfaltovým</t>
  </si>
  <si>
    <t>-1296542189</t>
  </si>
  <si>
    <t>"viz. skladba ZS03"296+80*1,1</t>
  </si>
  <si>
    <t>"viz. skladba ZS04"85</t>
  </si>
  <si>
    <t>128</t>
  </si>
  <si>
    <t>477684008</t>
  </si>
  <si>
    <t>469*0,00158 'Přepočtené koeficientem množství</t>
  </si>
  <si>
    <t>129</t>
  </si>
  <si>
    <t>712341559</t>
  </si>
  <si>
    <t>Provedení povlakové krytiny střech do 10° pásy NAIP přitavením v plné ploše</t>
  </si>
  <si>
    <t>1582705625</t>
  </si>
  <si>
    <t>130</t>
  </si>
  <si>
    <t>62836110</t>
  </si>
  <si>
    <t>pás asfaltový natavitelný oxidovaný tl 4,0mm s vložkou z hliníkové fólie / hliníkové fólie s textilií, se spalitelnou PE folií nebo jemnozrnným minerálním posypem</t>
  </si>
  <si>
    <t>-923538420</t>
  </si>
  <si>
    <t>469*1,1655 'Přepočtené koeficientem množství</t>
  </si>
  <si>
    <t>131</t>
  </si>
  <si>
    <t>998712202</t>
  </si>
  <si>
    <t>Přesun hmot procentní pro krytiny povlakové v objektech v do 12 m</t>
  </si>
  <si>
    <t>-1049853344</t>
  </si>
  <si>
    <t>132</t>
  </si>
  <si>
    <t>R-7125030</t>
  </si>
  <si>
    <t xml:space="preserve">D+M PVC fólie tl. 2 mm vč. dodávky a montáže sklovláknité netkané textili, vč. kotvení a dodávky kotevních prvků </t>
  </si>
  <si>
    <t>410684579</t>
  </si>
  <si>
    <t xml:space="preserve">Poznámka k položce:
vč. všech systémových příslušenství a doplňků, vč. koutových a rohových profilů 
</t>
  </si>
  <si>
    <t>"viz. skladba Z05"138</t>
  </si>
  <si>
    <t>"viz. ZS04"85</t>
  </si>
  <si>
    <t>"viz. ZS08"70</t>
  </si>
  <si>
    <t>133</t>
  </si>
  <si>
    <t>R-7125031</t>
  </si>
  <si>
    <t xml:space="preserve">D+M PVC pochůzí fólie tl. 2 mm  vč. kotvení a dodávky kotevních prvků </t>
  </si>
  <si>
    <t>-1055410810</t>
  </si>
  <si>
    <t xml:space="preserve">Poznámka k položce:
vč. všech systémových příslušenství a doplňků </t>
  </si>
  <si>
    <t>713</t>
  </si>
  <si>
    <t>Izolace tepelné</t>
  </si>
  <si>
    <t>134</t>
  </si>
  <si>
    <t>713121111</t>
  </si>
  <si>
    <t>Montáž izolace tepelné podlah volně kladenými rohožemi, pásy, dílci, deskami 1 vrstva</t>
  </si>
  <si>
    <t>-560770603</t>
  </si>
  <si>
    <t>135</t>
  </si>
  <si>
    <t>28375907</t>
  </si>
  <si>
    <t>deska EPS 150 do plochých střech a podlah  tl 30mm</t>
  </si>
  <si>
    <t>843851901</t>
  </si>
  <si>
    <t>394*1,02 'Přepočtené koeficientem množství</t>
  </si>
  <si>
    <t>136</t>
  </si>
  <si>
    <t>713121121</t>
  </si>
  <si>
    <t>Montáž izolace tepelné podlah volně kladenými rohožemi, pásy, dílci, deskami 2 vrstvy</t>
  </si>
  <si>
    <t>-1763517067</t>
  </si>
  <si>
    <t>137</t>
  </si>
  <si>
    <t>28375912</t>
  </si>
  <si>
    <t>deska EPS 150 do plochých střech  tl 80mm</t>
  </si>
  <si>
    <t>2068456899</t>
  </si>
  <si>
    <t>545*2,2 'Přepočtené koeficientem množství</t>
  </si>
  <si>
    <t>138</t>
  </si>
  <si>
    <t>713130853</t>
  </si>
  <si>
    <t>Odstranění tepelné izolace stěn lepené z polystyrenu tl přes 100 mm</t>
  </si>
  <si>
    <t>1286644827</t>
  </si>
  <si>
    <t>139</t>
  </si>
  <si>
    <t>713141131</t>
  </si>
  <si>
    <t>Montáž izolace tepelné střech plochých lepené za studena plně 1 vrstva rohoží, pásů, dílců, desek</t>
  </si>
  <si>
    <t>1729086228</t>
  </si>
  <si>
    <t>"viz. skladba ZS03"296*2</t>
  </si>
  <si>
    <t>140</t>
  </si>
  <si>
    <t>28375915</t>
  </si>
  <si>
    <t>deska EPS 150 do plochých střech a podlah  tl 120mm</t>
  </si>
  <si>
    <t>-1264039606</t>
  </si>
  <si>
    <t>677*1,1 'Přepočtené koeficientem množství</t>
  </si>
  <si>
    <t>141</t>
  </si>
  <si>
    <t>713141331</t>
  </si>
  <si>
    <t>Montáž izolace tepelné střech plochých lepené za studena zplna, spádová vrstva</t>
  </si>
  <si>
    <t>1138307251</t>
  </si>
  <si>
    <t>"viz. skladba ZS03"296</t>
  </si>
  <si>
    <t>"ZS08"70</t>
  </si>
  <si>
    <t>142</t>
  </si>
  <si>
    <t>28376142</t>
  </si>
  <si>
    <t>klín izolační z pěnového polystyrenu EPS 150 spádový</t>
  </si>
  <si>
    <t>1833667163</t>
  </si>
  <si>
    <t>"viz. skladba ZS6"74*0,115*1,1</t>
  </si>
  <si>
    <t>"viz. skladba Z05"127*0,115*1,1</t>
  </si>
  <si>
    <t>"viz. skladba ZS03"296*0,15*1,1</t>
  </si>
  <si>
    <t>"viz. skladba ZS04"85*0,075*1,1</t>
  </si>
  <si>
    <t>"viz. skaldba ZS08"70*0,115*1,1</t>
  </si>
  <si>
    <t>143</t>
  </si>
  <si>
    <t>713191132</t>
  </si>
  <si>
    <t>Montáž izolace tepelné podlah, stropů vrchem nebo střech překrytí separační fólií z PE</t>
  </si>
  <si>
    <t>730588301</t>
  </si>
  <si>
    <t>144</t>
  </si>
  <si>
    <t>28329042</t>
  </si>
  <si>
    <t>fólie PE separační či ochranná tl 0,2mm</t>
  </si>
  <si>
    <t>-669965493</t>
  </si>
  <si>
    <t>939*1,1655 'Přepočtené koeficientem množství</t>
  </si>
  <si>
    <t>145</t>
  </si>
  <si>
    <t>998713202</t>
  </si>
  <si>
    <t>Přesun hmot procentní pro izolace tepelné v objektech v do 12 m</t>
  </si>
  <si>
    <t>1564506351</t>
  </si>
  <si>
    <t>721</t>
  </si>
  <si>
    <t>Zdravotechnika - vnitřní kanalizace</t>
  </si>
  <si>
    <t>146</t>
  </si>
  <si>
    <t>998721202</t>
  </si>
  <si>
    <t>Přesun hmot procentní pro vnitřní kanalizace v objektech v do 12 m</t>
  </si>
  <si>
    <t>-1093123601</t>
  </si>
  <si>
    <t>147</t>
  </si>
  <si>
    <t>R-7215020</t>
  </si>
  <si>
    <t xml:space="preserve">D+M vyhřívané vpustě - viz. Z04, vč. souvisejících stavebních prací a provedení detailu na střeše </t>
  </si>
  <si>
    <t>2097520076</t>
  </si>
  <si>
    <t>Poznámka k položce:
STŘEŠNÍ SIVSLÁ VYHŘÍVANÁ VPUST SE ZÁCHYTNÝM KOŠEM PROTI NEČISTOTÁM A SYSTÉMOVOU MANŽETOU DLE TYPU STŘEŠNÍHO PLÁŠTĚ, VPUST DN100, NAPOJENO NA EL. ROZVOD, DODÁVKA VPUSTI VČ. VEŠKERÉHO SYSTÉMOVÉHO PŘÍSLUŠENSTVÍ
DN100</t>
  </si>
  <si>
    <t>"viz. výpis zám. Prvků Z04"4</t>
  </si>
  <si>
    <t>148</t>
  </si>
  <si>
    <t>R-7215021</t>
  </si>
  <si>
    <t xml:space="preserve">D+M vyhřívané vpustě - viz. Z05, vč. souvisejících stavebních prací a provedení detailu na střeše </t>
  </si>
  <si>
    <t>944373900</t>
  </si>
  <si>
    <t>Poznámka k položce:
STŘEŠNÍ SIVSLÁ VYHŘÍVANÁ VPUST SE ZÁCHYTNÝM KOŠEM PROTI NEČISTOTÁM A SYSTÉMOVOU MANŽETOU DLE TYPU STŘEŠNÍHO PLÁŠTĚ, VPUST DN70, NAPOJENO NA EL. ROZVOD, DODÁVKA VPUSTI VČ. VEŠKERÉHO SYSTÉMOVÉHO PŘÍSLUŠENSTVÍ
DN 70</t>
  </si>
  <si>
    <t>"viz. výpis zám. prvků - Z05"2</t>
  </si>
  <si>
    <t>149</t>
  </si>
  <si>
    <t>R-7215022</t>
  </si>
  <si>
    <t xml:space="preserve">D+M vpustě - viz. Z44, vč. souvisejících stavebních prací a provedení detailu na střeše </t>
  </si>
  <si>
    <t>566099805</t>
  </si>
  <si>
    <t>Poznámka k položce:
STŘEŠNÍ SVISLÁ  VPUST SE ZÁCHYTNÝM KOŠEM PROTI NEČISTOTÁM A SYSTÉMOVOU MANŽETOU DLE TYPU STŘEŠNÍHO PLÁŠTĚ, VPUST DN70, , DODÁVKA VPUSTI VČ. VEŠKERÉHO SYSTÉMOVÉHO PŘÍSLUŠENSTVÍ
DN 70</t>
  </si>
  <si>
    <t>"viz. výpis zám. prvků - Z44"2</t>
  </si>
  <si>
    <t>762</t>
  </si>
  <si>
    <t>Konstrukce tesařské</t>
  </si>
  <si>
    <t>150</t>
  </si>
  <si>
    <t>7620010</t>
  </si>
  <si>
    <t xml:space="preserve">D+M voděodolná břízová překližka tl. 21 mm vč. kotvení a dodávky kotevních prvků </t>
  </si>
  <si>
    <t>762848185</t>
  </si>
  <si>
    <t>"viz detaily "0,6*84</t>
  </si>
  <si>
    <t>(14+27)*0,75</t>
  </si>
  <si>
    <t>50*0,625+20</t>
  </si>
  <si>
    <t>151</t>
  </si>
  <si>
    <t>7620012</t>
  </si>
  <si>
    <t xml:space="preserve">D+M XPS polystyrenu tl. 50 mm  vč. kotvení a dodávky kotevních prvků </t>
  </si>
  <si>
    <t>-258547700</t>
  </si>
  <si>
    <t>"viz detaily "84*0,6</t>
  </si>
  <si>
    <t>152</t>
  </si>
  <si>
    <t>998762202</t>
  </si>
  <si>
    <t>Přesun hmot procentní pro kce tesařské v objektech v do 12 m</t>
  </si>
  <si>
    <t>-2103286044</t>
  </si>
  <si>
    <t>763</t>
  </si>
  <si>
    <t>Konstrukce suché výstavby</t>
  </si>
  <si>
    <t>153</t>
  </si>
  <si>
    <t>763111431</t>
  </si>
  <si>
    <t>SDK příčka tl 100 mm profil CW+UW 50 desky 2xH2 12,5 s izolací EI 60 Rw do 51 dB</t>
  </si>
  <si>
    <t>1659756537</t>
  </si>
  <si>
    <t>Poznámka k položce:
SDK02 - SÁDROKARTONOVÁ PŘÍČKA TL. 100 mm, Rw=51 dB, DVOJITĚPLÁŠTĚNÁ PŘÍČKA S
VLOŽENOU MINERÁLNÍ VATOU, PŘÍČKA DVOJITĚ OPLÁŠTĚNÁ IMPREGNOVANÝMI DESKAMI
DO VLHKÉHO PROSTŘEDÍ</t>
  </si>
  <si>
    <t>"viz. půdorysy 1. a 2. NP a řezy"</t>
  </si>
  <si>
    <t>".NP"68,4</t>
  </si>
  <si>
    <t>"2.NP"21,22</t>
  </si>
  <si>
    <t>154</t>
  </si>
  <si>
    <t>763111450</t>
  </si>
  <si>
    <t>SDK příčka tl 200 mm profil CW+UW 150 desky 2xDFH2 12,5 s izolací EI 90 Rw do 56 dB</t>
  </si>
  <si>
    <t>575865931</t>
  </si>
  <si>
    <t>Poznámka k položce:
SDK03 - SÁDROKARTONOVÁ PŘÍČKA TL. 200 mm, Rw=51 dB, DVOJITĚPLÁŠTĚNÁ PŘÍČKA S
VLOŽENOU MINERÁLNÍ VATOU, PŘÍČKA DVOJITĚ OPLÁŠTĚNÁ IMPREGNOVANÝMI DESKAMI
DO VLHKÉHO PROSTŘEDÍ</t>
  </si>
  <si>
    <t>"viz. půdorysy a řezy-2.NP"6,75</t>
  </si>
  <si>
    <t>155</t>
  </si>
  <si>
    <t>763112341</t>
  </si>
  <si>
    <t>SDK příčka mezibytová tl 155 mm zdvojený profil CW+UW 50 desky 2xDFRIH2 12,5 s dvojitou izolací EI 90 Rw do 68 dB</t>
  </si>
  <si>
    <t>-331133719</t>
  </si>
  <si>
    <t>Poznámka k položce:
SDK01 - SÁDROKARTONOVÁ PŘÍČKA TL. 150 mm, Rw=61 dB, DVOJITĚ OPLÁŠTĚNÁ PŘÍČKA S
VLOŽENOU MINERÁLNÍ VATOU, PŘÍČKA PLÁŠTĚNÁ VYSOKOPEVNOSTNÍ IMPREGNOVANOU
SÁDROKARTONOVU DESKOU PŘÍMO NA ROŠT, V DRUHÉ VRSTVĚ AKUSTICKÁ
IMPREGNOVANÁ DESKA</t>
  </si>
  <si>
    <t>"viz. půdorys 1. a 2. NP a řezy"</t>
  </si>
  <si>
    <t>"1.NP "134,8</t>
  </si>
  <si>
    <t>"2:.NP"266,44</t>
  </si>
  <si>
    <t>156</t>
  </si>
  <si>
    <t>763131411</t>
  </si>
  <si>
    <t>SDK podhled desky 1xA 12,5 bez izolace dvouvrstvá spodní kce profil CD+UD</t>
  </si>
  <si>
    <t>-1750176524</t>
  </si>
  <si>
    <t>"podhled POD1"26,8+12</t>
  </si>
  <si>
    <t>157</t>
  </si>
  <si>
    <t>763132251</t>
  </si>
  <si>
    <t>SDK podhled samostatný požární předěl 2xA 12,5 mm bez TI EI 30 dvouvrstvá spodní kce CD+UD</t>
  </si>
  <si>
    <t>-927641611</t>
  </si>
  <si>
    <t>Poznámka k položce:
POD5 - PROTIPOŽÁRNÍ SDK PODHLED DVOJITĚ PLÁŠTĚNÝ - ODOLNOST R30</t>
  </si>
  <si>
    <t>"podhled POD 5"127,78</t>
  </si>
  <si>
    <t>158</t>
  </si>
  <si>
    <t>998763201</t>
  </si>
  <si>
    <t>Přesun hmot procentní pro dřevostavby v objektech v do 12 m</t>
  </si>
  <si>
    <t>1142264082</t>
  </si>
  <si>
    <t>159</t>
  </si>
  <si>
    <t>R-7632001</t>
  </si>
  <si>
    <t xml:space="preserve">D+ M KAZETOVÝ PODHLED Z MINERÁLNÍ DESKY 600/1200/ MIN. 15 MM vč. roštu, vč. všech systémových příslušenství a doplňků </t>
  </si>
  <si>
    <t>-629773904</t>
  </si>
  <si>
    <t>"POdhled POD1"108,5+60,5</t>
  </si>
  <si>
    <t>160</t>
  </si>
  <si>
    <t>R-7632002</t>
  </si>
  <si>
    <t xml:space="preserve">D+ M KAZETOVÝ PODHLED Z TVRDÉ MINERÁLNÍ DESKY 600/600 TL. MIN. 20 MM vč. roštu, vč. všech systémových příslušenství a doplňků </t>
  </si>
  <si>
    <t>-969668135</t>
  </si>
  <si>
    <t>Poznámka k položce:
KAZETOVÝ PODHLED Z TVRDÉ MINERÁLNÍ DESKY 600/600 TL. MIN. 20 MM</t>
  </si>
  <si>
    <t>"POdhled POD2"67,81</t>
  </si>
  <si>
    <t>161</t>
  </si>
  <si>
    <t>R-7632003</t>
  </si>
  <si>
    <t xml:space="preserve">D+ M KAZETOVÝ PODHLED Z TVRDÉ MINERÁLNÍ DESKY 600/600 TL. MIN. 17 MM vč. roštu, vč. všech systémových příslušenství a doplňků </t>
  </si>
  <si>
    <t>139141652</t>
  </si>
  <si>
    <t>"POdhled POD3"53,95+58,28</t>
  </si>
  <si>
    <t>162</t>
  </si>
  <si>
    <t>R-7632004</t>
  </si>
  <si>
    <t xml:space="preserve">D+ M KOVOVÝ PODHLED Z GALVANIZOVANÉ OCELI 600/600/TL. MIN. 15 MM vč. roštu, vč. všech systémových příslušenství a doplňků </t>
  </si>
  <si>
    <t>-1026595839</t>
  </si>
  <si>
    <t>Poznámka k položce:
KOVOVÝ PODHLED Z GALVANIZOVANÉ OCELI 600/600/TL. MIN. 15 MM</t>
  </si>
  <si>
    <t>"POdhled POD4"141,2+215,88</t>
  </si>
  <si>
    <t>163</t>
  </si>
  <si>
    <t>R-7632005</t>
  </si>
  <si>
    <t xml:space="preserve">D+ M PLOVOUCÍ MINERÁLNÍ PODHLED KRUHOVÉHO TVARU D800, D1200/TL. MIN. 40 MM vč. roštu, vč. všech systémových příslušenství a doplňků </t>
  </si>
  <si>
    <t>614232808</t>
  </si>
  <si>
    <t>"podhled POD6"13</t>
  </si>
  <si>
    <t>164</t>
  </si>
  <si>
    <t>R-7632008</t>
  </si>
  <si>
    <t xml:space="preserve">D+M protipožárního obkladu vč. podkladního roštu vč. tepelné izolace a patrozábrany </t>
  </si>
  <si>
    <t>890430585</t>
  </si>
  <si>
    <t>"viz. detail D"0,75*25+1,65*8,15+1*8,15*2</t>
  </si>
  <si>
    <t>165</t>
  </si>
  <si>
    <t>R-7634090</t>
  </si>
  <si>
    <t>Demontáž, zpětná montáž podhledu ve stávající části CT</t>
  </si>
  <si>
    <t>1937298322</t>
  </si>
  <si>
    <t>166</t>
  </si>
  <si>
    <t>R-7635020</t>
  </si>
  <si>
    <t xml:space="preserve">D+M přechodového profilu </t>
  </si>
  <si>
    <t>1886458639</t>
  </si>
  <si>
    <t>"přechod mezi SDK a kazetami"25,3*4</t>
  </si>
  <si>
    <t>167</t>
  </si>
  <si>
    <t>R-7635021</t>
  </si>
  <si>
    <t xml:space="preserve">SDK opláštění vč. podkladního roštu vč. dodávky materiálu vč. kotevních a spojovacích prvků </t>
  </si>
  <si>
    <t>-1402938998</t>
  </si>
  <si>
    <t>"viz. půdorys 1. a 2. NP"(0,625+0,4*2+0,4+0,625+0,2+0,2)*3,65</t>
  </si>
  <si>
    <t>(0,575+0,4+0,4+0,5+0,4+0,6+0,6)*3,75</t>
  </si>
  <si>
    <t>168</t>
  </si>
  <si>
    <t>R-7635022</t>
  </si>
  <si>
    <t xml:space="preserve">SDK předstěny  vč. podkladního roštu vč. dodávky materiálu vč. kotevních a spojovacích prvků </t>
  </si>
  <si>
    <t>-217175097</t>
  </si>
  <si>
    <t>"viz. půdorys 1. a 2. NP"(1,85+5,75+2,1+1,1)*3,75</t>
  </si>
  <si>
    <t>1,6*3,65</t>
  </si>
  <si>
    <t>764</t>
  </si>
  <si>
    <t>Konstrukce klempířské</t>
  </si>
  <si>
    <t>169</t>
  </si>
  <si>
    <t>764002851</t>
  </si>
  <si>
    <t>Demontáž oplechování parapetů do suti</t>
  </si>
  <si>
    <t>2025901726</t>
  </si>
  <si>
    <t>"viz. výkresy bouracích prací"2,1*2+1,2*4+0,6+1,2*3+1,96</t>
  </si>
  <si>
    <t>170</t>
  </si>
  <si>
    <t>764212634</t>
  </si>
  <si>
    <t>Oplechování štítu závětrnou lištou z Pz s povrchovou úpravou rš do 330 mm</t>
  </si>
  <si>
    <t>1770899306</t>
  </si>
  <si>
    <t>Poznámka k položce:
OPLECHOVÁNÍ ZÁVĚTRNOU LIŠTOU, VČ. PŘÍPONEK A KOTVENÍ, SYSTÉMOVÝ PRVEK PVC KRYTIN, POVRCHOVĚ CHRÉNĚN PLECH MEKČENNÝM PVC, BARVA RAL 7016, VČ. SYSTÉMOVÉHO PŘÍSLUŠENSTVÍ A SPOJEK</t>
  </si>
  <si>
    <t>"viz. výpis kl. prvků - K04"170</t>
  </si>
  <si>
    <t>171</t>
  </si>
  <si>
    <t>764216605</t>
  </si>
  <si>
    <t>Oplechování rovných parapetů mechanicky kotvené z Pz s povrchovou úpravou rš do 400 mm</t>
  </si>
  <si>
    <t>-2014840073</t>
  </si>
  <si>
    <t>Poznámka k položce:
OPLECHOVÁNÍ PARAPETU, VČ. PŘÍPONEK AMKOTVENÍ, PARAPET V NÁVAZNOSTI NA SYSTÉM PROVĚTRÁVANÉ FASÁDY, PŘESAH PARAPETU MIN. 35 MM, PARAPET BARVA RAL 9007, SOUČÁSTÍ BUDOU VEŠKERÉ SYSTÉMOVÉ PRVKY</t>
  </si>
  <si>
    <t>"viz. výpis kl. prvků - K01"2*22</t>
  </si>
  <si>
    <t>"K02"2*2</t>
  </si>
  <si>
    <t>"K03"1,75*4</t>
  </si>
  <si>
    <t>"K15"1,2*2</t>
  </si>
  <si>
    <t>172</t>
  </si>
  <si>
    <t>764511601</t>
  </si>
  <si>
    <t>Žlab podokapní půlkruhový z Pz s povrchovou úpravou rš 250 mm</t>
  </si>
  <si>
    <t>1981915018</t>
  </si>
  <si>
    <t>Poznámka k položce:
ŽLAB PRO ODVOD DEŠŤOVÝCH VOD ZE STŘECHY, ŽLAB 100, VČ. VEŠKERÉHO PŘÍSLUŠENSTVÍ, KOTEVNÍCH HÁKŮ, PRVKŮ, KOTLÍKU APOD..</t>
  </si>
  <si>
    <t>"viz. výpis kl. prvků - K10"51</t>
  </si>
  <si>
    <t>173</t>
  </si>
  <si>
    <t>764511602</t>
  </si>
  <si>
    <t>Žlab podokapní půlkruhový z Pz s povrchovou úpravou rš 330 mm</t>
  </si>
  <si>
    <t>1973008942</t>
  </si>
  <si>
    <t xml:space="preserve">Poznámka k položce:
ŽLAB PRO ODVOD DEŠŤOVÝCH VOD ZE STŘECHY, ŽLAB 125, VČ. VEŠKERÉHO PŘÍSLUŠENSTVÍ, KOTEVNÍCH HÁKŮ, PRVKŮ, KOTLÍKU APOD..
</t>
  </si>
  <si>
    <t>"viz. výpis kl. prvků - K08"51</t>
  </si>
  <si>
    <t>174</t>
  </si>
  <si>
    <t>764518621</t>
  </si>
  <si>
    <t>Svody kruhové včetně objímek, kolen, odskoků z Pz s povrchovou úpravou průměru do 90 mm</t>
  </si>
  <si>
    <t>-1808766795</t>
  </si>
  <si>
    <t>Poznámka k položce:
SVOD DĚŠŤOVÝCH VOD, VČ. KOTEVNÍCH PRVKŮ, SPOJEK, SYSTÉMOVÉHO PŘÍSLUŠENSTVÍ KOLEN,VÝTOKOVÝCH KOLEN, APOD…</t>
  </si>
  <si>
    <t>"viz. výpis kl. prvků - K09"18</t>
  </si>
  <si>
    <t>175</t>
  </si>
  <si>
    <t>764518622</t>
  </si>
  <si>
    <t>Svody kruhové včetně objímek, kolen, odskoků z Pz s povrchovou úpravou průměru 100 mm</t>
  </si>
  <si>
    <t>-9529530</t>
  </si>
  <si>
    <t>"viz. výpis kl. prvků - K11"12</t>
  </si>
  <si>
    <t>176</t>
  </si>
  <si>
    <t>998764202</t>
  </si>
  <si>
    <t>Přesun hmot procentní pro konstrukce klempířské v objektech v do 12 m</t>
  </si>
  <si>
    <t>-13689558</t>
  </si>
  <si>
    <t>177</t>
  </si>
  <si>
    <t>R-7640101</t>
  </si>
  <si>
    <t xml:space="preserve">D+M oplechování okapničkou - popl. plech rš do 310 mm </t>
  </si>
  <si>
    <t>-1953263231</t>
  </si>
  <si>
    <t>Poznámka k položce:
OPLECHOVÁNÍ OKAPNIČKOU, VČ. PŘÍPONEK A KOTVENÍ, SYSTÉMOVÝ PRVEK PVC KRYTIN, POVRCHOVĚ CHRÁNĚN PLECH MEKČENNÝM PVC, BARVA RAL 7016, VČ. SYSTÉMOVÉHO PŘÍSLUŠENSTVÍ A SPOJEK</t>
  </si>
  <si>
    <t>"viz. výpis kl. prvků  K05"83</t>
  </si>
  <si>
    <t>178</t>
  </si>
  <si>
    <t>R-7640102</t>
  </si>
  <si>
    <t>D+M dilatace  - popl. plech rš do 210 mm - viz. K06</t>
  </si>
  <si>
    <t>102507055</t>
  </si>
  <si>
    <t>Poznámka k položce:
SYSTÉMOVÉ OPLECHOVÁNÍ KOUTOVÉ DILATACE MEZI OBJEKTY, VČ. PŘÍPONEK A KOTVENÍ,POPLASTOVANÝ PLECH -  POVRCHOVÁ ÚPRAVA ANTRACIT RAL 7016</t>
  </si>
  <si>
    <t>"viz. výpis kl. prvků  K06"42</t>
  </si>
  <si>
    <t>179</t>
  </si>
  <si>
    <t>R-7640103</t>
  </si>
  <si>
    <t>D+M dilatace  atiky - popl. plech rš do 560 mm - viz. K12</t>
  </si>
  <si>
    <t>-1568365177</t>
  </si>
  <si>
    <t>"viz. výpis kl. prvků  K12"13</t>
  </si>
  <si>
    <t>180</t>
  </si>
  <si>
    <t>R-7640104</t>
  </si>
  <si>
    <t>D+M svislý dilatační profil - popl. plech rš do 310 mm - viz. K13</t>
  </si>
  <si>
    <t>-1543507172</t>
  </si>
  <si>
    <t>Poznámka k položce:
SVISLÝ DILATAČNÍ PROFIL ZATEPLENÍ, VČ. SYSTÉMOVÝCH PRVKŮ</t>
  </si>
  <si>
    <t>"viz. výpis kl. prvků  K13"5</t>
  </si>
  <si>
    <t>181</t>
  </si>
  <si>
    <t>R-7640105</t>
  </si>
  <si>
    <t>D+M oplechování portálu vstupních dveří  - popl. plech rš do 850 mm - viz. K14</t>
  </si>
  <si>
    <t>1955595638</t>
  </si>
  <si>
    <t xml:space="preserve">Poznámka k položce:
OPLECHOVÁNÍ PORTÁLU VSTUPNÍCH POSUVNÝCH DVEŘÍ DO PROSTORU ČEKÁRNY, PROSTOR MEZI OK A PLECHEM BUDE YPLNĚN TEPELNOU IZOLACÍ Z MINERÁLNÍ VATY, OPLECHOVÁNÍ BUDE PROVEDENO Z POPLASTOVANÉHO PLECHU RAL 7016, VČ. PŘÍPONEK A KOTVENÍ </t>
  </si>
  <si>
    <t>"viz. výpis kl. prvků  K14"6,5</t>
  </si>
  <si>
    <t>182</t>
  </si>
  <si>
    <t>R-7640106</t>
  </si>
  <si>
    <t>D+M oplechování soklové části  - popl. plech rš do 360 mm - viz. K16</t>
  </si>
  <si>
    <t>342855950</t>
  </si>
  <si>
    <t>Poznámka k položce:
OPLECHOVÁNÍ SOKLOVÉ ČÁSTI, VČ. PŘÍPONEK A KOTVENÍ,  PŘESAH OPLECHOVÁNÍ MIN. 35 MM, OPLECHOVÁNÍ BARVA RAL 7016, SOUČÁSTÍ BUDOU VEŠKERÉ SYSTÉMOVÉ PRVKY</t>
  </si>
  <si>
    <t>"viz. výpis kl. prvků  K16"7,9</t>
  </si>
  <si>
    <t>183</t>
  </si>
  <si>
    <t>R-7640107</t>
  </si>
  <si>
    <t>D+M ukončovací profil PVC krytiny  -  viz. K17</t>
  </si>
  <si>
    <t>1436688637</t>
  </si>
  <si>
    <t>Poznámka k položce:
UKONČOVACÍ PROFIL PRO PVC KRYTINY PRO UKONČENÍ STŘEŠNÍ KRYTINY U VYTAŽENÍ NA SVISLOU KONSTRUKCI (STĚNU), VČ. KOTEVNÍCH A SYSTÉMOVÝCH PRVKŮ</t>
  </si>
  <si>
    <t>"viz. výpis kl. prvků  K17"17</t>
  </si>
  <si>
    <t>184</t>
  </si>
  <si>
    <t>R-7640108</t>
  </si>
  <si>
    <t>D+M ukončovací profil PVC krytiny  -  viz. K18</t>
  </si>
  <si>
    <t>403919300</t>
  </si>
  <si>
    <t>Poznámka k položce:
UKONČOVACÍ PROFIL PRO PVC KRYTINY PRO ZAIZOLOVÁNÍ PROSTUPU STŘEŠNÍ KRYTINOU (MANŽETA), VČ. KOTEVNÍCH A SYSTÉMOVÝCH PRVKŮ</t>
  </si>
  <si>
    <t>"viz. výpis kl. prvků  K18"26</t>
  </si>
  <si>
    <t>766</t>
  </si>
  <si>
    <t>Konstrukce truhlářské</t>
  </si>
  <si>
    <t>185</t>
  </si>
  <si>
    <t>766441821</t>
  </si>
  <si>
    <t>Demontáž parapetních desek dřevěných nebo plastových šířky do 30 cm délky přes 1,0 m</t>
  </si>
  <si>
    <t>732388758</t>
  </si>
  <si>
    <t>"viz. výkresy bouracích prací"11</t>
  </si>
  <si>
    <t>186</t>
  </si>
  <si>
    <t>766694113</t>
  </si>
  <si>
    <t>Montáž parapetních desek dřevěných nebo plastových šířky do 30 cm délky do 2,6 m</t>
  </si>
  <si>
    <t>97396470</t>
  </si>
  <si>
    <t>"viz. výpis parapetů - P01-P06"22+2+4+1+2+1</t>
  </si>
  <si>
    <t>187</t>
  </si>
  <si>
    <t>60794103</t>
  </si>
  <si>
    <t xml:space="preserve">parapet dřevotřískový vnitřní povrch laminátový š 300mm vč. kotvení a dodávky kotevních prvků </t>
  </si>
  <si>
    <t>383267179</t>
  </si>
  <si>
    <t>"viz. výpis parapetů - P01-P06"</t>
  </si>
  <si>
    <t>2*22*1,05+2*2*1,05+1,75*4*1,05+1,05*1,05+1,2*2*1,05+2,1*1,05</t>
  </si>
  <si>
    <t>188</t>
  </si>
  <si>
    <t>998766202</t>
  </si>
  <si>
    <t>Přesun hmot procentní pro konstrukce truhlářské v objektech v do 12 m</t>
  </si>
  <si>
    <t>1911712719</t>
  </si>
  <si>
    <t>189</t>
  </si>
  <si>
    <t>R-76600001</t>
  </si>
  <si>
    <t>D+M hliníkové prosklené stěny s automatickými dveřmi, vč. vnitřní a vnější pásky, vš. APU lišt, vč. všech příslušenství a doplňků - viz. D01</t>
  </si>
  <si>
    <t>-1428949768</t>
  </si>
  <si>
    <t>190</t>
  </si>
  <si>
    <t>R-76600002</t>
  </si>
  <si>
    <t>D+M hliníkové prosklené stěny s automatickými dveřmi, , vč. všech příslušenství a doplňků - viz. D02</t>
  </si>
  <si>
    <t>-187565539</t>
  </si>
  <si>
    <t>191</t>
  </si>
  <si>
    <t>R-76600003</t>
  </si>
  <si>
    <t>D+M hliníkové prosklené stěny s automatickými dveřmi, , vč. všech příslušenství a doplňků - viz. D02a</t>
  </si>
  <si>
    <t>319234737</t>
  </si>
  <si>
    <t>192</t>
  </si>
  <si>
    <t>R-76600004</t>
  </si>
  <si>
    <t>D+M vnitřních dveří vč. nadsvětlíku a zárubně , vč. všech příslušenství a doplňků - viz. D04</t>
  </si>
  <si>
    <t>-1298558245</t>
  </si>
  <si>
    <t>193</t>
  </si>
  <si>
    <t>R-76600005</t>
  </si>
  <si>
    <t>D+M vnitřních dveří vč.  zárubně , vč. všech příslušenství a doplňků - viz. D05</t>
  </si>
  <si>
    <t>1397119788</t>
  </si>
  <si>
    <t>194</t>
  </si>
  <si>
    <t>R-76600006</t>
  </si>
  <si>
    <t>D+M vnitřních dveří vč.  zárubně , vč. všech příslušenství a doplňků - viz. D06</t>
  </si>
  <si>
    <t>-480650330</t>
  </si>
  <si>
    <t>195</t>
  </si>
  <si>
    <t>R-76600007</t>
  </si>
  <si>
    <t>D+M vnitřních dveří vč.  zárubně , vč. všech příslušenství a doplňků - viz. D07</t>
  </si>
  <si>
    <t>-2087465158</t>
  </si>
  <si>
    <t>196</t>
  </si>
  <si>
    <t>R-76600008</t>
  </si>
  <si>
    <t>D+M vnitřních dveří vč.  zárubně , vč. všech příslušenství a doplňků - viz. D08</t>
  </si>
  <si>
    <t>-1065951966</t>
  </si>
  <si>
    <t>197</t>
  </si>
  <si>
    <t>R-76600009</t>
  </si>
  <si>
    <t>D+M vnitřních dveří vč.  zárubně , vč. všech příslušenství a doplňků - viz. D09</t>
  </si>
  <si>
    <t>-682776707</t>
  </si>
  <si>
    <t>198</t>
  </si>
  <si>
    <t>R-76600011</t>
  </si>
  <si>
    <t>D+M vnitřních dveří vč.  zárubně , vč. všech příslušenství a doplňků - viz. D11</t>
  </si>
  <si>
    <t>1832819141</t>
  </si>
  <si>
    <t>199</t>
  </si>
  <si>
    <t>R-76600012</t>
  </si>
  <si>
    <t>D+M vnitřních dveří vč.  zárubně , vč. všech příslušenství a doplňků - viz. D12</t>
  </si>
  <si>
    <t>-2080971863</t>
  </si>
  <si>
    <t>200</t>
  </si>
  <si>
    <t>R-76600013</t>
  </si>
  <si>
    <t>D+M vnitřních dveří vč.  zárubně , vč. všech příslušenství a doplňků - viz. D13</t>
  </si>
  <si>
    <t>-211479890</t>
  </si>
  <si>
    <t>201</t>
  </si>
  <si>
    <t>R-76600014</t>
  </si>
  <si>
    <t>D+M vnitřních dveří vč.  zárubně , vč. všech příslušenství a doplňků - viz. D14</t>
  </si>
  <si>
    <t>-2080804590</t>
  </si>
  <si>
    <t>202</t>
  </si>
  <si>
    <t>R-76600016</t>
  </si>
  <si>
    <t>D+M vnitřních dveří vč.  zárubně , vč. všech příslušenství a doplňků - viz. D16</t>
  </si>
  <si>
    <t>914096482</t>
  </si>
  <si>
    <t>203</t>
  </si>
  <si>
    <t>R-76600017</t>
  </si>
  <si>
    <t>D+M vnitřních dveří vč.  zárubně , vč. všech příslušenství a doplňků - viz. D17</t>
  </si>
  <si>
    <t>-1713967244</t>
  </si>
  <si>
    <t>204</t>
  </si>
  <si>
    <t>R-76600018</t>
  </si>
  <si>
    <t>D+M vnitřních dveří vč.  zárubně , vč. všech příslušenství a doplňků - viz. D18</t>
  </si>
  <si>
    <t>1522777897</t>
  </si>
  <si>
    <t>205</t>
  </si>
  <si>
    <t>R-76600019</t>
  </si>
  <si>
    <t>D+M vnitřních dveří vč.  zárubně , vč. všech příslušenství a doplňků - viz. D19</t>
  </si>
  <si>
    <t>-1665641371</t>
  </si>
  <si>
    <t>206</t>
  </si>
  <si>
    <t>R-76600024</t>
  </si>
  <si>
    <t>D+M vnitřních dveří vč.  zárubně , vč. všech příslušenství a doplňků - viz. D24</t>
  </si>
  <si>
    <t>-1765900802</t>
  </si>
  <si>
    <t>207</t>
  </si>
  <si>
    <t>R-76600025</t>
  </si>
  <si>
    <t>D+M vnitřních dveří vč.  zárubně , vč. všech příslušenství a doplňků - viz. D25</t>
  </si>
  <si>
    <t>-627264151</t>
  </si>
  <si>
    <t>208</t>
  </si>
  <si>
    <t>R-76600026</t>
  </si>
  <si>
    <t>D+M vnitřních dveří vč.  zárubně , vč. všech příslušenství a doplňků - viz. D26 vč. dodávky a montáže pouzdra</t>
  </si>
  <si>
    <t>348979392</t>
  </si>
  <si>
    <t>209</t>
  </si>
  <si>
    <t>R-76600027</t>
  </si>
  <si>
    <t>D+M vnitřních dveří vč.  zárubně , vč. všech příslušenství a doplňků - viz. D27</t>
  </si>
  <si>
    <t>718821017</t>
  </si>
  <si>
    <t>210</t>
  </si>
  <si>
    <t>R-76600028</t>
  </si>
  <si>
    <t>D+M vnitřních dveří vč.  zárubně , vč. všech příslušenství a doplňků - viz. D28</t>
  </si>
  <si>
    <t>-1935169389</t>
  </si>
  <si>
    <t>211</t>
  </si>
  <si>
    <t>R-76600029</t>
  </si>
  <si>
    <t>D+M vnitřních dveří vč.  zárubně , vč. všech příslušenství a doplňků - viz. D29</t>
  </si>
  <si>
    <t>-1422979503</t>
  </si>
  <si>
    <t>212</t>
  </si>
  <si>
    <t>R-76600030</t>
  </si>
  <si>
    <t>D+M vnitřních hliníkových dveří  , vč. všech příslušenství a doplňků - viz. D30</t>
  </si>
  <si>
    <t>1324565186</t>
  </si>
  <si>
    <t>213</t>
  </si>
  <si>
    <t>R-76600031</t>
  </si>
  <si>
    <t>D+M  hliníkových dveří vč. vnitřní a vnější pásky, vč. APU lišt  , vč. všech příslušenství a doplňků - viz. D31</t>
  </si>
  <si>
    <t>474412337</t>
  </si>
  <si>
    <t>214</t>
  </si>
  <si>
    <t>R-76600032</t>
  </si>
  <si>
    <t>D+M vnitřních hliníkových dveří  , vč. všech příslušenství a doplňků - viz. D32</t>
  </si>
  <si>
    <t>-482901021</t>
  </si>
  <si>
    <t>215</t>
  </si>
  <si>
    <t>R-76600033</t>
  </si>
  <si>
    <t>D+M vnitřních hliníkových dveří  , vč. všech příslušenství a doplňků - viz. D33</t>
  </si>
  <si>
    <t>-1494853185</t>
  </si>
  <si>
    <t>216</t>
  </si>
  <si>
    <t>R-76601103</t>
  </si>
  <si>
    <t>D+M plastového okna - viz. O03 vč. vnitřní a vnější pásky, vč. APU lišt, vč. všech příslušenství a doplňků dle výpisu</t>
  </si>
  <si>
    <t>-1199499182</t>
  </si>
  <si>
    <t>Poznámka k položce:
Před zadáním do výroby zpracuje zhotovitel výrobní dokumentaci, která bude předložena objednateli a projektantovi k odsouhlasení !</t>
  </si>
  <si>
    <t>217</t>
  </si>
  <si>
    <t>R-76601101</t>
  </si>
  <si>
    <t xml:space="preserve">D+M plastového okna - viz. O01 vč. vnitřní a vnější pásky, vč. APU lišt, vč. všech příslušenství a doplňků dle výpisu </t>
  </si>
  <si>
    <t>1706070137</t>
  </si>
  <si>
    <t>218</t>
  </si>
  <si>
    <t>R-76601102</t>
  </si>
  <si>
    <t>D+M plastového okna - viz. O02 vč. vnitřní a vnější pásky, vč. APU lišt, vč. všech příslušenství a doplňků dle výpisu</t>
  </si>
  <si>
    <t>-1036594515</t>
  </si>
  <si>
    <t>219</t>
  </si>
  <si>
    <t>R-76601104</t>
  </si>
  <si>
    <t>D+M izolačního fixního okna do RTG  - viz. OCT  v vč. všech příslušenství a doplňků dle výpisu</t>
  </si>
  <si>
    <t>-2007605844</t>
  </si>
  <si>
    <t>220</t>
  </si>
  <si>
    <t>R-76601105</t>
  </si>
  <si>
    <t>D+M plastového okna - viz. OS1 vč. vnitřní a vnější pásky, vč. APU lišt, vč. všech příslušenství a doplňků dle výpisu</t>
  </si>
  <si>
    <t>-630226356</t>
  </si>
  <si>
    <t>221</t>
  </si>
  <si>
    <t>R-76601106</t>
  </si>
  <si>
    <t xml:space="preserve">D+M hliníkového  okna - viz. OS2 vč. vnitřní a vnější pásky, vč. APU lišt, vč. všech příslušenství a doplňků dle výpisu </t>
  </si>
  <si>
    <t>773115881</t>
  </si>
  <si>
    <t>767</t>
  </si>
  <si>
    <t>Konstrukce zámečnické</t>
  </si>
  <si>
    <t>222</t>
  </si>
  <si>
    <t>998767202</t>
  </si>
  <si>
    <t>Přesun hmot procentní pro zámečnické konstrukce v objektech v do 12 m</t>
  </si>
  <si>
    <t>-1226599279</t>
  </si>
  <si>
    <t>223</t>
  </si>
  <si>
    <t>R-7670001</t>
  </si>
  <si>
    <t>D+M předsazené venkovní žaluzoe - viz. Z01</t>
  </si>
  <si>
    <t>1402695028</t>
  </si>
  <si>
    <t xml:space="preserve">Poznámka k položce:
PŘEDSAZENNÁ VENKOVNÍ ŽALUZIE, ŠÍŘKA HLINÍKOVÝCH LAMEL 65 MM, VEDENÍ ŽALUZIE POMOCI HLINÍKOVÝCH LIŠT, KASTLÍK VENKOVNÍ ŽALUZIE BUDE PROVEDEN, VČ. OKAPNÍHO PROFILU, V BARVA KASTLÍKU A LAMEL ANTRACIT RAL 7016, ŽALUZIE NA EL. POHON NAPOJENY NA EL. ROZVOD, OVLÁDÁNÍ POMOCI TLAČÍTKA, SOUČÁSTÍ DODÁVKY BUDOU VEŠKERÉ KOTEVNÍ PRVKY, SYST0MOV0 DOPLŇKY A PŘÍSLUŠENSTVÍ.
Před zadáním do výroby zpracuje zhotovitel výrobní dokumentaci, která bude zaslána objednateli a projektantovi k odsouhlasení. 
</t>
  </si>
  <si>
    <t>"viz. výpis zám. prvků - Z01"23</t>
  </si>
  <si>
    <t>224</t>
  </si>
  <si>
    <t>R-7670002</t>
  </si>
  <si>
    <t>D+M předsazené venkovní žaluzoe - viz. Z02</t>
  </si>
  <si>
    <t>485997940</t>
  </si>
  <si>
    <t xml:space="preserve">Poznámka k položce:
PŘEDSAZENNÁ VENKOVNÍ ŽALUZIE, ŠÍŘKA HLINÍKOVÝCH LAMEL 65 MM, VEDENÍ ŽALUZIE POMOCI HLINÍKOVÝCH LIŠT, KASTLÍK VENKOVNÍ ŽALUZIE BUDE PROVEDEN, VČ. OKAPNÍHO PROFILU, V BARVA KASTLÍKU A LAMEL ANTRACIT RAL 7016, ŽALUZIE NA EL. POHON NAPOJENY NA EL. ROZVOD, OVLÁDÁNÍ POMOCI TLAČÍTKA, SOUČÁSTÍ DODÁVKY BUDOU VEŠKERÉ KOTEVNÍ PRVKY A PŘÍSLUŠENSTVÍ
Před zadáním do výroby zpracuje zhotovitel výrobní dokumentaci, která bude zaslána objednateli a projektantovi k odsouhlasení. 
</t>
  </si>
  <si>
    <t>"viz. výpis zám. prvků - Z02"4</t>
  </si>
  <si>
    <t>225</t>
  </si>
  <si>
    <t>R-7670003</t>
  </si>
  <si>
    <t>D+M výlezového žebříku, vč. kotvení a dodávky kotevních prvků, vč. povrchové úpravy - viz. Z03</t>
  </si>
  <si>
    <t>1053707823</t>
  </si>
  <si>
    <t xml:space="preserve">Poznámka k položce:
VÝLEZOVÝ ŽEBŘÍK S OCHRANNÝM KOŠEM A PLOŠINOU KOTVEN DO FASÁDY OBJEKTU POMOCI CHEM. KOTEV, VÝLEZOVÝ ŽEBŘÍK BUDE PROVEDEN V SOULADU S NORMOU ČSN 74 3282, POVRCHOVÁ ÚPRAVA ŽÁROVÝ ZINEK, ŽEBŘÍK DO VÝŠKY 2,5 M OD ZEMĚ BUDE OPATŘEN UZAVÍRACÍM KŘÍDLEM PRO ZAJIŠTĚNÍ VSTUPU POUZE POVOLANÝM OSOBÁM  
Před zadáním do výroby zpracuje zhotovitel výrobní dokumentaci, která bude zaslána objednateli a projektantovi k odsouhlasení. 
</t>
  </si>
  <si>
    <t>"viz. výpis zám. prvků - Z03"1</t>
  </si>
  <si>
    <t>226</t>
  </si>
  <si>
    <t>R-7670006</t>
  </si>
  <si>
    <t xml:space="preserve">D+M proskleného zábradlí  - viz. Z06, vč. kotvení a dodávky kotevních prvků </t>
  </si>
  <si>
    <t>-1087950876</t>
  </si>
  <si>
    <t xml:space="preserve">Poznámka k položce:
CELOSKLENĚNÉ ZÁBRADLÍ KOTVENO  DO KONSTRUKCE LÁVKY, CELOSKLENĚNÉ ZÁBRADLÍ OPATŘENO MADLEM S HYGIENICKÝM POVRCHEM NA KONZOLKÁCH S UKOČOVACÍMI HLAVICEMI, MADLO BUDE DODÁNO VČ. VEŠKERÝCH KOTVÍCÍCH A SYSTÉMOVÝCH PRVKŮ,doplňků a příslušenství ,  SKLO ESG VSG 88.2, ČÍRÉ, LEŠTĚNÉ HRANY, KOTVENÍ NA BODOVÉ ÚCHYTY SO10
Před zadáním do výroby zpracuje zhotovitel výrobní dokumentaci, která bude zaslána objednateli a projektantovi k odsouhlasení. 
</t>
  </si>
  <si>
    <t>"viz. výpis zám. prvků - Z06"8,15</t>
  </si>
  <si>
    <t>227</t>
  </si>
  <si>
    <t>R-7670007</t>
  </si>
  <si>
    <t xml:space="preserve">D+M proskleného zábradlí  - viz. Z07, vč. kotvení a dodávky kotevních prvků </t>
  </si>
  <si>
    <t>-262257296</t>
  </si>
  <si>
    <t xml:space="preserve">Poznámka k položce:
CELOSKLENENÉ ZABADLÍ NA SCHODIŠTI ATYPICKÉHO TVARU, CELOSKLENĚNÉ ZÁBRADLÍ OPATŘENO MADLEM S HYGIENICKÝM POVRCHEM NA KONZOLKÁCH S UKOČOVACÍMI HLAVICEMI, MADLO BUDE DODÁNO VČ. VEŠKERÝCH KOTVÍCÍCH A SYSTÉMOVÝCH PRVKŮ, doplňků a příslušenství , SKLO ESG VSG 88.2, ČÍRÉ, LEŠTĚNÉ HRANY, KOTVENÍ NA BODOVÉ ÚCHYTY SO10
Před zadáním do výroby zpracuje zhotovitel výrobní dokumentaci, která bude zaslána objednateli a projektantovi k odsouhlasení. 
</t>
  </si>
  <si>
    <t>"viz. výpis zám. prvků - Z07"11,15</t>
  </si>
  <si>
    <t>228</t>
  </si>
  <si>
    <t>R-7670008</t>
  </si>
  <si>
    <t xml:space="preserve">D+M proskleného zábradlí  - viz. Z08, vč. kotvení a dodávky kotevních prvků </t>
  </si>
  <si>
    <t>1703908705</t>
  </si>
  <si>
    <t xml:space="preserve">Poznámka k položce:
CELOSKLENĚNÉ ZÁBRADLÍ KOTVENO  DO KONSTRUKCE LÁVKY, CELOSKLENĚNÉ ZÁBRADLÍ OPATŘENO MADLEM S HYGIENICKÝM POVRCHEM NA KONZOLKÁCH S UKOČOVACÍMI HLAVICEMI, MADLO BUDE DODÁNO VČ. VEŠKERÝCH KOTVÍCÍCH A SYSTÉMOVÝCH PRVKŮ, doplňků a příslušenství,  SKLO ESG VSG 88.2, ČÍRÉ, LEŠTĚNÉ HRANY, KOTVENÍ NA BODOVÉ ÚCHYTY SO10
Před zadáním do výroby zpracuje zhotovitel výrobní dokumentaci, která bude zaslána objednateli a projektantovi k odsouhlasení. 
</t>
  </si>
  <si>
    <t>"viz. výpis zám. prvků - Z08"4,4</t>
  </si>
  <si>
    <t>229</t>
  </si>
  <si>
    <t>R-7670009</t>
  </si>
  <si>
    <t xml:space="preserve">D+M nerez madlo - viz. Z09, vč. kotvení a dodávky kotevních prvků </t>
  </si>
  <si>
    <t>-392486420</t>
  </si>
  <si>
    <t xml:space="preserve">Poznámka k položce:
NEREZOVÉ SCHODIŠŤOVÉ MADLO, PRŮMĚR TRUBKY 42 MM, MADLO KOTVENO POMOCI SYSTÉMOVÝCH TERČŮ POMOCI CHEM KOTEV DO STĚNY, MADLO UKONČENO SYSTÉMOVÝMI OVALKNÝMI KRYTKAMI, POVRCH MADLA NEREZ
Před zadáním do výroby zpracuje zhotovitel výrobní dokumentaci, která bude zaslána objednateli a projektantovi k odsouhlasení. 
</t>
  </si>
  <si>
    <t>"viz. výpis zám. prvků - Z09"4,6</t>
  </si>
  <si>
    <t>230</t>
  </si>
  <si>
    <t>R-7670010</t>
  </si>
  <si>
    <t xml:space="preserve">D+M konstrukce pochůzí podlahy - viz. Z10, vč. kotvení a dodávky kotevních prvků , vč. povrchové úpravy </t>
  </si>
  <si>
    <t>238198773</t>
  </si>
  <si>
    <t xml:space="preserve">Poznámka k položce:
KONSTRUKCE POCHŮZÍ PODLAHY NAD ZATEPLENÍM V MÍSTNOSTI STROJOVNY VZT - SYSTÉMOVÉ PODLAHA Z OCELOVÉHO POROROŠTU SE SCHODY, VČ. STAVĚCÍCH NOH A SYSTÉMOHVÉHO PŘÍSLUŠENSTVÍ, VČ. KOTEVNÍCH PRVKŮ - POVRCHOVÁ ÚPRAVA ŽÁROVÝ ZINEK
2900 x 19500 mm 
Před zadáním do výroby zpracuje zhotovitel výrobní dokumentaci, která bude zaslána objednateli a projektantovi k odsouhlasení. 
</t>
  </si>
  <si>
    <t>"viz. výpis zám. prvků - Z10"1</t>
  </si>
  <si>
    <t>231</t>
  </si>
  <si>
    <t>R-7670011</t>
  </si>
  <si>
    <t xml:space="preserve">D+M madlo - viz. Z11, vč. kotvení a dodávky kotevních prvků </t>
  </si>
  <si>
    <t>694685706</t>
  </si>
  <si>
    <t xml:space="preserve">Poznámka k položce:
SYSTÉMOVÉ NÁSTĚNNÉ MADLO S BAKTERICIDNÍM POVRCHEM PRO VHODNÉ POUŽITÍ V LÉKAŘSKÉM PROSTŘEDÍ, PRŮMĚR MADLA MIN. 40 MM, MADLO BUDE DODÁNO VČ. SYSTÉMOVÝCH KOTEV A DRŽÁKŮ, BARVA MADLA BÍLÁ
dl.1775 mm  
Před zadáním do výroby zpracuje zhotovitel výrobní dokumentaci, která bude zaslána objednateli a projektantovi k odsouhlasení. 
</t>
  </si>
  <si>
    <t>"viz. výpis zám. prvků - Z11"1</t>
  </si>
  <si>
    <t>232</t>
  </si>
  <si>
    <t>R-7670012</t>
  </si>
  <si>
    <t xml:space="preserve">D+M madlo - viz. Z12, vč. kotvení a dodávky kotevních prvků </t>
  </si>
  <si>
    <t>-561050067</t>
  </si>
  <si>
    <t xml:space="preserve">Poznámka k položce:
SYSTÉMOVÉ NÁSTĚNNÉ MADLO S BAKTERICIDNÍM POVRCHEM PRO VHODNÉ POUŽITÍ V LÉKAŘSKÉM PROSTŘEDÍ, PRŮMĚR MADLA MIN. 40 MM, MADLO BUDE DODÁNO VČ. SYSTÉMOVÝCH KOTEV A DRŽÁKŮ, BARVA MADLA BÍLÁ
dl. 1150 mm 
Před zadáním do výroby zpracuje zhotovitel výrobní dokumentaci, která bude zaslána objednateli a projektantovi k odsouhlasení. 
</t>
  </si>
  <si>
    <t>"viz. výpis zám. prvků - Z12"1</t>
  </si>
  <si>
    <t>233</t>
  </si>
  <si>
    <t>R-7670013</t>
  </si>
  <si>
    <t xml:space="preserve">D+M madlo - viz. Z13, vč. kotvení a dodávky kotevních prvků </t>
  </si>
  <si>
    <t>-2052138370</t>
  </si>
  <si>
    <t xml:space="preserve">Poznámka k položce:
SYSTÉMOVÉ NÁSTĚNNÉ MADLO S BAKTERICIDNÍM POVRCHEM PRO VHODNÉ POUŽITÍ V LÉKAŘSKÉM PROSTŘEDÍ, PRŮMĚR MADLA MIN. 40 MM, MADLO BUDE DODÁNO VČ. SYSTÉMOVÝCH KOTEV A DRŽÁKŮ, BARVA MADLA BÍLÁ
dl. 4275 mm 
Před zadáním do výroby zpracuje zhotovitel výrobní dokumentaci, která bude zaslána objednateli a projektantovi k odsouhlasení. 
</t>
  </si>
  <si>
    <t>"viz. výpis zám. prvků - Z13"1</t>
  </si>
  <si>
    <t>234</t>
  </si>
  <si>
    <t>R-7670014</t>
  </si>
  <si>
    <t xml:space="preserve">D+M madlo - viz. Z14, vč. kotvení a dodávky kotevních prvků </t>
  </si>
  <si>
    <t>-1194278809</t>
  </si>
  <si>
    <t xml:space="preserve">Poznámka k položce:
SYSTÉMOVÉ NÁSTĚNNÉ MADLO S BAKTERICIDNÍM POVRCHEM PRO VHODNÉ POUŽITÍ V LÉKAŘSKÉM PROSTŘEDÍ, PRŮMĚR MADLA MIN. 40 MM, MADLO BUDE DODÁNO VČ. SYSTÉMOVÝCH KOTEV A DRŽÁKŮ, BARVA MADLA BÍLÁ
dl. 4275 mm 
Před zadáním do výroby zpracuje zhotovitel výrobní dokumentaci, která bude zaslána objednateli a projektantovi k odsouhlasení. 
</t>
  </si>
  <si>
    <t>"viz. výpis zám. prvků - Z14"1</t>
  </si>
  <si>
    <t>235</t>
  </si>
  <si>
    <t>R-7670015</t>
  </si>
  <si>
    <t xml:space="preserve">D+M madlo - viz. Z15, vč. kotvení a dodávky kotevních prvků </t>
  </si>
  <si>
    <t>393338697</t>
  </si>
  <si>
    <t xml:space="preserve">Poznámka k položce:
SYSTÉMOVÉ NÁSTĚNNÉ MADLO S BAKTERICIDNÍM POVRCHEM PRO VHODNÉ POUŽITÍ V LÉKAŘSKÉM PROSTŘEDÍ, PRŮMĚR MADLA MIN. 40 MM, MADLO BUDE DODÁNO VČ. SYSTÉMOVÝCH KOTEV A DRŽÁKŮ, BARVA MADLA BÍLÁ
dl. 2275 mm 
Před zadáním do výroby zpracuje zhotovitel výrobní dokumentaci, která bude zaslána objednateli a projektantovi k odsouhlasení. 
</t>
  </si>
  <si>
    <t>"viz. výpis zám. prvků - Z15"1</t>
  </si>
  <si>
    <t>236</t>
  </si>
  <si>
    <t>R-7670016</t>
  </si>
  <si>
    <t xml:space="preserve">D+M madlo - viz. Z16, vč. kotvení a dodávky kotevních prvků </t>
  </si>
  <si>
    <t>711578755</t>
  </si>
  <si>
    <t xml:space="preserve">Poznámka k položce:
SYSTÉMOVÉ NÁSTĚNNÉ MADLO S BAKTERICIDNÍM POVRCHEM PRO VHODNÉ POUŽITÍ V LÉKAŘSKÉM PROSTŘEDÍ, PRŮMĚR MADLA MIN. 40 MM, MADLO BUDE DODÁNO VČ. SYSTÉMOVÝCH KOTEV A DRŽÁKŮ, BARVA MADLA BÍLÁ
dl. 4660 mm 
Před zadáním do výroby zpracuje zhotovitel výrobní dokumentaci, která bude zaslána objednateli a projektantovi k odsouhlasení. 
</t>
  </si>
  <si>
    <t>"viz. výpis zám. prvků - Z16"1</t>
  </si>
  <si>
    <t>237</t>
  </si>
  <si>
    <t>R-7670017</t>
  </si>
  <si>
    <t xml:space="preserve">D+M madlo - viz. Z17, vč. kotvení a dodávky kotevních prvků </t>
  </si>
  <si>
    <t>54470639</t>
  </si>
  <si>
    <t xml:space="preserve">Poznámka k položce:
SYSTÉMOVÉ NÁSTĚNNÉ MADLO S BAKTERICIDNÍM POVRCHEM PRO VHODNÉ POUŽITÍ V LÉKAŘSKÉM PROSTŘEDÍ, PRŮMĚR MADLA MIN. 40 MM, MADLO BUDE DODÁNO VČ. SYSTÉMOVÝCH KOTEV A DRŽÁKŮ, BARVA MADLA BÍLÁ
dl. 1750 mm 
Před zadáním do výroby zpracuje zhotovitel výrobní dokumentaci, která bude zaslána objednateli a projektantovi k odsouhlasení. 
</t>
  </si>
  <si>
    <t>"viz. výpis zám. prvků - Z17"1</t>
  </si>
  <si>
    <t>238</t>
  </si>
  <si>
    <t>R-7670018</t>
  </si>
  <si>
    <t xml:space="preserve">D+M madlo - viz. Z18, vč. kotvení a dodávky kotevních prvků </t>
  </si>
  <si>
    <t>-587155688</t>
  </si>
  <si>
    <t xml:space="preserve">Poznámka k položce:
SYSTÉMOVÉ NÁSTĚNNÉ MADLO S BAKTERICIDNÍM POVRCHEM PRO VHODNÉ POUŽITÍ V LÉKAŘSKÉM PROSTŘEDÍ, PRŮMĚR MADLA MIN. 40 MM, MADLO BUDE DODÁNO VČ. SYSTÉMOVÝCH KOTEV A DRŽÁKŮ, BARVA MADLA BÍLÁ
dl. 1875 mm 
Před zadáním do výroby zpracuje zhotovitel výrobní dokumentaci, která bude zaslána objednateli a projektantovi k odsouhlasení. 
</t>
  </si>
  <si>
    <t>"viz. výpis zám. prvků - Z18"1</t>
  </si>
  <si>
    <t>239</t>
  </si>
  <si>
    <t>R-7670019</t>
  </si>
  <si>
    <t xml:space="preserve">D+M madlo - viz. Z19, vč. kotvení a dodávky kotevních prvků </t>
  </si>
  <si>
    <t>-1130308657</t>
  </si>
  <si>
    <t xml:space="preserve">Poznámka k položce:
SYSTÉMOVÉ NÁSTĚNNÉ MADLO S BAKTERICIDNÍM POVRCHEM PRO VHODNÉ POUŽITÍ V LÉKAŘSKÉM PROSTŘEDÍ, PRŮMĚR MADLA MIN. 40 MM, MADLO BUDE DODÁNO VČ. SYSTÉMOVÝCH KOTEV A DRŽÁKŮ, BARVA MADLA BÍLÁ
dl. 2750 mm 
Před zadáním do výroby zpracuje zhotovitel výrobní dokumentaci, která bude zaslána objednateli a projektantovi k odsouhlasení. 
</t>
  </si>
  <si>
    <t>"viz. výpis zám. prvků - Z19"1</t>
  </si>
  <si>
    <t>240</t>
  </si>
  <si>
    <t>R-7670020</t>
  </si>
  <si>
    <t xml:space="preserve">D+M madlo - viz. Z20, vč. kotvení a dodávky kotevních prvků </t>
  </si>
  <si>
    <t>-1237620474</t>
  </si>
  <si>
    <t xml:space="preserve">Poznámka k položce:
SYSTÉMOVÉ NÁSTĚNNÉ MADLO S BAKTERICIDNÍM POVRCHEM PRO VHODNÉ POUŽITÍ V LÉKAŘSKÉM PROSTŘEDÍ, PRŮMĚR MADLA MIN. 40 MM, MADLO BUDE DODÁNO VČ. SYSTÉMOVÝCH KOTEV A DRŽÁKŮ, BARVA MADLA BÍLÁ
dl. 4375 mm 
Před zadáním do výroby zpracuje zhotovitel výrobní dokumentaci, která bude zaslána objednateli a projektantovi k odsouhlasení. 
</t>
  </si>
  <si>
    <t>"viz. výpis zám. prvků - Z20"1</t>
  </si>
  <si>
    <t>241</t>
  </si>
  <si>
    <t>R-7670021</t>
  </si>
  <si>
    <t xml:space="preserve">D+M madlo - viz. Z21, vč. kotvení a dodávky kotevních prvků </t>
  </si>
  <si>
    <t>-2112328673</t>
  </si>
  <si>
    <t xml:space="preserve">Poznámka k položce:
SYSTÉMOVÉ NÁSTĚNNÉ MADLO S BAKTERICIDNÍM POVRCHEM PRO VHODNÉ POUŽITÍ V LÉKAŘSKÉM PROSTŘEDÍ, PRŮMĚR MADLA MIN. 40 MM, MADLO BUDE DODÁNO VČ. SYSTÉMOVÝCH KOTEV A DRŽÁKŮ, BARVA MADLA BÍLÁ
dl. 6250 mm 
Před zadáním do výroby zpracuje zhotovitel výrobní dokumentaci, která bude zaslána objednateli a projektantovi k odsouhlasení. 
</t>
  </si>
  <si>
    <t>"viz. výpis zám. prvků - Z21"1</t>
  </si>
  <si>
    <t>242</t>
  </si>
  <si>
    <t>R-7670022</t>
  </si>
  <si>
    <t xml:space="preserve">D+M madlo - viz. Z22, vč. kotvení a dodávky kotevních prvků </t>
  </si>
  <si>
    <t>-169029035</t>
  </si>
  <si>
    <t xml:space="preserve">Poznámka k položce:
SYSTÉMOVÉ NÁSTĚNNÉ MADLO S BAKTERICIDNÍM POVRCHEM PRO VHODNÉ POUŽITÍ V LÉKAŘSKÉM PROSTŘEDÍ, PRŮMĚR MADLA MIN. 40 MM, MADLO BUDE DODÁNO VČ. SYSTÉMOVÝCH KOTEV A DRŽÁKŮ, BARVA MADLA BÍLÁ
dl. 4750 mm 
Před zadáním do výroby zpracuje zhotovitel výrobní dokumentaci, která bude zaslána objednateli a projektantovi k odsouhlasení. 
</t>
  </si>
  <si>
    <t>"viz. výpis zám. prvků - Z22"1</t>
  </si>
  <si>
    <t>243</t>
  </si>
  <si>
    <t>R-7670023</t>
  </si>
  <si>
    <t xml:space="preserve">D+M madlo - viz. Z23, vč. kotvení a dodávky kotevních prvků </t>
  </si>
  <si>
    <t>1268464893</t>
  </si>
  <si>
    <t xml:space="preserve">Poznámka k položce:
SYSTÉMOVÉ NÁSTĚNNÉ MADLO S BAKTERICIDNÍM POVRCHEM PRO VHODNÉ POUŽITÍ V LÉKAŘSKÉM PROSTŘEDÍ, PRŮMĚR MADLA MIN. 40 MM, MADLO BUDE DODÁNO VČ. SYSTÉMOVÝCH KOTEV A DRŽÁKŮ, BARVA MADLA BÍLÁ
dl. 6375 mm 
Před zadáním do výroby zpracuje zhotovitel výrobní dokumentaci, která bude zaslána objednateli a projektantovi k odsouhlasení. 
</t>
  </si>
  <si>
    <t>"viz. výpis zám. prvků - Z23"1</t>
  </si>
  <si>
    <t>244</t>
  </si>
  <si>
    <t>R-7670024</t>
  </si>
  <si>
    <t xml:space="preserve">D+M madlo - viz. Z24, vč. kotvení a dodávky kotevních prvků </t>
  </si>
  <si>
    <t>2079023886</t>
  </si>
  <si>
    <t xml:space="preserve">Poznámka k položce:
SYSTÉMOVÉ NÁSTĚNNÉ MADLO S BAKTERICIDNÍM POVRCHEM PRO VHODNÉ POUŽITÍ V LÉKAŘSKÉM PROSTŘEDÍ, PRŮMĚR MADLA MIN. 40 MM, MADLO BUDE DODÁNO VČ. SYSTÉMOVÝCH KOTEV A DRŽÁKŮ, BARVA MADLA BÍLÁ
dl. 2250 mm 
Před zadáním do výroby zpracuje zhotovitel výrobní dokumentaci, která bude zaslána objednateli a projektantovi k odsouhlasení. 
</t>
  </si>
  <si>
    <t>"viz. výpis zám. prvků - Z24"1</t>
  </si>
  <si>
    <t>245</t>
  </si>
  <si>
    <t>R-7670025</t>
  </si>
  <si>
    <t xml:space="preserve">D+M madlo - viz. Z25, vč. kotvení a dodávky kotevních prvků </t>
  </si>
  <si>
    <t>-2023621909</t>
  </si>
  <si>
    <t xml:space="preserve">Poznámka k položce:
SYSTÉMOVÉ NÁSTĚNNÉ MADLO S BAKTERICIDNÍM POVRCHEM PRO VHODNÉ POUŽITÍ V LÉKAŘSKÉM PROSTŘEDÍ, PRŮMĚR MADLA MIN. 40 MM, MADLO BUDE DODÁNO VČ. SYSTÉMOVÝCH KOTEV A DRŽÁKŮ, BARVA MADLA BÍLÁ
dl. 2125 mm 
Před zadáním do výroby zpracuje zhotovitel výrobní dokumentaci, která bude zaslána objednateli a projektantovi k odsouhlasení. 
</t>
  </si>
  <si>
    <t>"viz. výpis zám. prvků - Z25"1</t>
  </si>
  <si>
    <t>246</t>
  </si>
  <si>
    <t>R-7670026</t>
  </si>
  <si>
    <t xml:space="preserve">D+M madlo - viz. Z26, vč. kotvení a dodávky kotevních prvků </t>
  </si>
  <si>
    <t>1515572518</t>
  </si>
  <si>
    <t>"viz. výpis zám. prvků - Z26"1</t>
  </si>
  <si>
    <t>247</t>
  </si>
  <si>
    <t>R-7670027</t>
  </si>
  <si>
    <t xml:space="preserve">D+M madlo - viz. Z27, vč. kotvení a dodávky kotevních prvků </t>
  </si>
  <si>
    <t>-1410982307</t>
  </si>
  <si>
    <t xml:space="preserve">Poznámka k položce:
SYSTÉMOVÉ NÁSTĚNNÉ MADLO S BAKTERICIDNÍM POVRCHEM PRO VHODNÉ POUŽITÍ V LÉKAŘSKÉM PROSTŘEDÍ, PRŮMĚR MADLA MIN. 40 MM, MADLO BUDE DODÁNO VČ. SYSTÉMOVÝCH KOTEV A DRŽÁKŮ, BARVA MADLA BÍLÁ
dl. 1000 mm 
Před zadáním do výroby zpracuje zhotovitel výrobní dokumentaci, která bude zaslána objednateli a projektantovi k odsouhlasení. 
</t>
  </si>
  <si>
    <t>"viz. výpis zám. prvků - Z27"1</t>
  </si>
  <si>
    <t>248</t>
  </si>
  <si>
    <t>R-7670028</t>
  </si>
  <si>
    <t xml:space="preserve">D+M madlo - viz. Z28, vč. kotvení a dodávky kotevních prvků </t>
  </si>
  <si>
    <t>1916123300</t>
  </si>
  <si>
    <t xml:space="preserve">Poznámka k položce:
NEREZOVÉ NÁSTĚNNÉ MADLO VČ. SYS. PRVKŮ  KOTVENO DO ZDI POMOCI CHEM. KOTEV. MADLO UMÍSTĚNO VE VÝŠCE 900 MM NAD POCHŮZÍ PLOCHU, POVRCHOVÁ ÚPRAVA NEREZ 
dl. 9600 mm 
Před zadáním do výroby zpracuje zhotovitel výrobní dokumentaci, která bude zaslána objednateli a projektantovi k odsouhlasení. 
</t>
  </si>
  <si>
    <t>"viz. výpis zám. prvků - Z28"1</t>
  </si>
  <si>
    <t>249</t>
  </si>
  <si>
    <t>R-7670029</t>
  </si>
  <si>
    <t xml:space="preserve">D+M madlo - viz. Z29, vč. kotvení a dodávky kotevních prvků </t>
  </si>
  <si>
    <t>1647297754</t>
  </si>
  <si>
    <t xml:space="preserve">Poznámka k položce:
NEREZOVÉ NÁSTĚNNÉ MADLO VČ. SYS. PRVKŮ  KOTVENO DO ZDI POMOCI CHEM. KOTEV. MADLO UMÍSTĚNO VE VÝŠCE 200 MM NAD POCHŮZÍ PLOCHU, POVRCHOVÁ ÚPRAVA NEREZ 
dl. 9600 mm 
Před zadáním do výroby zpracuje zhotovitel výrobní dokumentaci, která bude zaslána objednateli a projektantovi k odsouhlasení. 
</t>
  </si>
  <si>
    <t>"viz. výpis zám. prvků - Z29"1</t>
  </si>
  <si>
    <t>250</t>
  </si>
  <si>
    <t>R-7670030</t>
  </si>
  <si>
    <t xml:space="preserve">D+M madlo - viz. Z30, vč. kotvení a dodávky kotevních prvků </t>
  </si>
  <si>
    <t>-1211782957</t>
  </si>
  <si>
    <t xml:space="preserve">Poznámka k položce:
NEREZOVÉ NÁSTĚNNÉ MADLO VČ. SYS. PRVKŮ  KOTVENO DO ZDI POMOCI CHEM. KOTEV. MADLO UMÍSTĚNO VE VÝŠCE 900 MM NAD POCHŮZÍ PLOCHU, POVRCHOVÁ ÚPRAVA NEREZ 
dl. 19700mm 
Před zadáním do výroby zpracuje zhotovitel výrobní dokumentaci, která bude zaslána objednateli a projektantovi k odsouhlasení. 
</t>
  </si>
  <si>
    <t>"viz. výpis zám. prvků - Z30"1</t>
  </si>
  <si>
    <t>251</t>
  </si>
  <si>
    <t>R-7670031</t>
  </si>
  <si>
    <t xml:space="preserve">D+M madlo - viz. Z31, vč. kotvení a dodávky kotevních prvků </t>
  </si>
  <si>
    <t>-815089407</t>
  </si>
  <si>
    <t xml:space="preserve">Poznámka k položce:
NEREZOVÉ NÁSTĚNNÉ MADLO VČ. SYS. PRVKŮ  KOTVENO DO ZDI POMOCI CHEM. KOTEV. MADLO UMÍSTĚNO VE VÝŠCE 200 MM NAD POCHŮZÍ PLOCHU, POVRCHOVÁ ÚPRAVA NEREZ 
dl. 19700mm 
Před zadáním do výroby zpracuje zhotovitel výrobní dokumentaci, která bude zaslána objednateli a projektantovi k odsouhlasení. 
</t>
  </si>
  <si>
    <t>"viz. výpis zám. prvků - Z31"1</t>
  </si>
  <si>
    <t>252</t>
  </si>
  <si>
    <t>R-7670032</t>
  </si>
  <si>
    <t xml:space="preserve">D+M sestavy zábradlí  - viz. Z32, vč. kotvení a dodávky kotevních prvků , vč. povrchové úpravy </t>
  </si>
  <si>
    <t>-2010710499</t>
  </si>
  <si>
    <t xml:space="preserve">Poznámka k položce:
SESTAVA VODOROVNÉHO TRUBKOVÉHO  TŘÍ ÚROVŇOVÉHO ZÁBRADLÍ, VČ. PŘÍSLUŠENSTVÍ A KOTEVNÍCH PRVKŮ, PRŮMĚR TYČE 42 MM, POVRCHOVÁ ÚPRAVA ANTRACIT RAL 7016
dl. 6100 mm 
Před zadáním do výroby zpracuje zhotovitel výrobní dokumentaci, která bude zaslána objednateli a projektantovi k odsouhlasení. 
</t>
  </si>
  <si>
    <t>"viz. výpis zám. prvků - Z32"1</t>
  </si>
  <si>
    <t>253</t>
  </si>
  <si>
    <t>R-7670033</t>
  </si>
  <si>
    <t xml:space="preserve">D+M sestavy zábradlí  - viz. Z33, vč. kotvení a dodávky kotevních prvků , vč. povrchové úpravy </t>
  </si>
  <si>
    <t>-1768154487</t>
  </si>
  <si>
    <t xml:space="preserve">Poznámka k položce:
ZÁBRADLÍ PRO VENKOVNÍ ÚNIKOVÉ SCHODIŠTĚ, TYČOVÉ ZÁBRADLÍ S VODOROVNÝM MADLEM D42 MM, KOTVENO POMOCI CHEM. KOTEV DO K-CE, SOUČÁSTÍ VEŠKERÉ PŘÍSLUŠENSTVÍ A KOTEVNÍ PRVKY, POVRCHOVÁ ÚPRAVA - ŽÁROVNĚ ZINKOVANÁ KONSTRUKCE
Před zadáním do výroby zpracuje zhotovitel výrobní dokumentaci, která bude zaslána objednateli a projektantovi k odsouhlasení. 
</t>
  </si>
  <si>
    <t>"viz. výpis zám. prvků - Z33"1,5</t>
  </si>
  <si>
    <t>254</t>
  </si>
  <si>
    <t>R-7670034</t>
  </si>
  <si>
    <t xml:space="preserve">D+M sestavy zábradlí  - viz. Z34, vč. kotvení a dodávky kotevních prvků , vč. povrchové úpravy </t>
  </si>
  <si>
    <t>-914936022</t>
  </si>
  <si>
    <t xml:space="preserve">Poznámka k položce:
ZÁBRADLÍ PRO VENKOVNÍ ÚNIKOVÉ SCHODIŠTĚ, TYČOVÉ ZÁBRADLÍ S VODOROVNÝM MADLEM D42 MM, KOTVENO POMOCI CHEM. KOTEV DO K-CE, SOUČÁSTÍ VEŠKERÉ PŘÍSLUŠENSTVÍ A KOTEVNÍ PRVKY, POVRCHOVÁ ÚPRAVA - ŽÁROVNĚ ZINKOVANÁ KONSTRUKCE
Před zadáním do výroby zpracuje zhotovitel výrobní dokumentaci, která bude zaslána objednateli a projektantovi k odsouhlasení. 
</t>
  </si>
  <si>
    <t>"viz. výpis zám. prvků - Z34"8,2</t>
  </si>
  <si>
    <t>255</t>
  </si>
  <si>
    <t>R-7670035</t>
  </si>
  <si>
    <t xml:space="preserve">D+M madlo - viz. Z35, vč. kotvení a dodávky kotevních prvků </t>
  </si>
  <si>
    <t>1198940901</t>
  </si>
  <si>
    <t xml:space="preserve">Poznámka k položce:
NEREZOVÉ NÁSTĚNNÉ MADLO VČ. SYS. PRVKŮ  KOTVENO DO ZDI POMOCI CHEM. KOTEV. MADLO UMÍSTĚNO VE VÝŠCE 900 MM NAD POCHŮZÍ PLOCHU, POVRCHOVÁ ÚPRAVA NEREZ 
Před zadáním do výroby zpracuje zhotovitel výrobní dokumentaci, která bude zaslána objednateli a projektantovi k odsouhlasení. 
</t>
  </si>
  <si>
    <t>"viz. výpis zám. prvků - Z35"13</t>
  </si>
  <si>
    <t>256</t>
  </si>
  <si>
    <t>R-7670036</t>
  </si>
  <si>
    <t>D+M zábradlí  - viz. Z36, vč. kotvení a dodávky kotevních prvků , vč. povrchové úpravy</t>
  </si>
  <si>
    <t>2136564940</t>
  </si>
  <si>
    <t>"viz. výpis zám. prvků - Z36"2,75</t>
  </si>
  <si>
    <t>257</t>
  </si>
  <si>
    <t>R-7670037</t>
  </si>
  <si>
    <t>D+M popis - viz. Z37</t>
  </si>
  <si>
    <t>-1393271192</t>
  </si>
  <si>
    <t xml:space="preserve">Poznámka k položce:
FÓLIOVÝ POPIS NA PROSKLENOU FASÁDNÍ STĚNU, VELIKOSTI PÍSMA 1800 MM, TYP ARIAL, BARVA PÍSMA BÍLÁ - 9 písmen 
Před zadáním do výroby zpracuje zhotovitel výrobní dokumentaci, která bude zaslána objednateli a projektantovi k odsouhlasení. 
</t>
  </si>
  <si>
    <t>"viz. výpis zám. prvků - Z37"1</t>
  </si>
  <si>
    <t>258</t>
  </si>
  <si>
    <t>R-7670038</t>
  </si>
  <si>
    <t>D+M světelného loga  - viz. Z38</t>
  </si>
  <si>
    <t>sada</t>
  </si>
  <si>
    <t>1957073143</t>
  </si>
  <si>
    <t xml:space="preserve">Poznámka k položce:
SVĚTELNÉ LOGO S TECHNOLOGIÍ LED, NÁPIS NA OBJEKTU, NAPOJENO NA SOUMRAKOVÉ ČIDLO, VELIKOST PÍSMA 500 MM, TYP PÍSMA ARIAÁL BLACK, JEDNA SADA OBSAHUJE 9 ZNAKŮ, VČ. PŘÍSLUŠENSTVÍ A KOTEVNÍCH PRVKŮ
Před zadáním do výroby zpracuje zhotovitel výrobní dokumentaci, která bude zaslána objednateli a projektantovi k odsouhlasení. 
</t>
  </si>
  <si>
    <t>"viz. výpis zám. prvků - Z38"2</t>
  </si>
  <si>
    <t>259</t>
  </si>
  <si>
    <t>R-7670039</t>
  </si>
  <si>
    <t>D+M screenové rolety   - viz. Z39</t>
  </si>
  <si>
    <t>sestava</t>
  </si>
  <si>
    <t>-219837915</t>
  </si>
  <si>
    <t xml:space="preserve">Poznámka k položce:
STÍNÍCÍ TECHNIKA - SCREENOVÉ ROLETY, VČ. PŘÍSLUŠENSTVÍ A KOTVENÍ, SYSTÉMOVÝ BOX BARVA NATRACIT RAL 7016, MOTOROVÉ OVLÁDÁNY ROLETY POMOCI DÁLKOVÉHO OVLÁDÁNÍ, SCREENOVÁ TEXTÍLIE, VČ. PŘÍSLUŠENSTVÍ - roelta bude rozdělena dle zasklení fasády a konkrétního výrobce rolety. 
8150 x 3650 mm 
Před zadáním do výroby zpracuje zhotovitel výrobní dokumentaci, která bude zaslána objednateli a projektantovi k odsouhlasení. 
</t>
  </si>
  <si>
    <t>"viz. výpis zám. prvků - Z39"1</t>
  </si>
  <si>
    <t>260</t>
  </si>
  <si>
    <t>R-7670040</t>
  </si>
  <si>
    <t>D+M screenové rolety   - viz. Z40</t>
  </si>
  <si>
    <t>-1878264678</t>
  </si>
  <si>
    <t xml:space="preserve">Poznámka k položce:
STÍNÍCÍ TECHNIKA - SCREENOVÉ ROLETY, VČ. PŘÍSLUŠENSTVÍ A KOTVENÍ, SYSTÉMOVÝ BOX BARVA NATRACIT RAL 7016, MOTOROVÉ OVLÁDÁNY ROLETY POMOCI DÁLKOVÉHO OVLÁDÁNÍ, SCREENOVÁ TEXTÍLIE, VČ. PŘÍSLUŠENSTVÍ - roelta bude rozdělena dle zasklení fasády a konkrétního výrobce rolety. 
19 850 x 3500  mm 
Před zadáním do výroby zpracuje zhotovitel výrobní dokumentaci, která bude zaslána objednateli a projektantovi k odsouhlasení. 
</t>
  </si>
  <si>
    <t>"viz. výpis zám. prvků - Z40"1</t>
  </si>
  <si>
    <t>261</t>
  </si>
  <si>
    <t>R-7670042</t>
  </si>
  <si>
    <t>D+M záchytného systému  - viz. Z41,42,43</t>
  </si>
  <si>
    <t>-2078238543</t>
  </si>
  <si>
    <t xml:space="preserve">Poznámka k položce:
NEREZOVÉ LANO ZACHÝTNÉHO SYSTÉMU, D LANA 8 MM, SOUČÁSTÍ DODÁVKY LANA BUDOU VEŠKERÉ SYSTÉMOVÉ PRVKY, VČ, UKONČOVACÍCH OK NA KONSTRUKCI, SPOJKY APOD..
NEREZOVÝ SLOUPEK ZÁCHYTNÉHO SYSTÉMU KOTVENO DO BETONOVÉ DESKY VČ. PŘÍSLUŠENSTVÍ A KTEVNÍCH PRVKŮ, SYSTÉMOVÝ NEREZOVÝ SLOUPEK KOTVEN K PODKLADNÍ KONSTRUKCI POMOCI PATNÍHO PLECHU A CHEM. KOTEV, VÝŠKA SLOUPKU BUDE MIN. 200 MM NAD POVRCH STŘEŠNÍHO PLÁŠTĚ A STŘEŠNÍ FÓLIE BUDE VYTAŽENA NA SLOUPEK MIN. 150 MM NAD POVRCH STŘEŠNÍHO PLÁŠTĚ - 10 ks 
NEREZOVÝ BOD ZÁCHYTNÉHO SYSTÉMU KOTVENO DO SENDVIČOVÉHO PANELUI VČ. PŘÍSLUŠENSTVÍ A KOTEVNÍCH PRVKŮ, SYSTÉMOVÝ NEREZOVÝ SLOUPEK KOTVEN K PODKLADNÍ KONSTRUKCI POMOCI SYS. PRVKŮ VÝŠKA SLOUPKU BUDE MIN. 200 MM NAD POVRCH STŘEŠNÍHO PLÁŠTĚ A STŘEŠNÍ FÓLIE BUDE VYTAŽENA NA SLOUPEK MIN. 150 MM NAD POVRCH STŘEŠNÍHO PLÁŠTĚ - 6 ks
Položka obsahuje : 
Dodávku a montáž sloupků  vč. kotvení a dodávky kotevních prvků 
Dodávku a montáž nerez lan 
Dodávku a montáž nerezových záchytných bodů 
Zpracování výrobní dokumentace před dodáním záchytného systému na střechu, tato musí být schválena obejdnatelem a projektantem
Dodávku a montáž veškerých systémových doplňků a příslušenství 
Revizi záchytného sytému vč. návodu k obsluze a užívání 
</t>
  </si>
  <si>
    <t>"viz. výpis zám. prvků- Z41,42,43"85</t>
  </si>
  <si>
    <t>262</t>
  </si>
  <si>
    <t>R-7670045</t>
  </si>
  <si>
    <t xml:space="preserve">D+M dřevěné uzamykací dvířka   - viz. Z45, vč. povrchové úpravy </t>
  </si>
  <si>
    <t>894979592</t>
  </si>
  <si>
    <t xml:space="preserve">Poznámka k položce:
DŘEVĚNÉ UZAMYKACÍ DVŘÍČKA Z HPL LAMINÁTU, VČ. VEŠKERÉHO PŘÍSLUŠENSTVÍ A PANTŮ, DVÍŘKA OSAZENA DO DŘEVĚNÉHO RÁMU Z HPL, BARVA ANTRACIT RAL 7016
Před zadáním do výroby zpracuje zhotovitel výrobní dokumentaci, která bude zaslána objednateli a projektantovi k odsouhlasení. 
</t>
  </si>
  <si>
    <t>"viz. výpis zám. prvků- Z45"1</t>
  </si>
  <si>
    <t>263</t>
  </si>
  <si>
    <t>R-7670046</t>
  </si>
  <si>
    <t>Přeložka žebříku, vč. kotvení a dodávky kotevních prvků , vč. opravy a nátěru - viz. Z46</t>
  </si>
  <si>
    <t>-2000048768</t>
  </si>
  <si>
    <t>Poznámka k položce:
PŘELOŽENÍ STÁVAJICÍHO VÝLEZOVÉHO ŽEBŘÍKU NA STŘECHU STÁVAJICÍHO OBJEKTU, PŘED ZPĚTNÝM NAKOTVENÍM ŽEBŘÍKU BUDE PROVEDENA REVIZE SPOJŮ, SVÁRŮ, VČ. OPRAVY, DÁLE BUDE PROVEDEN NOVÝ ANTIKORÓZNÍ NÁTĚR A NÁSLEDNĚ JEHO ZPĚTNÁ MONTÁŽ, VČ. KOTEVNÍCH PRVKŮ</t>
  </si>
  <si>
    <t>"viz. výpis zám. prvků- Z46"1</t>
  </si>
  <si>
    <t>264</t>
  </si>
  <si>
    <t>R-7670047</t>
  </si>
  <si>
    <t xml:space="preserve">D+M  pochůzí kanál  - viz. Z47, vč. povrchové úpravy </t>
  </si>
  <si>
    <t>1453955070</t>
  </si>
  <si>
    <t xml:space="preserve">Poznámka k položce:
SYSTÉMOVÝ PLECHOVÝ POCHŮZÍ PODLAHOVÝ KANÁL PRO VEDENÍ KABELŮ RTG, KANÁL ULOŽEN DO SOUVRSTVÍ PODLAHY, SOUČÁSTÍ KANÁLU BUDOU VEŠKERÉ SYS. PRVKY, KOTEVNÍ PRVKY ADPO. 
Před zadáním do výroby zpracuje zhotovitel výrobní dokumentaci, která bude zaslána objednateli a projektantovi k odsouhlasení. 
</t>
  </si>
  <si>
    <t>"viz. výpis zám. prvků- Z47"8</t>
  </si>
  <si>
    <t>265</t>
  </si>
  <si>
    <t>R-7670048</t>
  </si>
  <si>
    <t xml:space="preserve">D+M  pochůzí kanál  - viz. Z48, vč. povrchové úpravy </t>
  </si>
  <si>
    <t>1035701932</t>
  </si>
  <si>
    <t xml:space="preserve">Poznámka k položce:
SYSTÉMOVÝ PLECHOVÝ POCHŮZÍ PODLAHOVÝ KANÁL PRO VEDENÍ KABELŮ RTG, KANÁL ULOŽEN DO SOUVRSTVÍ PODLAHY, SOUČÁSTÍ KANÁLU BUDOU VEŠKERÉ SYS. PRVKY, KOTEVNÍ PRVKY ADPO. 
Před zadáním do výroby zpracuje zhotovitel výrobní dokumentaci, která bude zaslána objednateli a projektantovi k odsouhlasení. 
</t>
  </si>
  <si>
    <t>"viz. výpis zám. prvků- Z48"4</t>
  </si>
  <si>
    <t>266</t>
  </si>
  <si>
    <t>R-7670049</t>
  </si>
  <si>
    <t xml:space="preserve">D+M  dělící stěny - viz. Z49, vč. kotvení a dodávky kotevních prvků, vč. všech systémových příslušenství a doplňků </t>
  </si>
  <si>
    <t>-432233393</t>
  </si>
  <si>
    <t xml:space="preserve">Poznámka k položce:
SYSTÉMOVÁ MEZISTĚNA DO HYGIENICKÝCH PROSTOR , VČ. DVEŘNÍHO KŘÍDLA Š. 700 MM, SOUČÁSTÍ JSOU STAVĚCÍ NOŽIČKY, KOTEVNÍ SYSTÉMOVÉ RÁMY, SPOJOVACÍ A KOTEVNÍ PRVKY, SOUČÁSTÍ DVEŘÍ BUDE MADLO, VČ. KOUPELNOVÉHO ZÁMKU, MEZISTĚNA BUDE PROVEDENA Z HPL LAMINÁTU - BARVA MANDARINE ( ORANŽOVÁ)
1850 x 2200 mm 
Před zadáním do výroby zpracuje zhotovitel výrobní dokumentaci, která bude zaslána objednateli a projektantovi k odsouhlasení. 
</t>
  </si>
  <si>
    <t>"viz. výpis zám. prvků- Z49"1</t>
  </si>
  <si>
    <t>267</t>
  </si>
  <si>
    <t>R-7670050</t>
  </si>
  <si>
    <t xml:space="preserve">D+M  dělící stěny - viz. Z50, vč. kotvení a dodávky kotevních prvků, vč. všech systémových příslušenství a doplňků </t>
  </si>
  <si>
    <t>1456318442</t>
  </si>
  <si>
    <t xml:space="preserve">Poznámka k položce:
SYSTÉMOVÁ MEZISTĚNA DO HYGIENICKÝCH PROSTOR , VČ. DVEŘNÍCH KŘÍDEL  Š. 700 MM A MEZISTĚNY MAZI KABINKAMI, SOUČÁSTÍ JSOU STAVĚCÍ NOŽIČKY, KOTEVNÍ SYSTÉMOVÉ RÁMY, SPOJOVACÍ A KOTEVNÍ PRVKY, SOUČÁSTÍ DVEŘÍ BUDE MADLO, VČ. KOUPELNOVÉHO ZÁMKU, MEZISTĚNA BUDE PROVEDENA Z HPL LAMINÁTU - BARVA MANDARINE ( ORANŽOVÁ)
3100 x 2200 mm 
Před zadáním do výroby zpracuje zhotovitel výrobní dokumentaci, která bude zaslána objednateli a projektantovi k odsouhlasení. 
</t>
  </si>
  <si>
    <t>"viz. výpis zám. prvků- Z50"1</t>
  </si>
  <si>
    <t>268</t>
  </si>
  <si>
    <t>R-7670051</t>
  </si>
  <si>
    <t xml:space="preserve">D+M  dělící stěny - viz. Z51, vč. kotvení a dodávky kotevních prvků, vč. všech systémových příslušenství a doplňků </t>
  </si>
  <si>
    <t>1694362214</t>
  </si>
  <si>
    <t xml:space="preserve">Poznámka k položce:
SYSTÉMOVÁ MEZISTĚNA DO HYGIENICKÝCH PROSTOR , VČ. DVEŘNÍCH KŘÍDEL  Š. 700 MM A MEZISTĚNY MAZI KABINKAMI, SOUČÁSTÍ JSOU STAVĚCÍ NOŽIČKY, KOTEVNÍ SYSTÉMOVÉ RÁMY, SPOJOVACÍ A KOTEVNÍ PRVKY, SOUČÁSTÍ DVEŘÍ BUDE MADLO, VČ. KOUPELNOVÉHO ZÁMKU, MEZISTĚNA BUDE PROVEDENA Z HPL LAMINÁTU - BARVA MANDARINE ( ORANŽOVÁ)
3700 x 2200 mm 
Před zadáním do výroby zpracuje zhotovitel výrobní dokumentaci, která bude zaslána objednateli a projektantovi k odsouhlasení. 
</t>
  </si>
  <si>
    <t>"viz. výpis zám. prvků- Z51"1</t>
  </si>
  <si>
    <t>269</t>
  </si>
  <si>
    <t>R-7670052</t>
  </si>
  <si>
    <t xml:space="preserve">D+M  dělící stěny - viz. Z52, vč. kotvení a dodávky kotevních prvků, vč. všech systémových příslušenství a doplňků </t>
  </si>
  <si>
    <t>-1123964437</t>
  </si>
  <si>
    <t xml:space="preserve">Poznámka k položce:
SYSTÉMOVÁ MEZISTĚNA DO ORDINACE PRO VYTVOŘENÍ PŘEVLÁKÁRNY , VČ. DVEŘNÍCH KŘÍDEL  Š. 700 MM A MEZISTĚNY MEZI KABINKAMI, SOUČÁSTÍ JSOU STAVĚCÍ NOŽIČKY, KOTEVNÍ SYSTÉMOVÉ RÁMY, SPOJOVACÍ A KOTEVNÍ PRVKY, SOUČÁSTÍ DVEŘÍ BUDE MADLO, VČ. KOUPELNOVÉHO ZÁMKU, MEZISTĚNA BUDE PROVEDENA Z HPL LAMINÁTU - BARVA MANDARINE ( ORANŽOVÁ)
5500 x 2200 mm 
Před zadáním do výroby zpracuje zhotovitel výrobní dokumentaci, která bude zaslána objednateli a projektantovi k odsouhlasení. 
</t>
  </si>
  <si>
    <t>"viz. výpis zám. prvků- Z52"1</t>
  </si>
  <si>
    <t>270</t>
  </si>
  <si>
    <t>R-7670053</t>
  </si>
  <si>
    <t xml:space="preserve">D+M  dělící stěny - viz. Z53, vč. kotvení a dodávky kotevních prvků, vč. všech systémových příslušenství a doplňků </t>
  </si>
  <si>
    <t>-1217179854</t>
  </si>
  <si>
    <t xml:space="preserve">Poznámka k položce:
SYSTÉMOVÁ MEZISTĚNA DO ORDINACE PRO VYTVOŘENÍ PŘEVLÁKÁRNY , VČ. DVEŘNÍCH KŘÍDEL  Š. 700 MM A MEZISTĚNY MEZI KABINKAMI, SOUČÁSTÍ JSOU STAVĚCÍ NOŽIČKY, KOTEVNÍ SYSTÉMOVÉ RÁMY, SPOJOVACÍ A KOTEVNÍ PRVKY, SOUČÁSTÍ DVEŘÍ BUDE MADLO, VČ. KOUPELNOVÉHO ZÁMKU, MEZISTĚNA BUDE PROVEDENA Z HPL LAMINÁTU - BARVA MANDARINE ( ORANŽOVÁ)
4600 x 2200 mm 
Před zadáním do výroby zpracuje zhotovitel výrobní dokumentaci, která bude zaslána objednateli a projektantovi k odsouhlasení. 
</t>
  </si>
  <si>
    <t>"viz. výpis zám. prvků- Z53"2</t>
  </si>
  <si>
    <t>271</t>
  </si>
  <si>
    <t>R-7670054</t>
  </si>
  <si>
    <t xml:space="preserve">D+M  poklopu - viz. Z54, vč. kotvení a dodávky kotevních prvků, vč. povrchové úpravy </t>
  </si>
  <si>
    <t>-1453688748</t>
  </si>
  <si>
    <t xml:space="preserve">Poznámka k položce:
OCELOVÝ POCHŮZÍ POKLOP,VČ. KOTVENÍ, OCELOVÝ POKLOP S OCELOVÝM L RÁMEČKEM KOTVEN DO VYZDÍVKY ŠACHTY, POKLOP ROZDĚLEN NA DVĚ KŘÍDLA OPATŘENY PANTY A PŘEPLÁTOVÁNÍM, DVEŘNÍ KŘÍDLA BUDOU OPATŘNY POJISTKOU PRO ZAJIŠTNÍ KŘÍDEL, SOUČÁSTÍ BUDOU VEŠKERÉ KOTEVNÍ PRVKY
1500x1500 mm 
Před zadáním do výroby zpracuje zhotovitel výrobní dokumentaci, která bude zaslána objednateli a projektantovi k odsouhlasení. 
</t>
  </si>
  <si>
    <t>"viz. výpis zám. prvků- Z54"1</t>
  </si>
  <si>
    <t>272</t>
  </si>
  <si>
    <t>R-7670055</t>
  </si>
  <si>
    <t xml:space="preserve">D+M  zasklení výtahové šachty - viz. Z55, vč. kotvení a dodávky kotevních prvků, vč. všech systémových příslušenství a doplňků </t>
  </si>
  <si>
    <t>-415170027</t>
  </si>
  <si>
    <t xml:space="preserve">Poznámka k položce:
CELOPLOŠNÉ ZASKLENÍ VÝTAHOVÉ ŠACHTY, VÝTAHOVÁ ŠACHTA BUDE OPLÁŠTĚNÁ ČIRÝM SKLEM - SKLO ESG VSG 55.2, LEŠTĚNÉ HRANY, KOTVENÍ NA OK ŠACHTY POMOCI TERČŮ VE SPÁŘE JEDNOTLIVÝCH SKEL, MEZI SKLY BUDE PROVEDENÁ STRUKTURÁLNÍ TMELEN SPÁRA, SPÁROŘEZ SKEL BUDE PROVEDEN DLE OK ŠACHTY, DODÁVKY ZASKLENÍ BUDE OBSAHOVAT VEŠKERÉ SYSTÉMOVÉ A KOTEVNÍ PRVKY
11200 x 7675 mm
Před zadáním do výroby zpracuje zhotovitel výrobní dokumentaci, která bude zaslána objednateli a projektantovi k odsouhlasení. 
</t>
  </si>
  <si>
    <t>"viz. výpis zám. prvků- Z55"1</t>
  </si>
  <si>
    <t>273</t>
  </si>
  <si>
    <t>R-7670056</t>
  </si>
  <si>
    <t xml:space="preserve">D+M  hliníkové prosklené stěny - viz. SF03, vč. všech systémových příslušenství a doplňků </t>
  </si>
  <si>
    <t>674482547</t>
  </si>
  <si>
    <t xml:space="preserve">Poznámka k položce:
FASÁDNÍ SLOUPKOPŘÍČKOVÝ NASAZOVACÍ SYSTÉM, IZOLAČNÍ BEZPEČNOSTNÍ OBOUSTRANNÉ ZASKLENÍ,
POHLEDOVÁ ŠÍŘKA PROFILU MIN. 50 MM,KONTRASTNÍ ZNAČENÍ VE DVOU ŘADÁCH- SOUČÁSTÍ FASÁDNÍ STĚNY
AUTOMATICKÉ POSUVNÉ DVEŘE DO STRAN,
S MOŽNOSTÍ ODBLOKACE V PŘÍPADĚ POŽÁRU, BATERIOVÝ POHON, MOŽNOST OTEVŘENÍ Z RECEPCE POMOCI
TLAČÍTKA, BEZPEČNOSTNÍ ZASKLENÍ, KONTRASTNÍ ZNAČENÍ VE DVOU ŘADÁCH, ZASKLENO IZOLAČNÍM SKLEM
SPOLEČNĚ S BEZPEČNOSTNÍM Z OBOU STRAN - POŽADAVEK U=1,0 W/m2K, SOUŠÁSTI DODÁVKY VEŠKERÉ
SYSTÉMOVÉ PŘÍSLUŠENSTVÍA KOTEVNÍ PRVKY
Před zadáním do výroby zpracuje zhotovitel výrobní dokumentaci, která bude zaslána objednateli a projektantovi k odsouhlasení. 
</t>
  </si>
  <si>
    <t>"viz. schéma prosklené stěny - SF03"1</t>
  </si>
  <si>
    <t>274</t>
  </si>
  <si>
    <t>R-7670057</t>
  </si>
  <si>
    <t xml:space="preserve">D+M  hliníkové prosklené stěny - viz. SF04, vč. všech systémových příslušenství a doplňků </t>
  </si>
  <si>
    <t>-531591993</t>
  </si>
  <si>
    <t xml:space="preserve">Poznámka k položce:
FASÁDNÍ SLOUPKOPŘÍČKOVÝ NASAZOVACÍ SYSTÉM, IZOLAČNÍ BEZPEČNOSTNÍ OBOUSTRANNÉ ZASKLENÍ,
POHLEDOVÁ ŠÍŘKA PROFILU MIN. 50 MM,KONTRASTNÍ ZNAČENÍ VE DVOU ŘADÁCH,
BEZPEČNOSTNÍ ZASKLENÍ, KONTRASTNÍ ZNAČENÍ VE DVOU ŘADÁCH, ZASKLENO IZOLAČNÍM SKLEM SPOLEČNĚ S
BEZPEČNOSTNÍM Z OBOU STRAN - POŽADAVEK U=1,0 W/m2K, SOUŠÁSTI DODÁVKY VEŠKERÉ SYSTÉMOVÉ
PŘÍSLUŠENSTVÍA KOTEVNÍ PRVKY
Před zadáním do výroby zpracuje zhotovitel výrobní dokumentaci, která bude zaslána objednateli a projektantovi k odsouhlasení. 
</t>
  </si>
  <si>
    <t>"viz. schéma prosklené stěny - SF04"1</t>
  </si>
  <si>
    <t>275</t>
  </si>
  <si>
    <t>R-7670058</t>
  </si>
  <si>
    <t xml:space="preserve">D+M  hliníkové prosklené stěny - viz. SF02, vč. všech systémových příslušenství a doplňků </t>
  </si>
  <si>
    <t>-1265213743</t>
  </si>
  <si>
    <t xml:space="preserve">Poznámka k položce:
FASÁDNÍ SLOUPKOPŘÍČKOVÁ STATICKY SAMOSTATNÁ STĚNA, SOUČÁSTÍ STĚNY SKLOPNÁ OKNA OVLÁDÁNA
POMOCI PÁKOVÉHO OTEVÍRAČE, IZOLAČNÍ BEZPEČNOSTNÍ OBOUSTRANNÉ ZASKLENÍ, POHLEDOVÁ ŠÍŘKA PROFILU
MIN. 50 MM,KONTRASTNÍ ZNAČENÍ VE DVOU ŘADÁCH, SOUŠÁSTI DODÁVKY VEŠKERÉ SYSTÉMOVÉ
PŘÍSLUŠENSTVÍA KOTEVNÍ PRVKY
Před zadáním do výroby zpracuje zhotovitel výrobní dokumentaci, která bude zaslána objednateli a projektantovi k odsouhlasení. 
</t>
  </si>
  <si>
    <t>"viz. schéma prosklené stěny - SF02"1</t>
  </si>
  <si>
    <t>276</t>
  </si>
  <si>
    <t>R-7670059</t>
  </si>
  <si>
    <t xml:space="preserve">D+M  hliníkové prosklené stěny - viz. SF01, vč. všech systémových příslušenství a doplňků </t>
  </si>
  <si>
    <t>-785829257</t>
  </si>
  <si>
    <t xml:space="preserve">Poznámka k položce:
AUTOMATICKÉ POSUVNÉ DVEŘE DO STRAN,S MOŽNOSTÍ ODBLOKACE V PŘÍPADĚ POŽÁRU, BATERIOVÝ POHON, BEZPEČNOSTNÍ ZASKLENÍ,MOŽNOST OTEVŘENÍ Z RECEPCE, KONSTRSTNÍ ZNAČENÍ VE DVOU ŘADÁCH, ZASKLENO IZOLAČNÍM ZASKLENÍM BEZ ZVÝŠENÝCH POŽADVKŮ NA U = 1,0 W/m2K, SOUŠÁSTI DODÁVKY VEŠKERÉ SYSTÉMOVÉ PŘÍSLUŠENSTVÍA KOTEVNÍ PRVKY
Před zadáním do výroby zpracuje zhotovitel výrobní dokumentaci, která bude zaslána objednateli a projektantovi k odsouhlasení. 
</t>
  </si>
  <si>
    <t>"viz. schéma prosklené stěny - SF01"1</t>
  </si>
  <si>
    <t>771</t>
  </si>
  <si>
    <t>Podlahy z dlaždic</t>
  </si>
  <si>
    <t>277</t>
  </si>
  <si>
    <t>771151022</t>
  </si>
  <si>
    <t>Samonivelační stěrka podlah pevnosti 30 MPa tl 5 mm</t>
  </si>
  <si>
    <t>-1249812706</t>
  </si>
  <si>
    <t>"schodiště"1,25*0,5*24</t>
  </si>
  <si>
    <t>"skladba S02"3,38+7,12+3,3+4,9+2,04+6,09+3,98+11,03+4,3</t>
  </si>
  <si>
    <t>"skladba S09"36,84</t>
  </si>
  <si>
    <t>"venkovní schodiště-podesta"9</t>
  </si>
  <si>
    <t>278</t>
  </si>
  <si>
    <t>771274113</t>
  </si>
  <si>
    <t>Montáž obkladů stupnic z dlaždic keramických flexibilní lepidlo š do 300 mm</t>
  </si>
  <si>
    <t>-740397998</t>
  </si>
  <si>
    <t>"schodiště"1,25*24</t>
  </si>
  <si>
    <t>279</t>
  </si>
  <si>
    <t>59761370</t>
  </si>
  <si>
    <t>dlažba velkoformátová keramická slinutá přes 0,5 do 2 ks/m2</t>
  </si>
  <si>
    <t>-1977559198</t>
  </si>
  <si>
    <t>"schodiště"1,25*24*0,3*1,15</t>
  </si>
  <si>
    <t>280</t>
  </si>
  <si>
    <t>771274232</t>
  </si>
  <si>
    <t>Montáž obkladů podstupnic z dlaždic hladkých keramických flexibilní lepidlo v do 200 mm</t>
  </si>
  <si>
    <t>1564413611</t>
  </si>
  <si>
    <t>281</t>
  </si>
  <si>
    <t>-1241449836</t>
  </si>
  <si>
    <t xml:space="preserve">Poznámka k položce:
první a poslední stupeň bude barevbě odlišen </t>
  </si>
  <si>
    <t>1,25*24*0,2*1,15</t>
  </si>
  <si>
    <t>282</t>
  </si>
  <si>
    <t>771474113</t>
  </si>
  <si>
    <t>Montáž soklů z dlaždic keramických rovných flexibilní lepidlo v do 120 mm</t>
  </si>
  <si>
    <t>-767519094</t>
  </si>
  <si>
    <t>"1.NP"32</t>
  </si>
  <si>
    <t>"2.NP"18</t>
  </si>
  <si>
    <t>283</t>
  </si>
  <si>
    <t>-1483790089</t>
  </si>
  <si>
    <t>32*0,1*1,15</t>
  </si>
  <si>
    <t>18*0,1*1,15</t>
  </si>
  <si>
    <t>"venkovní schodiště-podesta"9*0,1*1,15</t>
  </si>
  <si>
    <t>284</t>
  </si>
  <si>
    <t>771574152</t>
  </si>
  <si>
    <t>Montáž podlah keramických velkoformátových hladkých lepených flexibilním lepidlem do 2 ks/m2</t>
  </si>
  <si>
    <t>-860606931</t>
  </si>
  <si>
    <t>"viz. skaldba S01c"127,78</t>
  </si>
  <si>
    <t>"podesty"2,31+1,6+1,1</t>
  </si>
  <si>
    <t>285</t>
  </si>
  <si>
    <t>-2126830787</t>
  </si>
  <si>
    <t>169,63*1,15 'Přepočtené koeficientem množství</t>
  </si>
  <si>
    <t>286</t>
  </si>
  <si>
    <t>771574153</t>
  </si>
  <si>
    <t>Montáž podlah keramických velkoformátových hladkých lepených flexibilním lepidlem do 4 ks/m2</t>
  </si>
  <si>
    <t>-1169858968</t>
  </si>
  <si>
    <t>287</t>
  </si>
  <si>
    <t>59761008</t>
  </si>
  <si>
    <t>dlažba velkoformátová keramická slinutá hladká do interiéru i exteriéru přes 2 do 4ks/m2</t>
  </si>
  <si>
    <t>673695145</t>
  </si>
  <si>
    <t>79,2*1,15 'Přepočtené koeficientem množství</t>
  </si>
  <si>
    <t>288</t>
  </si>
  <si>
    <t>998771202</t>
  </si>
  <si>
    <t>Přesun hmot procentní pro podlahy z dlaždic v objektech v do 12 m</t>
  </si>
  <si>
    <t>2067593581</t>
  </si>
  <si>
    <t>289</t>
  </si>
  <si>
    <t>R-7712050</t>
  </si>
  <si>
    <t xml:space="preserve">D+M schodišťové protiskluzné lišty </t>
  </si>
  <si>
    <t>1903529519</t>
  </si>
  <si>
    <t>"zajištění protiskluznosti"1,25*24</t>
  </si>
  <si>
    <t>776</t>
  </si>
  <si>
    <t>Podlahy povlakové</t>
  </si>
  <si>
    <t>290</t>
  </si>
  <si>
    <t>776111112</t>
  </si>
  <si>
    <t>Broušení betonového podkladu povlakových podlah</t>
  </si>
  <si>
    <t>997164259</t>
  </si>
  <si>
    <t>"viz. skladba podlahy S01a"73,55+19,98+20,7+24,97+33+2,85+18,86</t>
  </si>
  <si>
    <t>"skladba S01b"28,25+5,77+1,8+1,8+26,59+1,8+1,8</t>
  </si>
  <si>
    <t>"skladba So 03,SO 04"15,6+47,14</t>
  </si>
  <si>
    <t>"podlahy S06"18,69+19,26+19,26+19,26+16,15+7,65+16,85+12,95+13,58+13,58+34,93+23,72+16,1+18,11</t>
  </si>
  <si>
    <t>"podlaha S10"72,5</t>
  </si>
  <si>
    <t>291</t>
  </si>
  <si>
    <t>776111311</t>
  </si>
  <si>
    <t>Vysátí podkladu povlakových podlah</t>
  </si>
  <si>
    <t>-752952025</t>
  </si>
  <si>
    <t>292</t>
  </si>
  <si>
    <t>776141123</t>
  </si>
  <si>
    <t>Vyrovnání podkladu povlakových podlah stěrkou pevnosti 30 MPa tl 8 mm</t>
  </si>
  <si>
    <t>402319340</t>
  </si>
  <si>
    <t>293</t>
  </si>
  <si>
    <t>998776202</t>
  </si>
  <si>
    <t>Přesun hmot procentní pro podlahy povlakové v objektech v do 12 m</t>
  </si>
  <si>
    <t>678472611</t>
  </si>
  <si>
    <t>294</t>
  </si>
  <si>
    <t>R-7765001</t>
  </si>
  <si>
    <t xml:space="preserve">D+M VINYL tl. do 2,5 mm vč. lepení a dodávky lepidla </t>
  </si>
  <si>
    <t>1867998968</t>
  </si>
  <si>
    <t xml:space="preserve">Poznámka k položce:
podlahová krytiny bude provedena ze dvou barev </t>
  </si>
  <si>
    <t>295</t>
  </si>
  <si>
    <t>R-7765002</t>
  </si>
  <si>
    <t xml:space="preserve">D+M fabionu z vinylu  vč. lepení a dodávky lepidla, vč. tmelení </t>
  </si>
  <si>
    <t>1340467848</t>
  </si>
  <si>
    <t>"1.NP"273</t>
  </si>
  <si>
    <t>"2.NP"299</t>
  </si>
  <si>
    <t>296</t>
  </si>
  <si>
    <t>R-7765003</t>
  </si>
  <si>
    <t xml:space="preserve">D+M elektrostaticky vodivý vinyl  ve čtvercích  homogenní tl. do 2,5 mm vč. lepení a dodávky lepidla </t>
  </si>
  <si>
    <t>1055753912</t>
  </si>
  <si>
    <t>297</t>
  </si>
  <si>
    <t>R-7765004</t>
  </si>
  <si>
    <t xml:space="preserve">D+M PV s protiskluzným vsypem  tl. do 2 mm vč. lepení a dodávky lepidla </t>
  </si>
  <si>
    <t>1778118452</t>
  </si>
  <si>
    <t>"skladba ,SO 04"47,14</t>
  </si>
  <si>
    <t>298</t>
  </si>
  <si>
    <t>R-7765005</t>
  </si>
  <si>
    <t xml:space="preserve">D+M Pčisticí zóny  vč. lepení a dodávky lepidla, vč. kobercové lišty </t>
  </si>
  <si>
    <t>-2036749926</t>
  </si>
  <si>
    <t>"skladba ,SO 03"15,6</t>
  </si>
  <si>
    <t>781</t>
  </si>
  <si>
    <t>Dokončovací práce - obklady</t>
  </si>
  <si>
    <t>299</t>
  </si>
  <si>
    <t>781121011</t>
  </si>
  <si>
    <t>Nátěr penetrační na stěnu</t>
  </si>
  <si>
    <t>104756955</t>
  </si>
  <si>
    <t>300</t>
  </si>
  <si>
    <t>781474153</t>
  </si>
  <si>
    <t>Montáž obkladů vnitřních keramických velkoformátových hladkých do 4 ks/m2 lepených flexibilním lepidlem</t>
  </si>
  <si>
    <t>774399361</t>
  </si>
  <si>
    <t xml:space="preserve">"viz. půdorysy 1. a 2. NP a řezy" </t>
  </si>
  <si>
    <t>"1.NP"7,3*1,5-0,8*1,5*2-0,9*1,5</t>
  </si>
  <si>
    <t>11,05*2,4-0,9*2,1</t>
  </si>
  <si>
    <t>7,115*2,2-0,8*2,1*2</t>
  </si>
  <si>
    <t>8,7*2,1-0,8*2,1</t>
  </si>
  <si>
    <t>5,55*2,2-0,8*2,1</t>
  </si>
  <si>
    <t>9,75*2,2-0,8*2,1</t>
  </si>
  <si>
    <t>8,025*2,2-0,9*2,1</t>
  </si>
  <si>
    <t>13,3*2,2-0,8*2,1</t>
  </si>
  <si>
    <t>8,225*2,2-0,9*2,1</t>
  </si>
  <si>
    <t>"2.NP"12,05*2,2-0,9*2,1</t>
  </si>
  <si>
    <t>9,9*2,2-0,9*2,1</t>
  </si>
  <si>
    <t>10,8*1,5-0,7*1,5-0,8*1,5-0,*1,5</t>
  </si>
  <si>
    <t>8*2,2-0,9*2,1</t>
  </si>
  <si>
    <t>10*2,2-0,8*2,1</t>
  </si>
  <si>
    <t>6,55*2,2-0,7*2,1</t>
  </si>
  <si>
    <t>301</t>
  </si>
  <si>
    <t>59761002</t>
  </si>
  <si>
    <t>obklad velkoformátový keramický hladký přes 2 do 4ks/m2</t>
  </si>
  <si>
    <t>1759809836</t>
  </si>
  <si>
    <t>257,993*1,15 'Přepočtené koeficientem množství</t>
  </si>
  <si>
    <t>302</t>
  </si>
  <si>
    <t>998781202</t>
  </si>
  <si>
    <t>Přesun hmot procentní pro obklady keramické v objektech v do 12 m</t>
  </si>
  <si>
    <t>-1550972288</t>
  </si>
  <si>
    <t>303</t>
  </si>
  <si>
    <t>R-7810020</t>
  </si>
  <si>
    <t xml:space="preserve">D+M nárazuvzdorného obkladu </t>
  </si>
  <si>
    <t>-1629026650</t>
  </si>
  <si>
    <t>"1.NP"81+26*1,5</t>
  </si>
  <si>
    <t>"2.NP"39*1,5+67</t>
  </si>
  <si>
    <t>783</t>
  </si>
  <si>
    <t>Dokončovací práce - nátěry</t>
  </si>
  <si>
    <t>304</t>
  </si>
  <si>
    <t>R-7830090</t>
  </si>
  <si>
    <t>PROTIOLEJOVÁ NÁTĚR DNA VÝTAHOVÉ ŠACHTY vč. dodávky materiálu</t>
  </si>
  <si>
    <t>-883954178</t>
  </si>
  <si>
    <t>784</t>
  </si>
  <si>
    <t>Dokončovací práce - malby a tapety</t>
  </si>
  <si>
    <t>305</t>
  </si>
  <si>
    <t>784181111</t>
  </si>
  <si>
    <t>Základní silikátová jednonásobná penetrace podkladu v místnostech výšky do 3,80m</t>
  </si>
  <si>
    <t>-102700219</t>
  </si>
  <si>
    <t>".NP"68,4*2</t>
  </si>
  <si>
    <t>"2.NP"21,22*2</t>
  </si>
  <si>
    <t>6,75*2</t>
  </si>
  <si>
    <t>"1.NP "134,8*2</t>
  </si>
  <si>
    <t>"2:.NP"266,44*2</t>
  </si>
  <si>
    <t>"podhled POD 5"127,78+38,8</t>
  </si>
  <si>
    <t>"odpočet obklady "-(257,993+245,5)</t>
  </si>
  <si>
    <t>306</t>
  </si>
  <si>
    <t>784221101</t>
  </si>
  <si>
    <t>Dvojnásobné bílé malby ze směsí za sucha dobře otěruvzdorných v místnostech do 3,80 m</t>
  </si>
  <si>
    <t>600329825</t>
  </si>
  <si>
    <t>Práce a dodávky M</t>
  </si>
  <si>
    <t>43-M</t>
  </si>
  <si>
    <t>Montáž ocelových konstrukcí</t>
  </si>
  <si>
    <t>307</t>
  </si>
  <si>
    <t>R-4302560</t>
  </si>
  <si>
    <t>D+M ocelové konstrukce spojovacího krčku vč. nátěru</t>
  </si>
  <si>
    <t>kg</t>
  </si>
  <si>
    <t>-827730039</t>
  </si>
  <si>
    <t xml:space="preserve">Poznámka k položce:
Položka obsahuje : 
- Dodávku a montáž ocelové konstrukce vč. kotvení a dodávky všech kotevních a spojovacích prvků, vč. svárů, nátěr ocelové konstrukce 
  Uvedená hmostnost udává hmostnost hotového výrobku, zhotovitel je povinen ocwnit položku tak, aby dle svých zkušeností a technologických       možností započetl  veškerý prořez materiálu do ceny položky. 
- dopravu materiálu na stavbu, veškeré přesuny hmot 
- zpracování dílenské dokumentace, která musí být zpracována před zadáním ocelové konstrukce do výroby a odsouhlasena objednatelem a     projektantem 
- zpracování techologického postupu provádění prací, který bude zhotovitele předložen objednateli a projektantovi k odsouhlasení
- výchozí  kontrolním prohlídku ocelové konstrukce dle ČSN 732604
</t>
  </si>
  <si>
    <t>"viz. stavebně konstrukční řešení"13918</t>
  </si>
  <si>
    <t>308</t>
  </si>
  <si>
    <t>R-4302561</t>
  </si>
  <si>
    <t>D+M ocelové konstrukce přístřešku pro sanitky  vč. nátěru</t>
  </si>
  <si>
    <t>-1410113058</t>
  </si>
  <si>
    <t xml:space="preserve">Poznámka k položce:
Položka obsahuje : 
- Dodávku a montáž ocelové konstrukce vč. kotvení a dodávky všech kotevních a spojovacích prvků, vč. svárů, nátěr ocelové konstrukce 
  Uvedená hmostnost udává hmostnost hotového výrobku, zhotovitel je povinen ocwnit položku tak, aby dle svých zkušeností a technologických     možností započetl  veškerý prořez materiálu do ceny položky. 
- - dopravu materiálu na stavbu, veškeré přesuny hmot 
- zpracování dílenské dokumentace, která musí být zpracována před zadáním ocelové konstrukce do výroby a odsouhlasena objednatelem a     projektantem 
- zpracování techologického postupu provádění prací, který bude zhotovitele předložen objednateli a projektantovi k odsouhlasení
- výchozí  kontrolním prohlídku ocelové konstrukce dle ČSN 732604
</t>
  </si>
  <si>
    <t>"viz. stavebně konstrukční řešení"5011</t>
  </si>
  <si>
    <t>309</t>
  </si>
  <si>
    <t>R-4302562</t>
  </si>
  <si>
    <t>D+M ocelové konstrukce schodiště   vč. nátěru</t>
  </si>
  <si>
    <t>-1448304851</t>
  </si>
  <si>
    <t xml:space="preserve">Poznámka k položce:
Položka obsahuje : 
- Dodávku a montáž ocelové konstrukce vč. kotvení a dodávky všech kotevních a spojovacích prvků, vč. svárů, nátěr ocelové konstrukce 
  Uvedená hmostnost udává hmostnost hotového výrobku, zhotovitel je povinen ocwnit položku tak, aby dle svých zkušeností a technologických     možností započetl  veškerý prořez materiálu do ceny položky. 
- dopravu materiálu na stavbu, veškeré přesuny hmot 
- zpracování dílenské dokumentace, která musí být zpracována před zadáním ocelové konstrukce do výroby a odsouhlasena objednatelem a     projektantem 
- zpracování techologického postupu provádění prací, který bude zhotovitele předložen objednateli a projektantovi k odsouhlasení
- výchozí  kontrolním prohlídku ocelové konstrukce dle ČSN 732604
</t>
  </si>
  <si>
    <t>"viz. stavebně konstrukční řešení"1373</t>
  </si>
  <si>
    <t>310</t>
  </si>
  <si>
    <t>R-4302563</t>
  </si>
  <si>
    <t>D+M ocelové konstrukce průvlaku    vč. nátěru</t>
  </si>
  <si>
    <t>-549451529</t>
  </si>
  <si>
    <t>"viz. stavebně konstrukční řešení"253</t>
  </si>
  <si>
    <t xml:space="preserve">SO 02.2 - Ambulantní trakt - zdravotechnika </t>
  </si>
  <si>
    <t xml:space="preserve">    722 - Zdravotechnika - vnitřní vodovod</t>
  </si>
  <si>
    <t xml:space="preserve">    725 - Zdravotechnika - zařizovací předměty</t>
  </si>
  <si>
    <t xml:space="preserve">    726 - Zdravotechnika - předstěnové instalace</t>
  </si>
  <si>
    <t>612135101</t>
  </si>
  <si>
    <t>Hrubá výplň rýh ve stěnách maltou jakékoli šířky rýhy</t>
  </si>
  <si>
    <t>-2086088387</t>
  </si>
  <si>
    <t>100*0,3</t>
  </si>
  <si>
    <t>971033241</t>
  </si>
  <si>
    <t>Vybourání otvorů ve zdivu cihelném pl do 0,0225 m2 na MVC nebo MV tl do 300 mm</t>
  </si>
  <si>
    <t>-1803802551</t>
  </si>
  <si>
    <t>-522979578</t>
  </si>
  <si>
    <t>974031167</t>
  </si>
  <si>
    <t>Vysekání rýh ve zdivu cihelném hl do 150 mm š do 300 mm</t>
  </si>
  <si>
    <t>-673609460</t>
  </si>
  <si>
    <t>R-9785020</t>
  </si>
  <si>
    <t xml:space="preserve">Provedení otvoru do střešní konstrukce vč. zpětného zapravení </t>
  </si>
  <si>
    <t>182420720</t>
  </si>
  <si>
    <t>-1347568997</t>
  </si>
  <si>
    <t>997013153</t>
  </si>
  <si>
    <t>Vnitrostaveništní doprava suti a vybouraných hmot pro budovy v do 12 m s omezením mechanizace</t>
  </si>
  <si>
    <t>-856088956</t>
  </si>
  <si>
    <t>1235415123</t>
  </si>
  <si>
    <t>23964505</t>
  </si>
  <si>
    <t>8,437*19 'Přepočtené koeficientem množství</t>
  </si>
  <si>
    <t>-319523658</t>
  </si>
  <si>
    <t>713463121</t>
  </si>
  <si>
    <t>Montáž izolace tepelné potrubí potrubními pouzdry bez úpravy uchycenými sponami 1x</t>
  </si>
  <si>
    <t>-1597653479</t>
  </si>
  <si>
    <t>"viz. v.č. D.1.4.b).08 - 11"613,5</t>
  </si>
  <si>
    <t>28377104</t>
  </si>
  <si>
    <t>pouzdro izolační potrubní z pěnového polyetylenu 22x20mm</t>
  </si>
  <si>
    <t>-1585469703</t>
  </si>
  <si>
    <t>"viz. v.č. D.1.4.b).08 - 11-požární voda"10,5</t>
  </si>
  <si>
    <t>28377045</t>
  </si>
  <si>
    <t>pouzdro izolační potrubní z pěnového polyetylenu 22x15 mm</t>
  </si>
  <si>
    <t>-349198624</t>
  </si>
  <si>
    <t>"viz. v.č. D.1.4.b).08 - 11"244+200</t>
  </si>
  <si>
    <t>28377048</t>
  </si>
  <si>
    <t>pouzdro izolační potrubní z pěnového polyetylenu 25/20mm</t>
  </si>
  <si>
    <t>450394072</t>
  </si>
  <si>
    <t>"viz. v.č. D.1.4.b).08 - 11"39+30</t>
  </si>
  <si>
    <t>28377054</t>
  </si>
  <si>
    <t>pouzdro izolační potrubní z pěnového polyetylenu 32x30 mm</t>
  </si>
  <si>
    <t>-1947833978</t>
  </si>
  <si>
    <t>"viz. v.č. D.1.4.b).08 - 11-"30+22+13</t>
  </si>
  <si>
    <t>28377060</t>
  </si>
  <si>
    <t>pouzdro izolační potrubní z pěnového polyetylenu 40/30mm</t>
  </si>
  <si>
    <t>-1296350329</t>
  </si>
  <si>
    <t>"viz. v.č. D.1.4.b).08 - 11"7+19</t>
  </si>
  <si>
    <t>133768884</t>
  </si>
  <si>
    <t>721173401</t>
  </si>
  <si>
    <t>Potrubí kanalizační z PVC SN 4 svodné DN 110</t>
  </si>
  <si>
    <t>-503920877</t>
  </si>
  <si>
    <t>"splašková kanalizace "70</t>
  </si>
  <si>
    <t>721173402</t>
  </si>
  <si>
    <t>Potrubí kanalizační z PVC SN 4 svodné DN 125</t>
  </si>
  <si>
    <t>-1319170299</t>
  </si>
  <si>
    <t>"splašková kanalizace"55</t>
  </si>
  <si>
    <t>721173403</t>
  </si>
  <si>
    <t>Potrubí kanalizační z PVC SN 4 svodné DN 160</t>
  </si>
  <si>
    <t>1657934717</t>
  </si>
  <si>
    <t>"deštová kanalizace"16</t>
  </si>
  <si>
    <t>721173404</t>
  </si>
  <si>
    <t>Potrubí kanalizační z PVC SN 4 svodné DN 200</t>
  </si>
  <si>
    <t>1200026166</t>
  </si>
  <si>
    <t>"spalšková kanalizace"16</t>
  </si>
  <si>
    <t>"deštová kanalizaec"21</t>
  </si>
  <si>
    <t>721175203</t>
  </si>
  <si>
    <t>Potrubí kanalizační z PP připojovací odhlučněné třívrstvé DN 50</t>
  </si>
  <si>
    <t>-199666806</t>
  </si>
  <si>
    <t>"viz.v.č. D.1.4.b).01 - 05"61,5</t>
  </si>
  <si>
    <t>721175204</t>
  </si>
  <si>
    <t>Potrubí kanalizační z PP připojovací odhlučněné třívrstvé DN 70</t>
  </si>
  <si>
    <t>823458258</t>
  </si>
  <si>
    <t>"viz.v.č. D.1.4.b).01 - 05"3</t>
  </si>
  <si>
    <t>721175205</t>
  </si>
  <si>
    <t>Potrubí kanalizační z PP připojovací odhlučněné třívrstvé DN 110</t>
  </si>
  <si>
    <t>-1656450292</t>
  </si>
  <si>
    <t>"viz.v.č. D.1.4.b).01 - 05"10,5</t>
  </si>
  <si>
    <t>721175211</t>
  </si>
  <si>
    <t>Potrubí kanalizační z PP odpadní odhlučněné třívrstvé DN 70</t>
  </si>
  <si>
    <t>1364026170</t>
  </si>
  <si>
    <t>"viz.v.č. D.1.4.b).01 - 05"17</t>
  </si>
  <si>
    <t>721175212</t>
  </si>
  <si>
    <t>Potrubí kanalizační z PP odpadní odhlučněné třívrstvé DN 110</t>
  </si>
  <si>
    <t>1616333470</t>
  </si>
  <si>
    <t>"splašková kanalizace"42</t>
  </si>
  <si>
    <t>"dešťová kanalizace"40</t>
  </si>
  <si>
    <t>721175213</t>
  </si>
  <si>
    <t>Potrubí kanalizační z PP odpadní odhlučněné třívrstvé DN 125</t>
  </si>
  <si>
    <t>189082124</t>
  </si>
  <si>
    <t>721194105</t>
  </si>
  <si>
    <t>Vyvedení a upevnění odpadních výpustek DN 40/50</t>
  </si>
  <si>
    <t>-1685951325</t>
  </si>
  <si>
    <t>721194107</t>
  </si>
  <si>
    <t>Vyvedení a upevnění odpadních výpustek DN 70</t>
  </si>
  <si>
    <t>-714698814</t>
  </si>
  <si>
    <t>721194109</t>
  </si>
  <si>
    <t>Vyvedení a upevnění odpadních výpustek DN 100</t>
  </si>
  <si>
    <t>2135978398</t>
  </si>
  <si>
    <t>721211422</t>
  </si>
  <si>
    <t>Vpusť podlahová se svislým odtokem DN 50/75/110 mřížka nerez 138x138</t>
  </si>
  <si>
    <t>-1083254297</t>
  </si>
  <si>
    <t>721273151</t>
  </si>
  <si>
    <t>Hlavice ventilační polypropylen PP DN 50</t>
  </si>
  <si>
    <t>1145785741</t>
  </si>
  <si>
    <t>721273153</t>
  </si>
  <si>
    <t>Hlavice ventilační polypropylen PP DN 110</t>
  </si>
  <si>
    <t>-1162572896</t>
  </si>
  <si>
    <t>721274121</t>
  </si>
  <si>
    <t>Přivzdušňovací ventil vnitřní odpadních potrubí do DN 50, HL 900</t>
  </si>
  <si>
    <t>-835135973</t>
  </si>
  <si>
    <t>721274122</t>
  </si>
  <si>
    <t>Přivzdušňovací ventil vnitřní odpadních potrubí DN 70</t>
  </si>
  <si>
    <t>-2136582008</t>
  </si>
  <si>
    <t>721274123</t>
  </si>
  <si>
    <t>Přivzdušňovací ventil vnitřní odpadních potrubí DN 100</t>
  </si>
  <si>
    <t>-614288617</t>
  </si>
  <si>
    <t>721290112</t>
  </si>
  <si>
    <t>Zkouška těsnosti potrubí kanalizace vodou do DN 200</t>
  </si>
  <si>
    <t>2076459625</t>
  </si>
  <si>
    <t>-1243137724</t>
  </si>
  <si>
    <t>R-7211733</t>
  </si>
  <si>
    <t>D+M chráničky DN 125</t>
  </si>
  <si>
    <t>-1753834979</t>
  </si>
  <si>
    <t>R-7211734</t>
  </si>
  <si>
    <t>D+M chráničky DN 150</t>
  </si>
  <si>
    <t>1091378237</t>
  </si>
  <si>
    <t>R-7211735</t>
  </si>
  <si>
    <t>D+M chráničky DN 250</t>
  </si>
  <si>
    <t>1999024767</t>
  </si>
  <si>
    <t>R-7211752</t>
  </si>
  <si>
    <t>Potrubí kanalizační z PP odpadní odhlučněné třívrstvé DN 50</t>
  </si>
  <si>
    <t>985142644</t>
  </si>
  <si>
    <t>"viz.v.č. D.1.4.b).01 - 05"91</t>
  </si>
  <si>
    <t>R-721309</t>
  </si>
  <si>
    <t>D+M čisticí tvarovky DN 70</t>
  </si>
  <si>
    <t>-355817986</t>
  </si>
  <si>
    <t>R-7213090</t>
  </si>
  <si>
    <t>D+M čisticí tvarovky DN 110</t>
  </si>
  <si>
    <t>951964965</t>
  </si>
  <si>
    <t>R-7213091</t>
  </si>
  <si>
    <t>D+M čisticí tvarovky DN 50</t>
  </si>
  <si>
    <t>766983099</t>
  </si>
  <si>
    <t>R-7213092</t>
  </si>
  <si>
    <t>D+M čisticí tvarovky DN 125</t>
  </si>
  <si>
    <t>842804304</t>
  </si>
  <si>
    <t>R-7213095</t>
  </si>
  <si>
    <t>D+M potrubí pro odvod kondenzátu DN 32</t>
  </si>
  <si>
    <t>-1251270475</t>
  </si>
  <si>
    <t>R-7215062</t>
  </si>
  <si>
    <t>D+M protipožární umanžety na potrubí DN 125</t>
  </si>
  <si>
    <t>-1714195692</t>
  </si>
  <si>
    <t>722</t>
  </si>
  <si>
    <t>Zdravotechnika - vnitřní vodovod</t>
  </si>
  <si>
    <t>722130232</t>
  </si>
  <si>
    <t>Potrubí vodovodní ocelové závitové pozinkované svařované běžné DN 20</t>
  </si>
  <si>
    <t>-337161704</t>
  </si>
  <si>
    <t>722130234</t>
  </si>
  <si>
    <t>Potrubí vodovodní ocelové závitové pozinkované svařované běžné DN 32</t>
  </si>
  <si>
    <t>421185707</t>
  </si>
  <si>
    <t>722174022</t>
  </si>
  <si>
    <t>Potrubí vodovodní plastové PPR svar polyfúze PN 20 D 20x3,4 mm</t>
  </si>
  <si>
    <t>-927020852</t>
  </si>
  <si>
    <t>"viz.v.č. D.1.4.b).08 - 11"444</t>
  </si>
  <si>
    <t>722174023</t>
  </si>
  <si>
    <t>Potrubí vodovodní plastové PPR svar polyfúze PN 20 D 25x4,2 mm</t>
  </si>
  <si>
    <t>-1552529838</t>
  </si>
  <si>
    <t>"viz.v.č. D.1.4.b).08 - 11"69</t>
  </si>
  <si>
    <t>722174024</t>
  </si>
  <si>
    <t>Potrubí vodovodní plastové PPR svar polyfúze PN 20 D 32x5,4 mm</t>
  </si>
  <si>
    <t>-1746045605</t>
  </si>
  <si>
    <t>"viz.v.č. D.1.4.b).08 - 11"35</t>
  </si>
  <si>
    <t>722174025</t>
  </si>
  <si>
    <t>Potrubí vodovodní plastové PPR svar polyfúze PN 20 D 40x6,7 mm</t>
  </si>
  <si>
    <t>406493123</t>
  </si>
  <si>
    <t>"viz.v.č. D.1.4.b).08 - 11"26</t>
  </si>
  <si>
    <t>722212440</t>
  </si>
  <si>
    <t>Orientační štítky</t>
  </si>
  <si>
    <t>-1901525022</t>
  </si>
  <si>
    <t>722220121</t>
  </si>
  <si>
    <t>Nástěnka pro baterii G 1/2 s jedním závitem</t>
  </si>
  <si>
    <t>pár</t>
  </si>
  <si>
    <t>-1292700049</t>
  </si>
  <si>
    <t>722232045</t>
  </si>
  <si>
    <t xml:space="preserve">Kohout kulový přímý DN 20 </t>
  </si>
  <si>
    <t>374141676</t>
  </si>
  <si>
    <t>722232046</t>
  </si>
  <si>
    <t>Kohout kulový přímý DN 25</t>
  </si>
  <si>
    <t>-253888888</t>
  </si>
  <si>
    <t>722232048</t>
  </si>
  <si>
    <t>Kohout kulový přímý  DN 40</t>
  </si>
  <si>
    <t>-802491716</t>
  </si>
  <si>
    <t>722250133</t>
  </si>
  <si>
    <t>Hydrantový systém s tvarově stálou hadicí D 19x 30 m celoplechový</t>
  </si>
  <si>
    <t>-2057273061</t>
  </si>
  <si>
    <t>722290226</t>
  </si>
  <si>
    <t>Zkouška těsnosti vodovodního potrubí závitového do DN 50</t>
  </si>
  <si>
    <t>1540979428</t>
  </si>
  <si>
    <t>722290234</t>
  </si>
  <si>
    <t>Proplach a dezinfekce vodovodního potrubí do DN 80</t>
  </si>
  <si>
    <t>1467834927</t>
  </si>
  <si>
    <t>998722202</t>
  </si>
  <si>
    <t>Přesun hmot procentní pro vnitřní vodovod v objektech v do 12 m</t>
  </si>
  <si>
    <t>-2115113465</t>
  </si>
  <si>
    <t>R-7220980</t>
  </si>
  <si>
    <t xml:space="preserve">Hygienický rozbor vody </t>
  </si>
  <si>
    <t>550945393</t>
  </si>
  <si>
    <t>R-7220990</t>
  </si>
  <si>
    <t xml:space="preserve">Zastavení a otevření hlavního přívodu vody </t>
  </si>
  <si>
    <t>-309821464</t>
  </si>
  <si>
    <t>R-7222321</t>
  </si>
  <si>
    <t>D+m rohový ventil pro WC</t>
  </si>
  <si>
    <t>1321259166</t>
  </si>
  <si>
    <t>R-7228058</t>
  </si>
  <si>
    <t>D+M Filtr pro zachycení mechynických nečistot vody za podružným vodoměrem</t>
  </si>
  <si>
    <t>1085357648</t>
  </si>
  <si>
    <t>R-7228059</t>
  </si>
  <si>
    <t>D+M Podružný vodoměr</t>
  </si>
  <si>
    <t>-90668967</t>
  </si>
  <si>
    <t>R-7228060</t>
  </si>
  <si>
    <t>D+M PVypuštěcí ventil, kulový kohout, zpětná klapka na požárním potrubí</t>
  </si>
  <si>
    <t>-1053418239</t>
  </si>
  <si>
    <t>725</t>
  </si>
  <si>
    <t>Zdravotechnika - zařizovací předměty</t>
  </si>
  <si>
    <t>725112022</t>
  </si>
  <si>
    <t>Klozet keramický závěsný s hlubokým splachováním odpad vodorovný</t>
  </si>
  <si>
    <t>-239169771</t>
  </si>
  <si>
    <t>"viz.v.č. D.1.4.b).02 - 09"5</t>
  </si>
  <si>
    <t>725112173</t>
  </si>
  <si>
    <t xml:space="preserve">Kombi klozeti s hlubokým splachováním  pro invalidy </t>
  </si>
  <si>
    <t>-1557745096</t>
  </si>
  <si>
    <t>725113914</t>
  </si>
  <si>
    <t>Montáž manžety WC</t>
  </si>
  <si>
    <t>-995752643</t>
  </si>
  <si>
    <t>28651610</t>
  </si>
  <si>
    <t>Manžeta flexi WC</t>
  </si>
  <si>
    <t>-593356839</t>
  </si>
  <si>
    <t>725121525</t>
  </si>
  <si>
    <t>Pisoárový záchodek automatický s radarovým senzorem</t>
  </si>
  <si>
    <t>-23307879</t>
  </si>
  <si>
    <t>Poznámka k položce:
Pisoárový záchodek, zadní skrytý sifon, zadní napouštění, včetně sifonu, radarové splachování</t>
  </si>
  <si>
    <t>725211615</t>
  </si>
  <si>
    <t>Umyvadlo keramické bílé šířky 500 mm s krytem na sifon připevněné na stěnu šrouby</t>
  </si>
  <si>
    <t>1208777260</t>
  </si>
  <si>
    <t>"viz.v.č. D.1.4.b).02 - 09"8</t>
  </si>
  <si>
    <t>725211617</t>
  </si>
  <si>
    <t>Umyvadlo keramické bílé šířky 600 mm s krytem na sifon připevněné na stěnu šrouby</t>
  </si>
  <si>
    <t>1778921069</t>
  </si>
  <si>
    <t>"viz.v.č. D.1.4.b).02 - 09"19</t>
  </si>
  <si>
    <t>725219105</t>
  </si>
  <si>
    <t>Montáž umyvadla  pro invalidy vč.   montáže podomítkového sifonu a baterie</t>
  </si>
  <si>
    <t>860400173</t>
  </si>
  <si>
    <t>642137911</t>
  </si>
  <si>
    <t xml:space="preserve">podomítkový sifon </t>
  </si>
  <si>
    <t>320110646</t>
  </si>
  <si>
    <t>551440471</t>
  </si>
  <si>
    <t>baterie umyvadlová páková stojánková - pro invalidy - viz. technické podmínky výrobků</t>
  </si>
  <si>
    <t>-1023732020</t>
  </si>
  <si>
    <t>642137910</t>
  </si>
  <si>
    <t>umyvadlo keramické s otvorem pro baterii pro invalidy  bílé  640x550</t>
  </si>
  <si>
    <t>1344168854</t>
  </si>
  <si>
    <t>725231203</t>
  </si>
  <si>
    <t>Bidet bez armatur výtokových keramický závěsný se zápachovou uzávěrkou</t>
  </si>
  <si>
    <t>236665805</t>
  </si>
  <si>
    <t>"viz.v.č. D.1.4.b).02 - 09"1</t>
  </si>
  <si>
    <t>R-7251111</t>
  </si>
  <si>
    <t>D+M Dodávka + montáž sklopné madlo ke sprše, nerezové, dl. 800 mmu , vč. kotvení a dodávky kotevních prvků - viz. technické podmínky výrobků</t>
  </si>
  <si>
    <t>-1173531470</t>
  </si>
  <si>
    <t>R-7251112</t>
  </si>
  <si>
    <t>D+M Dodávka + montáž kombinované madlo ke sprše, nerezové, pro zavěšení sprchového sedátka , vč. kotvení a dodávky kotevních prvků - viz. technické podmínky výrobků</t>
  </si>
  <si>
    <t>300700146</t>
  </si>
  <si>
    <t>R-7251113</t>
  </si>
  <si>
    <t>D+M Dodávka + montáž sprchové sedátko sklopné, montáž na madlo , vč. kotvení a dodávky kotevních prvků - viz. technické podmínky výrobků</t>
  </si>
  <si>
    <t>1513175482</t>
  </si>
  <si>
    <t>R-7251114</t>
  </si>
  <si>
    <t>D+M  svislé madlo ke sprše, délka 500 mm vč. kotvení a dodávky kotevních prvků - viz. technické podmínky výrobků</t>
  </si>
  <si>
    <t>1081775254</t>
  </si>
  <si>
    <t>R-7258061</t>
  </si>
  <si>
    <t>D+M zrcadla nad umyvadlo lepeného do obkladu 1000x 1200  mm</t>
  </si>
  <si>
    <t>288008335</t>
  </si>
  <si>
    <t>R-7258226</t>
  </si>
  <si>
    <t>D+M Baterie infrasenzorová umyvadlová - WC - viz. technické podmínky výrobku</t>
  </si>
  <si>
    <t>-531224840</t>
  </si>
  <si>
    <t>725829121</t>
  </si>
  <si>
    <t>Montáž baterie umyvadlové nástěnné pákové a klasické ostatní typ</t>
  </si>
  <si>
    <t>972418871</t>
  </si>
  <si>
    <t>R-7256090</t>
  </si>
  <si>
    <t>Bateria nástěnná výlevka</t>
  </si>
  <si>
    <t>-1810895089</t>
  </si>
  <si>
    <t>725980122</t>
  </si>
  <si>
    <t>Dvířka 15/30</t>
  </si>
  <si>
    <t>1609965819</t>
  </si>
  <si>
    <t>725980123</t>
  </si>
  <si>
    <t>Dvířka 30/30</t>
  </si>
  <si>
    <t>-576205904</t>
  </si>
  <si>
    <t>R-72502</t>
  </si>
  <si>
    <t>D+M zásobník na tekuté mýdlo uzamykatelný vč. kotvení a dodávky kotevních prvků - viz. technické podmínky výrobků</t>
  </si>
  <si>
    <t>269787643</t>
  </si>
  <si>
    <t>R-725025</t>
  </si>
  <si>
    <t>D+M zásobník na toal. papír  uzamykatelný  vč. kotvení  a dodávky kotevních prvků - viz. technické podmínky výrobků</t>
  </si>
  <si>
    <t>94026008</t>
  </si>
  <si>
    <t>R-7250403</t>
  </si>
  <si>
    <t>D+M sklopného zrcadla do koupelen  vč. kotvení a dodávky kotevních prvků  - viz. technické podmínky výrobků</t>
  </si>
  <si>
    <t>403761969</t>
  </si>
  <si>
    <t>R-72505</t>
  </si>
  <si>
    <t>D+M WC štětky a držáku , vč. kotvení - viz. technické podmínky výrobků</t>
  </si>
  <si>
    <t>67403654</t>
  </si>
  <si>
    <t>R-7250706</t>
  </si>
  <si>
    <t>D+M sklopné madlo k WC s držákem toal. papíru nerez , dl. 800mm vč. kotvení a dodávky kotevních prvků</t>
  </si>
  <si>
    <t>295500225</t>
  </si>
  <si>
    <t>R-7250807</t>
  </si>
  <si>
    <t>D+M pevné  madlo k WC nerez  dl. 900 mm  , vč. kotvení a  dodávky kotevních prvků - viz. technické podmínky výrobků</t>
  </si>
  <si>
    <t>1611680948</t>
  </si>
  <si>
    <t>R-7251109</t>
  </si>
  <si>
    <t>D+Msvislé  madlo k umyvadlu nerez   dl. 500m, vč. kotvení a dodávky kotevních prvků - viz. technické podmínky výrobků</t>
  </si>
  <si>
    <t>653119376</t>
  </si>
  <si>
    <t>R-7251110</t>
  </si>
  <si>
    <t>D+M pevné   madlo k umyvadlu nerez   dl. 600m s možností zavěšení ručníku , vč. kotvení a dodávky kotevních prvků - viz. technické podmínky výrobků</t>
  </si>
  <si>
    <t>92709769</t>
  </si>
  <si>
    <t>R-7251121</t>
  </si>
  <si>
    <t>Klozet keramický zavěšený pro invalidy, hluboké splachování, s nádržkou</t>
  </si>
  <si>
    <t>-25090269</t>
  </si>
  <si>
    <t>"viz.v.č. D.1.4.b).02 - 09"2</t>
  </si>
  <si>
    <t>R-7251139</t>
  </si>
  <si>
    <t xml:space="preserve">Montáž manžety výlevky </t>
  </si>
  <si>
    <t>2139616479</t>
  </si>
  <si>
    <t>R-725015</t>
  </si>
  <si>
    <t xml:space="preserve">Manžeta flexi pro výlevku </t>
  </si>
  <si>
    <t>1988934859</t>
  </si>
  <si>
    <t>R-7251215</t>
  </si>
  <si>
    <t>D+M Pisoárové bezdotykové infračidlo</t>
  </si>
  <si>
    <t>-1808859698</t>
  </si>
  <si>
    <t>R-7251218</t>
  </si>
  <si>
    <t>D+M Dodávka + montáž podomítkový ventil pro pisoáry</t>
  </si>
  <si>
    <t>-2131627360</t>
  </si>
  <si>
    <t>R-72519</t>
  </si>
  <si>
    <t>D+M odpadkový koš do koupelen a WC - viz. technické podmínky výrobků</t>
  </si>
  <si>
    <t>-1751932048</t>
  </si>
  <si>
    <t>R-72520</t>
  </si>
  <si>
    <t>D+M Sprchový závěs, včetně tyče pro upevnění závěsu pro sprchu invalida (tyč tvaru L)</t>
  </si>
  <si>
    <t>-767550212</t>
  </si>
  <si>
    <t>R-72521</t>
  </si>
  <si>
    <t>D+M zásobníku na papírové ručníky uzamykatelný  vč. kotvení a dodávky kotevních prvků  - viz. technické podmínky výrobků</t>
  </si>
  <si>
    <t>-1555804000</t>
  </si>
  <si>
    <t>R-72522</t>
  </si>
  <si>
    <t>D+M  háček na oděvy   vč. kotvení a dodávky kotevních prvků - viz. technické podmínky výrobků</t>
  </si>
  <si>
    <t>1288556144</t>
  </si>
  <si>
    <t>R-7253311</t>
  </si>
  <si>
    <t>Výlevka bez výtokových armatur keramická závěsná se sklopnou plastovou mřížkou 500 mm</t>
  </si>
  <si>
    <t>-1577737566</t>
  </si>
  <si>
    <t xml:space="preserve">Poznámka k položce:
závěsná, vč. splachovací nádržky </t>
  </si>
  <si>
    <t>R-7258060</t>
  </si>
  <si>
    <t>D+M zrcadla nad umyvadlo lepeného do obkladu 1000/600 mm</t>
  </si>
  <si>
    <t>1036959535</t>
  </si>
  <si>
    <t>R-7258227</t>
  </si>
  <si>
    <t>D+M Baterie infrasenzorová umyvadlová - sesterny, ordinace - viz. technické podmínky výrobku</t>
  </si>
  <si>
    <t>-947003814</t>
  </si>
  <si>
    <t>R-7258228</t>
  </si>
  <si>
    <t>D+M Baterie stěnová dřezová-- viz. technické podmínky výrobku</t>
  </si>
  <si>
    <t>136751846</t>
  </si>
  <si>
    <t>R-7258229</t>
  </si>
  <si>
    <t>D+M Sprchová baterie určená pro invalidu, včetně sprchové sprchy a přívodní hadice- viz. technické podmínky výrobku</t>
  </si>
  <si>
    <t>-1392326595</t>
  </si>
  <si>
    <t>R-7258313</t>
  </si>
  <si>
    <t>D+M batrie bidetové stojánkové směšovací</t>
  </si>
  <si>
    <t>-103599425</t>
  </si>
  <si>
    <t>R-7259801</t>
  </si>
  <si>
    <t>D+M mřížky 300/300 mm</t>
  </si>
  <si>
    <t>-1258683969</t>
  </si>
  <si>
    <t>R-7259808</t>
  </si>
  <si>
    <t xml:space="preserve">D+M dřez s odkládací plochopu pro sádrovnu </t>
  </si>
  <si>
    <t>860994353</t>
  </si>
  <si>
    <t>R-7259809</t>
  </si>
  <si>
    <t>D+M Velkokapacitní dvojdřez na nohou</t>
  </si>
  <si>
    <t>-297799767</t>
  </si>
  <si>
    <t>R-7259810</t>
  </si>
  <si>
    <t xml:space="preserve">D+M separátor sádry </t>
  </si>
  <si>
    <t>2142161814</t>
  </si>
  <si>
    <t>R-7259811</t>
  </si>
  <si>
    <t xml:space="preserve">D+M Podomítkový klimatizační sifon </t>
  </si>
  <si>
    <t>-1317063839</t>
  </si>
  <si>
    <t>726</t>
  </si>
  <si>
    <t>Zdravotechnika - předstěnové instalace</t>
  </si>
  <si>
    <t>726131001</t>
  </si>
  <si>
    <t>Instalační předstěna - umyvadlo do v 1120 mm se stojánkovou baterií do lehkých stěn s kovovou kcí</t>
  </si>
  <si>
    <t>-772559893</t>
  </si>
  <si>
    <t>"viz.v.č. D.1.4.b).02 - 09"4+10</t>
  </si>
  <si>
    <t>726131011</t>
  </si>
  <si>
    <t>Instalační předstěna - bidet v 1120 mm do lehkých stěn s kovovou kcí</t>
  </si>
  <si>
    <t>-1217044300</t>
  </si>
  <si>
    <t>726131021</t>
  </si>
  <si>
    <t>Instalační předstěna - pisoár v 1300 mm do lehkých stěn s kovovou kcí</t>
  </si>
  <si>
    <t>-1697756596</t>
  </si>
  <si>
    <t>726131041</t>
  </si>
  <si>
    <t>Instalační předstěna - klozet závěsný v 1120 mm s ovládáním zepředu do lehkých stěn s kovovou kcí</t>
  </si>
  <si>
    <t>-841830834</t>
  </si>
  <si>
    <t>R-7261310</t>
  </si>
  <si>
    <t>Instalační předstěna - výlevka   do lehkých stěn s kovovou kcí</t>
  </si>
  <si>
    <t>-1648267713</t>
  </si>
  <si>
    <t>R-7261312</t>
  </si>
  <si>
    <t>Instalační předstěna - klozet závěsný do lehké stěny, pro invalidy</t>
  </si>
  <si>
    <t>-112778133</t>
  </si>
  <si>
    <t xml:space="preserve">SO 02.3 - Ambulantní trakt - MaR </t>
  </si>
  <si>
    <t xml:space="preserve"> </t>
  </si>
  <si>
    <t>Ing. Petr Pawlas</t>
  </si>
  <si>
    <t>Dodávka - Dodávka řídícího systému a materiálu měření a regulace</t>
  </si>
  <si>
    <t>21-M - Elektromontáže</t>
  </si>
  <si>
    <t>36-M - Montáž provozních,měřících a regulačních zařízení</t>
  </si>
  <si>
    <t>Služby - Služby k řídícímu systému</t>
  </si>
  <si>
    <t>D1 - Rozvaděč DT-1 montáž</t>
  </si>
  <si>
    <t>D2 - Rozvaděč DT-1 dodávka materiálu</t>
  </si>
  <si>
    <t>Dodávka</t>
  </si>
  <si>
    <t>Dodávka řídícího systému a materiálu měření a regulace</t>
  </si>
  <si>
    <t>SPC1</t>
  </si>
  <si>
    <t>Kompaktní regulátor  (24xUI, 4xDI, 8xDO), ethernet</t>
  </si>
  <si>
    <t>SPC2</t>
  </si>
  <si>
    <t>Panel s grafickým displejem</t>
  </si>
  <si>
    <t>SPC3</t>
  </si>
  <si>
    <t>Kabel  pro grafický displej</t>
  </si>
  <si>
    <t>SPC4</t>
  </si>
  <si>
    <t>Koncentrátor dat ALFABOX+,  včetně napájecího zdroje</t>
  </si>
  <si>
    <t>SPC5</t>
  </si>
  <si>
    <t>Modul GSM - komunikace na dispečink</t>
  </si>
  <si>
    <t>SPC6</t>
  </si>
  <si>
    <t>Venkovní čidlo teploty Ni1000, -35 až +50°C, IP43</t>
  </si>
  <si>
    <t>SPC7</t>
  </si>
  <si>
    <t>Snímač teploty do jímky Ni1000,-30 až 130°C, 100 mm, včetně jímky</t>
  </si>
  <si>
    <t>SPC8</t>
  </si>
  <si>
    <t>Snímač teploty do jímky Ni1000,-30 až 130°C, 150 mm, včetně jímky</t>
  </si>
  <si>
    <t>SPC9</t>
  </si>
  <si>
    <t>Snímač teploty s rychlou odezvou Ni1000,-30 až 130°C, 100 mm</t>
  </si>
  <si>
    <t>SPC10</t>
  </si>
  <si>
    <t>Příložný snímač teploty Ni1000, -30 až 130°C, IP42</t>
  </si>
  <si>
    <t>SPC11</t>
  </si>
  <si>
    <t>Příložný termostat 20-90°C, kontaktní výstup, IP20</t>
  </si>
  <si>
    <t>SPC12</t>
  </si>
  <si>
    <t>Plováčkový snímač hladiny, magnetický kontakt</t>
  </si>
  <si>
    <t>21-M</t>
  </si>
  <si>
    <t>Elektromontáže</t>
  </si>
  <si>
    <t>210800547</t>
  </si>
  <si>
    <t>Montáž měděných vodičů CY, HO5V, HO7V, NYM, NYY, YY 6 mm2 uložených pevně</t>
  </si>
  <si>
    <t>341421570</t>
  </si>
  <si>
    <t>vodič silový s Cu jádrem CY H07 V-K 6 mm2</t>
  </si>
  <si>
    <t>210810055</t>
  </si>
  <si>
    <t>Montáž měděných kabelů CYKY, CYKYD, CYKYDY, NYM, NYY, 750 V 5x1,5 mm2 uložených pevně</t>
  </si>
  <si>
    <t>341110300</t>
  </si>
  <si>
    <t>kabel silový s Cu jádrem CYKY 3x1,5 mm2</t>
  </si>
  <si>
    <t>210860221</t>
  </si>
  <si>
    <t>Montáž měděných kabelů speciálních JYTY s Al folií 2x1 mm uložených pevně</t>
  </si>
  <si>
    <t>341215500</t>
  </si>
  <si>
    <t>kabel sdělovací JYTY Al laminovanou fólií 2x1 mm</t>
  </si>
  <si>
    <t>210860222</t>
  </si>
  <si>
    <t>Montáž měděných kabelů speciálních JYTY s Al folií 4x1 mm uložených pevně</t>
  </si>
  <si>
    <t>341215540</t>
  </si>
  <si>
    <t>kabel sdělovací JYTY Al laminovanou fólií 4x1 mm</t>
  </si>
  <si>
    <t>210010351</t>
  </si>
  <si>
    <t>Montáž rozvodek nástěnných plastových čtyřhranných ACIDUR vodič D do 4 mm2</t>
  </si>
  <si>
    <t>Pol1</t>
  </si>
  <si>
    <t>Krabice do vhka IP43, včetně svorkovnice</t>
  </si>
  <si>
    <t>210010102</t>
  </si>
  <si>
    <t>Montáž lišt protahovacích šířky do 40 mm</t>
  </si>
  <si>
    <t>345721050</t>
  </si>
  <si>
    <t>lišta elektroinstalační vkládací z PVC LV 18x13</t>
  </si>
  <si>
    <t>210010083</t>
  </si>
  <si>
    <t>Montáž trubky tuhé D20 pevně</t>
  </si>
  <si>
    <t>346650110</t>
  </si>
  <si>
    <t>Trubka tuhá PVC 750 N 13,5 mm</t>
  </si>
  <si>
    <t>210020303</t>
  </si>
  <si>
    <t>Kabelový žlab včetně víka a podpěrek do 100x50 mm</t>
  </si>
  <si>
    <t>Pol2</t>
  </si>
  <si>
    <t>Drátový žlab 50 x 50 mm včetně podpěrek</t>
  </si>
  <si>
    <t>210190004</t>
  </si>
  <si>
    <t>Montáž rozvodnic běžných oceloplechových nebo plastových do 150 kg</t>
  </si>
  <si>
    <t>210100001</t>
  </si>
  <si>
    <t>Ukončení vodičů v rozváděči nebo na přístroji včetně zapojení průřezu žíly do 2,5 mm2</t>
  </si>
  <si>
    <t>210100002</t>
  </si>
  <si>
    <t>Ukončení vodičů v rozváděči nebo na přístroji včetně zapojení průřezu žíly do 6 mm2</t>
  </si>
  <si>
    <t>971031300</t>
  </si>
  <si>
    <t>Vybourání otvorů ve zdivu cihelném plochy do 0,0225 m2 tloušťky do 45 cm</t>
  </si>
  <si>
    <t>36-M</t>
  </si>
  <si>
    <t>Montáž provozních,měřících a regulačních zařízení</t>
  </si>
  <si>
    <t>360410001</t>
  </si>
  <si>
    <t>Montáž teploměry jednoduché délky do 630 mm</t>
  </si>
  <si>
    <t>360810101</t>
  </si>
  <si>
    <t>Příprava a zakončení práce - tuzemské přístroje do 2 kg</t>
  </si>
  <si>
    <t>360831011</t>
  </si>
  <si>
    <t>Montáž přístroje na odběr, hmotnost do 2 kg</t>
  </si>
  <si>
    <t>360820501</t>
  </si>
  <si>
    <t>Manipulace v montážní zóně - tuzemské přístroje do 2 kg</t>
  </si>
  <si>
    <t>362410523</t>
  </si>
  <si>
    <t>Montáž  příložného čidla teploty</t>
  </si>
  <si>
    <t>360410178</t>
  </si>
  <si>
    <t>Montáž snímače zaplavení</t>
  </si>
  <si>
    <t>360480024</t>
  </si>
  <si>
    <t>Napojení čerpadla</t>
  </si>
  <si>
    <t>360430051</t>
  </si>
  <si>
    <t>Montáž servomotoru</t>
  </si>
  <si>
    <t>361410052</t>
  </si>
  <si>
    <t>Montáž regulátoru teploty</t>
  </si>
  <si>
    <t>362410525</t>
  </si>
  <si>
    <t>Montáž odporového teploměru - venkovní</t>
  </si>
  <si>
    <t>Služby</t>
  </si>
  <si>
    <t>Služby k řídícímu systému</t>
  </si>
  <si>
    <t>Pol3</t>
  </si>
  <si>
    <t>Zpracování uživatelských programů</t>
  </si>
  <si>
    <t>bod</t>
  </si>
  <si>
    <t>Pol4</t>
  </si>
  <si>
    <t>Oživení a provedení zkoušek</t>
  </si>
  <si>
    <t>Pol5</t>
  </si>
  <si>
    <t>Test 1 :1</t>
  </si>
  <si>
    <t>Pol6</t>
  </si>
  <si>
    <t>Vizualizace na PC</t>
  </si>
  <si>
    <t>Pol7</t>
  </si>
  <si>
    <t>Revize elekto</t>
  </si>
  <si>
    <t>D1</t>
  </si>
  <si>
    <t>Rozvaděč DT-1 montáž</t>
  </si>
  <si>
    <t>E-2020-1</t>
  </si>
  <si>
    <t>Vypínač LTS25A</t>
  </si>
  <si>
    <t>ks</t>
  </si>
  <si>
    <t>E-2000-1</t>
  </si>
  <si>
    <t>Jednofázový jistič</t>
  </si>
  <si>
    <t>E-2000-1.1</t>
  </si>
  <si>
    <t>Pomocný kontakt k jističi</t>
  </si>
  <si>
    <t>E-0100-1</t>
  </si>
  <si>
    <t>Pojistka trubičková na DIN lištu</t>
  </si>
  <si>
    <t>J-3010-1</t>
  </si>
  <si>
    <t>Bezpečnostní transformátor 230/24 V 130VA</t>
  </si>
  <si>
    <t>R-1140-1</t>
  </si>
  <si>
    <t>Zářivkové svítidlo 1x9W s vypínačem</t>
  </si>
  <si>
    <t>D-1623-1</t>
  </si>
  <si>
    <t>Zásuvka modulární  230V/16A</t>
  </si>
  <si>
    <t>H-2850-1</t>
  </si>
  <si>
    <t>Modulární relé VS316</t>
  </si>
  <si>
    <t>G-0020-1</t>
  </si>
  <si>
    <t>Ovládač pomocných obvodů  I-0-II prosvětlený</t>
  </si>
  <si>
    <t>G-5130-0</t>
  </si>
  <si>
    <t>Signálka LED  24V AC</t>
  </si>
  <si>
    <t>E-2006-1</t>
  </si>
  <si>
    <t>Přepěťová ochrana 3.stupeň  DA-275-DF10, 230V AC, 16A s vf. fItrem</t>
  </si>
  <si>
    <t>G-0020-1.1</t>
  </si>
  <si>
    <t>Tlačítkový ovládač  0-I</t>
  </si>
  <si>
    <t>K-1260-1</t>
  </si>
  <si>
    <t>Regulátor montáž, koncentrátor</t>
  </si>
  <si>
    <t>L-4900-1</t>
  </si>
  <si>
    <t>Displej</t>
  </si>
  <si>
    <t>P-0195-1</t>
  </si>
  <si>
    <t>Ukončení vodičů na regulátoru</t>
  </si>
  <si>
    <t>P-0195-1.1</t>
  </si>
  <si>
    <t>Řadová svorkovnice do 2,5 mm2</t>
  </si>
  <si>
    <t>P-0195-1.2</t>
  </si>
  <si>
    <t>Řadová svorkovnice do 6 mm2</t>
  </si>
  <si>
    <t>P-4040-0</t>
  </si>
  <si>
    <t>Vývodka  PG9</t>
  </si>
  <si>
    <t>P-4040-0.1</t>
  </si>
  <si>
    <t>Vývodka  PG11</t>
  </si>
  <si>
    <t>P-4040-0.2</t>
  </si>
  <si>
    <t>Vývodka  PG13,5</t>
  </si>
  <si>
    <t>Poznámka k položce:
Celkem montáž</t>
  </si>
  <si>
    <t>D2</t>
  </si>
  <si>
    <t>Rozvaděč DT-1 dodávka materiálu</t>
  </si>
  <si>
    <t>MATERIÁL</t>
  </si>
  <si>
    <t>Trojfázový vypínač LTS 25, 25A červenožlutý</t>
  </si>
  <si>
    <t>MATERIÁL.1</t>
  </si>
  <si>
    <t>Jednofázový jistič  B/6/1 6A</t>
  </si>
  <si>
    <t>MATERIÁL.2</t>
  </si>
  <si>
    <t>Jednofázový jistič  B/10/1 10A</t>
  </si>
  <si>
    <t>MATERIÁL.3</t>
  </si>
  <si>
    <t>Jednofázový jistič    C/1/1, 1A</t>
  </si>
  <si>
    <t>MATERIÁL.4</t>
  </si>
  <si>
    <t>Jednofázový jistič    C/2/1, 2A</t>
  </si>
  <si>
    <t>MATERIÁL.5</t>
  </si>
  <si>
    <t>MATERIÁL.6</t>
  </si>
  <si>
    <t>MATERIÁL.7</t>
  </si>
  <si>
    <t>MATERIÁL.8</t>
  </si>
  <si>
    <t>MATERIÁL.9</t>
  </si>
  <si>
    <t>MATERIÁL.10</t>
  </si>
  <si>
    <t>Modulární relé VS316/24, cívka 24V AC</t>
  </si>
  <si>
    <t>MATERIÁL.11</t>
  </si>
  <si>
    <t>Přepěťová ochrana 3.stupeň  DA-275-DF10, 230V AC, 10A s vf. fitrem</t>
  </si>
  <si>
    <t>MATERIÁL.12</t>
  </si>
  <si>
    <t>Tlačítkový ovládač  M216590 0-I černý</t>
  </si>
  <si>
    <t>MATERIÁL.13</t>
  </si>
  <si>
    <t>MATERIÁL.14</t>
  </si>
  <si>
    <t>Propojovací díl MM216374</t>
  </si>
  <si>
    <t>MATERIÁL.15</t>
  </si>
  <si>
    <t>Kontakt zadní MM216376</t>
  </si>
  <si>
    <t>MATERIÁL.16</t>
  </si>
  <si>
    <t>Signálka LED  24V AC, zelená k prosvětlenému ovládači</t>
  </si>
  <si>
    <t>MATERIÁL.17</t>
  </si>
  <si>
    <t>Signálka LED  24V AC, červená</t>
  </si>
  <si>
    <t>MATERIÁL.18</t>
  </si>
  <si>
    <t>MATERIÁL.19</t>
  </si>
  <si>
    <t>MATERIÁL.20</t>
  </si>
  <si>
    <t>MATERIÁL.21</t>
  </si>
  <si>
    <t>MATERIÁL.22</t>
  </si>
  <si>
    <t>MATERIÁL.23</t>
  </si>
  <si>
    <t>Nástěnný rozvaděč 600/1200/300 mm,vč.mont.desky, IP54</t>
  </si>
  <si>
    <t>Poznámka k položce:
Součet</t>
  </si>
  <si>
    <t>Pol8</t>
  </si>
  <si>
    <t>Pomocný materiál, korýtka, vodiče</t>
  </si>
  <si>
    <t>Poznámka k položce:
Celkem</t>
  </si>
  <si>
    <t>SO 02.4 - Ambulantní trakt - strukturovaná kabeláž</t>
  </si>
  <si>
    <t>D1 - Strukturovaná kabeláž</t>
  </si>
  <si>
    <t xml:space="preserve">    D2 - Zařízení</t>
  </si>
  <si>
    <t xml:space="preserve">    D3 - Trasy</t>
  </si>
  <si>
    <t xml:space="preserve">    D4 - Ostatní</t>
  </si>
  <si>
    <t>Strukturovaná kabeláž</t>
  </si>
  <si>
    <t>Zařízení</t>
  </si>
  <si>
    <t>Pol9</t>
  </si>
  <si>
    <t>Stávající datový rozvaděč: práce spojené s přesunem stávajících rozvodů ze stávajícího datového rozvaděče do nové pozice, kompletní přesun technologie, demontáž stávajícího RACK, vyvázání kabeláže, popisky, měření</t>
  </si>
  <si>
    <t>Pol10</t>
  </si>
  <si>
    <t>RACK 19" 42 U, 600x800</t>
  </si>
  <si>
    <t>Pol11</t>
  </si>
  <si>
    <t>Ventilační jednotka: 4x ventilátor, termostat</t>
  </si>
  <si>
    <t>Pol12</t>
  </si>
  <si>
    <t>Patch panel 24xRJ45 cat.6, s vyvazovací lištou</t>
  </si>
  <si>
    <t>Pol13</t>
  </si>
  <si>
    <t>ISDN panel 50xRJ45 černý 1U</t>
  </si>
  <si>
    <t>Pol14</t>
  </si>
  <si>
    <t>Vyvazovací panel 1U</t>
  </si>
  <si>
    <t>Pol15</t>
  </si>
  <si>
    <t>Optická vana 12xLC komplet (optická vana, čelo vany, kazeta, pigtail)- zakončení optického propojení rozvaděčů</t>
  </si>
  <si>
    <t>Pol16</t>
  </si>
  <si>
    <t>Optické spojky LC-LC</t>
  </si>
  <si>
    <t>Pol17</t>
  </si>
  <si>
    <t>Optický PatchCord LC-LC</t>
  </si>
  <si>
    <t>Pol18</t>
  </si>
  <si>
    <t>Průchozí panel</t>
  </si>
  <si>
    <t>Pol19</t>
  </si>
  <si>
    <t>Patch kabel cat.6  2m</t>
  </si>
  <si>
    <t>Pol20</t>
  </si>
  <si>
    <t>Rozvodný panel 5x230V</t>
  </si>
  <si>
    <t>Pol21</t>
  </si>
  <si>
    <t>Datová zásuvka 2xRJ45 cat.6 - na stěnu (komplet - krabička, keystone, rámeček, maska)</t>
  </si>
  <si>
    <t>Pol22</t>
  </si>
  <si>
    <t>Datová zásuvka 1xRJ45 cat.6 - na stěnu (komplet - krabička, keystone, rámeček, maska)</t>
  </si>
  <si>
    <t>Pol23</t>
  </si>
  <si>
    <t>Montážní sada (4x), šroub M6, podložka, matice</t>
  </si>
  <si>
    <t>Pol24</t>
  </si>
  <si>
    <t>Sada pro nouzovou signalizaci (podle vyhlášky č. 398/2009 Sb. o bezbariérovém užívání staveb), skládá se z následujících prvků: kontrolní modul s alarmem, tlačítko signální tahové, tlačítko resetovací, transformátor. Součástí dodávky jsou rámečky (1× 2nás</t>
  </si>
  <si>
    <t>kpl</t>
  </si>
  <si>
    <t>Pol25</t>
  </si>
  <si>
    <t>Pomocné montážní práce: zednické výpomoci, bourací práce, koordinační práce</t>
  </si>
  <si>
    <t>hod</t>
  </si>
  <si>
    <t>D3</t>
  </si>
  <si>
    <t>Trasy</t>
  </si>
  <si>
    <t>Pol26</t>
  </si>
  <si>
    <t>Kabel UTP 4p.cat.6 LSOH</t>
  </si>
  <si>
    <t>Pol27</t>
  </si>
  <si>
    <t>Univerzální kabel CLT  04vl 50/125 LSOH Eca černý</t>
  </si>
  <si>
    <t>Pol28</t>
  </si>
  <si>
    <t>Jistič 16A</t>
  </si>
  <si>
    <t>Pol29</t>
  </si>
  <si>
    <t>Kabel CYKY 3Cx2,5</t>
  </si>
  <si>
    <t>Pol30</t>
  </si>
  <si>
    <t>Kabel CYA 6mm</t>
  </si>
  <si>
    <t>Pol31</t>
  </si>
  <si>
    <t>Kabel J-Y(St)Y 3x2x0,8mm</t>
  </si>
  <si>
    <t>Pol32</t>
  </si>
  <si>
    <t>Krabice KU 68</t>
  </si>
  <si>
    <t>Pol33</t>
  </si>
  <si>
    <t>Krabice KO 97.</t>
  </si>
  <si>
    <t>Pol34</t>
  </si>
  <si>
    <t>Požární ucpávky prostupů kabeláže, požární odolnost 45 minut (z protipožárního tmelu)</t>
  </si>
  <si>
    <t>Pol35</t>
  </si>
  <si>
    <t>Optický venkovní box, IP54, 12xSC sim. / LC dup., výkl. kazeta 24 svárů, 200x260x78mm, včetně kompletního vyzbrojení optického rozvaděče</t>
  </si>
  <si>
    <t>Pol36</t>
  </si>
  <si>
    <t>Zemní šachta - příprava pro pokladní systém: Kabelová komora, 450x450mm, hloubka 600mm + Víko, 450x450mm, zatížitelnost B125 (12,5t), litina, EN-124, fixace šroubem</t>
  </si>
  <si>
    <t>Pol37</t>
  </si>
  <si>
    <t>Drobný montážní materiál</t>
  </si>
  <si>
    <t>Pol38</t>
  </si>
  <si>
    <t>Pomocné montážní práce: zednické výpomoci, bourací práce</t>
  </si>
  <si>
    <t>D4</t>
  </si>
  <si>
    <t>Ostatní</t>
  </si>
  <si>
    <t>Pol39</t>
  </si>
  <si>
    <t>Měření a kontrola met.vedení  viz položka</t>
  </si>
  <si>
    <t>Pol40</t>
  </si>
  <si>
    <t>Svařování optického vlákna</t>
  </si>
  <si>
    <t>Pol41</t>
  </si>
  <si>
    <t>Měření optického vlákna</t>
  </si>
  <si>
    <t>Pol42</t>
  </si>
  <si>
    <t>Seznámení obsluhy s provozem zařízení</t>
  </si>
  <si>
    <t>Pol43</t>
  </si>
  <si>
    <t>Pronájem plošiny</t>
  </si>
  <si>
    <t>Pol44</t>
  </si>
  <si>
    <t>Revize systému</t>
  </si>
  <si>
    <t>Pol45</t>
  </si>
  <si>
    <t>Úklid a zajištění staveniště</t>
  </si>
  <si>
    <t>SO 02.5 - Ambulantní trakt - PTV</t>
  </si>
  <si>
    <t>D1 - Průmyslová televize</t>
  </si>
  <si>
    <t>Průmyslová televize</t>
  </si>
  <si>
    <t>Pol46</t>
  </si>
  <si>
    <t>Kamera - 4MPix; IP venk. dome kamera; H265+; světelná citlivost 0,01 Lux; WDR; ICR; EXIR 50m; 3-axiální nastavení; podporuje záznam na micro SD kartu (max. 128GB); IP67; fixní objektiv 2,8mm.</t>
  </si>
  <si>
    <t>Pol47</t>
  </si>
  <si>
    <t>Kryt pro skrytou montáž kabelů kamery, rozměry: Φ135mm</t>
  </si>
  <si>
    <t>Pol48</t>
  </si>
  <si>
    <t>Montážní patice pro osazní kamer na zeď/ na roh</t>
  </si>
  <si>
    <t>Pol49</t>
  </si>
  <si>
    <t>Montážní patice pro osazní kamer na sloup</t>
  </si>
  <si>
    <t>Pol50</t>
  </si>
  <si>
    <t>Switch, 24port, Gigabit,WebManagement., 8x 10/100/1000, 24x PoE</t>
  </si>
  <si>
    <t>Pol51</t>
  </si>
  <si>
    <t>Switch 4x POE, 4x 100 Mb, 1x Gb LAN,  1x Gb SFP, výkon 60 W, průmyslový, bez managementu, včetně SFP modulu na daný optický propoj</t>
  </si>
  <si>
    <t>Pol52</t>
  </si>
  <si>
    <t>Ekonomický NVR pro 32 IP kamer, až 5MP, HDMI, bez HDD</t>
  </si>
  <si>
    <t>Pol53</t>
  </si>
  <si>
    <t>HDD pevný disk, 4TB, provoz 24/7</t>
  </si>
  <si>
    <t>Pol54</t>
  </si>
  <si>
    <t>Konektor RJ45 Cat.5e</t>
  </si>
  <si>
    <t>Pol55</t>
  </si>
  <si>
    <t>Patch panel 24x RJ45, Cat.5e, modulární</t>
  </si>
  <si>
    <t>Pol56</t>
  </si>
  <si>
    <t>Keystone Cat.5e, pro osazení do patch panelu</t>
  </si>
  <si>
    <t>Pol57</t>
  </si>
  <si>
    <t>Patch kabel cat.5e  2m</t>
  </si>
  <si>
    <t>Pol58</t>
  </si>
  <si>
    <t>Rozvaděč na sloup, do venkovního prostředí, 500mm x 300mm x 160mm, IP 65, včetně instalačního příslušenství</t>
  </si>
  <si>
    <t>Pol59</t>
  </si>
  <si>
    <t>Pracovní stanice: standardní PC s monitorem pro zobrazení kamer, včetně základního SW pro sledování kamer s licencí do 6 kamer</t>
  </si>
  <si>
    <t>Pol60</t>
  </si>
  <si>
    <t>Kabel UTP 4p.cat.5e LSOH</t>
  </si>
  <si>
    <t>Pol61</t>
  </si>
  <si>
    <t>Pol62</t>
  </si>
  <si>
    <t>Seznámení obsluhy s provozem a obsluhou zařízení</t>
  </si>
  <si>
    <t>Kpl</t>
  </si>
  <si>
    <t>Pol63</t>
  </si>
  <si>
    <t>Oživení, nastavení, zprovoznění</t>
  </si>
  <si>
    <t>Pol64</t>
  </si>
  <si>
    <t>SO 02.6 - Ambulantní trakt - VS</t>
  </si>
  <si>
    <t>D1 - Vyvolávací systém</t>
  </si>
  <si>
    <t>Vyvolávací systém</t>
  </si>
  <si>
    <t>Pol65</t>
  </si>
  <si>
    <t>Obslužný kiosek, samostatně stojící s dotykovým displejem a tiskárnou termoštítků</t>
  </si>
  <si>
    <t>Pol66</t>
  </si>
  <si>
    <t>Recepční modul systému - instalovaný na počítači recepce, evidence</t>
  </si>
  <si>
    <t>Pol67</t>
  </si>
  <si>
    <t>Virtuální LCD Displej pro zobrazení volaného klienta, velikost 43"</t>
  </si>
  <si>
    <t>Pol68</t>
  </si>
  <si>
    <t>Řídící počítač pro zobrazení na LCD displeji: 4GB Ram, HDD 500GB, grafická karta</t>
  </si>
  <si>
    <t>Pol69</t>
  </si>
  <si>
    <t>Stropní držák pro virtuální LCD displej</t>
  </si>
  <si>
    <t>Pol70</t>
  </si>
  <si>
    <t>Dvouřádkový číslicový displej, tří znaky pro zobrazení čísla klienta, dva znaky pro zobrazení čísla přepážky</t>
  </si>
  <si>
    <t>Pol71</t>
  </si>
  <si>
    <t>Stropní držák pro číslocový displej</t>
  </si>
  <si>
    <t>Pol72</t>
  </si>
  <si>
    <t>Řídící software systému</t>
  </si>
  <si>
    <t>Pol73</t>
  </si>
  <si>
    <t>Přepážkový virtuální terminál - instalovaný na jednotliých PC v ambulancích</t>
  </si>
  <si>
    <t>Pol74</t>
  </si>
  <si>
    <t>Licence pro virtuální displej</t>
  </si>
  <si>
    <t>Pol75</t>
  </si>
  <si>
    <t>Modul monitoringu a činnosti přepážek (ambulancí) a služeb</t>
  </si>
  <si>
    <t>Pol76</t>
  </si>
  <si>
    <t>Modul statistiky - vyhodnocení návštěvnocsti jednotlivých pracovišť, rychlost odbavení apod.</t>
  </si>
  <si>
    <t>Pol77</t>
  </si>
  <si>
    <t>Hlasový modul vyvolávání - pro hlasové výzvy klientů</t>
  </si>
  <si>
    <t>Pol78</t>
  </si>
  <si>
    <t>Modul propojení systému s rozhlasovou ústřednou</t>
  </si>
  <si>
    <t>Pol79</t>
  </si>
  <si>
    <t>Číslicový displej nad dveře ambulance</t>
  </si>
  <si>
    <t>Pol80</t>
  </si>
  <si>
    <t>Kabel CYSY 2x1,5</t>
  </si>
  <si>
    <t>Pol81</t>
  </si>
  <si>
    <t>Kabel CYKY 3x1,5</t>
  </si>
  <si>
    <t>Pol82</t>
  </si>
  <si>
    <t>Pol83</t>
  </si>
  <si>
    <t>Kabel CYKY 3x2,5</t>
  </si>
  <si>
    <t>Pol84</t>
  </si>
  <si>
    <t>Jistič 10A</t>
  </si>
  <si>
    <t>Pol85</t>
  </si>
  <si>
    <t>Uvedení do trv. provozu (oživení, nastavení, odzkoušení, PROGRAMOVÁNÍ)</t>
  </si>
  <si>
    <t>Pol86</t>
  </si>
  <si>
    <t>Kontrola metalické kabeláže</t>
  </si>
  <si>
    <t>Pol87</t>
  </si>
  <si>
    <t>Pol88</t>
  </si>
  <si>
    <t>Seznámení obsluhy</t>
  </si>
  <si>
    <t>SO 02.7 - Ambulantní trakt - EKV</t>
  </si>
  <si>
    <t>D1 - Elektrická kontrola vstupu</t>
  </si>
  <si>
    <t>Elektrická kontrola vstupu</t>
  </si>
  <si>
    <t>Pol89</t>
  </si>
  <si>
    <t>IP přístupový kontrolér, provedení plošný spoj, připojení 4x RFID čteček (Wiegand), ovládání až 4 dveří, kapacita 30 000 uživatelů , 100 000 událostí, komunikace s PC přes TCP/IP nebo RS485, LED signalizace stavů, 4x NO/NC relé zámku (5A / 30VDC), 4x relé</t>
  </si>
  <si>
    <t>Pol90</t>
  </si>
  <si>
    <t>Instalační krabice plastová, šedá, do venkovního prostředí, 12x gumová průchodka ø 48 mm, rozměry 380 x 300 x 120 mm, krytí IP 55, pracovní teplota od -25 °C do +60 °C, uchycení na DIN lištu.</t>
  </si>
  <si>
    <t>Pol91</t>
  </si>
  <si>
    <t>Přístupová čtečka RFID, duální, čtení bezkontaktních karet a klíčenek (EM, 125 kHz, Mifare 13,56 MHz, Desfire EV a EV2 4 BYTE 13,56 MHz), Wiegand 34 komunikace</t>
  </si>
  <si>
    <t>Pol92</t>
  </si>
  <si>
    <t>Impulsní napájecí zdroj 12V, 5A, zálohování akumulátorem, dobíjení akumulátoru</t>
  </si>
  <si>
    <t>Pol93</t>
  </si>
  <si>
    <t>Impulsní napájecí zdroj 24V, 5A, zálohování akumulátorem, dobíjení akumulátoru</t>
  </si>
  <si>
    <t>Pol94</t>
  </si>
  <si>
    <t>Záložní akumulátor 12V/17 Ah</t>
  </si>
  <si>
    <t>Pol95</t>
  </si>
  <si>
    <t>Bezkontaktní karta , ISO formát, tl:0,76mm, plně potisknutelná PVC karta</t>
  </si>
  <si>
    <t>Pol96</t>
  </si>
  <si>
    <t>Elektrický dveřní otvírač BeFo, reverzní, signalizace, 24V DC</t>
  </si>
  <si>
    <t>Pol97</t>
  </si>
  <si>
    <t>Elektromechanický dveřní zámek, vč montážního příslušenství</t>
  </si>
  <si>
    <t>Pol98</t>
  </si>
  <si>
    <t>Rozpínací tlačítko, včetně montážního boxu na - odblokování převlékacího boxu</t>
  </si>
  <si>
    <t>Pol99</t>
  </si>
  <si>
    <t>Pomocné instalační práce: zednické výpomoci, bourací práce, koordinační práce</t>
  </si>
  <si>
    <t>Pol100</t>
  </si>
  <si>
    <t>Sdělovací kabel VEZ 2x0,75 + 4x0,22</t>
  </si>
  <si>
    <t>Pol101</t>
  </si>
  <si>
    <t>Kabel CYSY 5x2,5</t>
  </si>
  <si>
    <t>Pol102</t>
  </si>
  <si>
    <t>Kabel CYSY 2x1</t>
  </si>
  <si>
    <t>Pol103</t>
  </si>
  <si>
    <t>Pol104</t>
  </si>
  <si>
    <t>Požární ucpávky prostupů kabeláže, požární odolnost 45 minut</t>
  </si>
  <si>
    <t>Pol105</t>
  </si>
  <si>
    <t>Nespecifikované pomocné montážní práce</t>
  </si>
  <si>
    <t>Pol106</t>
  </si>
  <si>
    <t>Pol107</t>
  </si>
  <si>
    <t>Programování zařízení, oživení, nastavení</t>
  </si>
  <si>
    <t>Pol108</t>
  </si>
  <si>
    <t>Úklid staveniště</t>
  </si>
  <si>
    <t>Pol109</t>
  </si>
  <si>
    <t>Ostatní rozpočtové náklady</t>
  </si>
  <si>
    <t>Pol110</t>
  </si>
  <si>
    <t>Doprava</t>
  </si>
  <si>
    <t>SO 02.8 - Ambulantní trakt - ROZHLAS</t>
  </si>
  <si>
    <t>D1 - Rozhlas</t>
  </si>
  <si>
    <t>D5 - CELKEM</t>
  </si>
  <si>
    <t>Rozhlas</t>
  </si>
  <si>
    <t>Pol111</t>
  </si>
  <si>
    <t>Rozhlasová ústředna: 2 line + 3 mic vstupy, 3 zóny, 180 W, priorita, přehrávač MP3, SD + USB čtečka, FM tuner, Bluetooth, audio modul pro gongy a hlášení, IR dálkové ovládání, digitální IP technologie audio ozvučení, LAN vstup, vysoký komfort softwaru sys</t>
  </si>
  <si>
    <t>Pol112</t>
  </si>
  <si>
    <t>Modul propojení s vyvolávacím systémem</t>
  </si>
  <si>
    <t>Pol113</t>
  </si>
  <si>
    <t>Reproduktor podhledový 6 W / 100 V, 90 dB, 90 – 20 000 Hz, Ø 187 mm</t>
  </si>
  <si>
    <t>Pol114</t>
  </si>
  <si>
    <t>Drobný montážní materiál, propojovací kabely</t>
  </si>
  <si>
    <t>Pol115</t>
  </si>
  <si>
    <t>Kabel 3 x1,5 B2ca s1d1a1</t>
  </si>
  <si>
    <t>Pol116</t>
  </si>
  <si>
    <t>Pol117</t>
  </si>
  <si>
    <t>Naprogramování, konfigurace systému</t>
  </si>
  <si>
    <t>Pol118</t>
  </si>
  <si>
    <t>Pol119</t>
  </si>
  <si>
    <t>D5</t>
  </si>
  <si>
    <t>CELKEM</t>
  </si>
  <si>
    <t>SO 02.9 - Ambulantní trakt - AKT</t>
  </si>
  <si>
    <t>D1 - Aktivní prvky</t>
  </si>
  <si>
    <t>Aktivní prvky</t>
  </si>
  <si>
    <t>Pol120</t>
  </si>
  <si>
    <t>Aktivní prvek Switch s managementem, Routing/Switching: Layer 2 Only, 48x PoE+ 100/1000 RJ45 portů + 4x Gb SFP porty + 1x Dual-personality (RJ-45 nebo USB micro-B) serial console port, PoE budget: 382W, Power Over Ethernet Plus (IEEE 802.3at), WDRR, ACLs,</t>
  </si>
  <si>
    <t>Pol121</t>
  </si>
  <si>
    <t>SFP Modul kompatibilní s dodanou technologií switch, přenosová rychlost 1Gb/s</t>
  </si>
  <si>
    <t>Pol122</t>
  </si>
  <si>
    <t>WiFi Acess Point3x3 MIMO 2,4GHz a 2x2 MIMO 5GHz Acess Point s rychlostí přenosu až 867+450 Mbps a podporou norem 802.11a/b/g/n/ac</t>
  </si>
  <si>
    <t>Pol123</t>
  </si>
  <si>
    <t>Dveřní zvonkové tablo 3x2 tlačítka</t>
  </si>
  <si>
    <t>Pol124</t>
  </si>
  <si>
    <t>Systémový napájecí zdroj pro zvonkové tablo</t>
  </si>
  <si>
    <t>Pol125</t>
  </si>
  <si>
    <t>Stříška nerezová pro zvonkové tablo</t>
  </si>
  <si>
    <t>Pol126</t>
  </si>
  <si>
    <t>Kabel UTP Cat.5e</t>
  </si>
  <si>
    <t>Pol127</t>
  </si>
  <si>
    <t>Kabel CYSY 5x1,5</t>
  </si>
  <si>
    <t>Pol128</t>
  </si>
  <si>
    <t>Pol129</t>
  </si>
  <si>
    <t>Pol130</t>
  </si>
  <si>
    <t>SO 02.10 - Ambulantní trakt - HR</t>
  </si>
  <si>
    <t>D1 - Hrubé rozvody</t>
  </si>
  <si>
    <t xml:space="preserve">    D2 - Trasy</t>
  </si>
  <si>
    <t xml:space="preserve">    D3 - Ostatní</t>
  </si>
  <si>
    <t>D4 - CELKEM</t>
  </si>
  <si>
    <t>Hrubé rozvody</t>
  </si>
  <si>
    <t>Pol131</t>
  </si>
  <si>
    <t>Kabelový žlab plechový 150/50 komplet (žlab, víko, nosné závitové tyče, nosníky)</t>
  </si>
  <si>
    <t>Pol132</t>
  </si>
  <si>
    <t>Kabelový žlab plechový 40/20 komplet (žlab, víko, nosné závitové tyče, nosníky)</t>
  </si>
  <si>
    <t>Pol133</t>
  </si>
  <si>
    <t>Držák svazkový 40, bezhalogenový</t>
  </si>
  <si>
    <t>Pol134</t>
  </si>
  <si>
    <t>Trubka korugovaná KOPOFLEX50</t>
  </si>
  <si>
    <t>Pol135</t>
  </si>
  <si>
    <t>Trubka HDPE 40/33 oranžová</t>
  </si>
  <si>
    <t>Pol136</t>
  </si>
  <si>
    <t>Mikrotrubička 12/8</t>
  </si>
  <si>
    <t>Pol137</t>
  </si>
  <si>
    <t>Trubka PVC 20 tuhá, na povrch, včetne příslušenství</t>
  </si>
  <si>
    <t>Pol138</t>
  </si>
  <si>
    <t>Trubka PVC 16 p.o</t>
  </si>
  <si>
    <t>Pol139</t>
  </si>
  <si>
    <t>Trubka PVC 23 p.o</t>
  </si>
  <si>
    <t>Pol140</t>
  </si>
  <si>
    <t>Trubka PVC 29 p.o</t>
  </si>
  <si>
    <t>Pol141</t>
  </si>
  <si>
    <t>Trubka PVC 36 p.o</t>
  </si>
  <si>
    <t>Pol142</t>
  </si>
  <si>
    <t>Krabice přístrojová do parapetního kanálu</t>
  </si>
  <si>
    <t>Pol143</t>
  </si>
  <si>
    <t>Pol144</t>
  </si>
  <si>
    <t>Pol145</t>
  </si>
  <si>
    <t>Průraz zdivem, cihlová zeď, tloušťka do 50cm</t>
  </si>
  <si>
    <t>Pol146</t>
  </si>
  <si>
    <t>Průraz zdivem, železobetonová zeď, d=20mm, síla zdi 300mm</t>
  </si>
  <si>
    <t>Pol147</t>
  </si>
  <si>
    <t>Pomocný podružný montážní materiál: zdící materiál na drobné zapravení, sádra, stahovací pásky, izolační pásky, drobný spotřební materiál</t>
  </si>
  <si>
    <t>Pol148</t>
  </si>
  <si>
    <t>Frezování drážky ve zdivu</t>
  </si>
  <si>
    <t>Pol149</t>
  </si>
  <si>
    <t>Nespecifikované pomocné montážní práce (zednické výpomoci, zapravení, bourací práce)</t>
  </si>
  <si>
    <t>Pol150</t>
  </si>
  <si>
    <t>Náklady na dopravu</t>
  </si>
  <si>
    <t>Pol151</t>
  </si>
  <si>
    <t>Zabezpečení pracoviště</t>
  </si>
  <si>
    <t>Pol152</t>
  </si>
  <si>
    <t>Pronájem plošiny/ lešení</t>
  </si>
  <si>
    <t>Pol153</t>
  </si>
  <si>
    <t xml:space="preserve">SO 02.11 - Ambulantní trakt - EPS </t>
  </si>
  <si>
    <t>D1 - Dodávky</t>
  </si>
  <si>
    <t>D2 - Montážní materiál a práce</t>
  </si>
  <si>
    <t>Dodávky</t>
  </si>
  <si>
    <t>Pol154</t>
  </si>
  <si>
    <t>Kompaktní ústředna EPS pro montáž na stěnu, až 2 kruhová vedení, max. 250 adres. Obsahuje základní desku , zdroj (24VDC/5A), zobrazovací a ovládací panel s barevným dotykovým displejem. 2 akumulátory 12V max. 38Ah. Kompatabilní se stávající ústřednou Zett</t>
  </si>
  <si>
    <t>Pol155</t>
  </si>
  <si>
    <t>Síťová karta k síťovému propojení ústředen Zettler</t>
  </si>
  <si>
    <t>Pol156</t>
  </si>
  <si>
    <t>Převodník pro propojení síťových desek optickými vlákny, propojení převodníků dvěma optickými vlákny (Tx/Rx), typ vlákna MM 50 nebo 62,5/125µm, typ konektoru ST.</t>
  </si>
  <si>
    <t>Pol157</t>
  </si>
  <si>
    <t>Rozšíření počtu výstupů a vstupů o dalších 8 galvanicky oddělených nehlídaných vstupů a 8 volně programovatelných reléových výstupů 24VDC (zatížitelnost výstupů max. 30VDC/2A).</t>
  </si>
  <si>
    <t>Pol158</t>
  </si>
  <si>
    <t>Upgrade stávající ústředny - základní deska FIM801</t>
  </si>
  <si>
    <t>Pol159</t>
  </si>
  <si>
    <t>Upgrade stávající ústředny - CPU801 procesor</t>
  </si>
  <si>
    <t>Pol160</t>
  </si>
  <si>
    <t>Adresovatelný interaktivní multisenzor, kombinace optického a tepelného senzoru, dálkové servisní funkce pomocí IR komunikace s programovacím přístrojem.</t>
  </si>
  <si>
    <t>Pol161</t>
  </si>
  <si>
    <t>Zásuvka pro multisenzor</t>
  </si>
  <si>
    <t>Pol162</t>
  </si>
  <si>
    <t>Adresovatelný tlačítkový hlásič požáru vnitřní s izolátorem, červený, 135x135x32mm</t>
  </si>
  <si>
    <t>Pol163</t>
  </si>
  <si>
    <t>Siréna s paticí s majákem RoLP LX W podle EN54-23 W, pro montáž na zeď, červená.</t>
  </si>
  <si>
    <t>Pol164</t>
  </si>
  <si>
    <t>Akumulátor PS12380 (12V/38Ah)</t>
  </si>
  <si>
    <t>Montážní materiál a práce</t>
  </si>
  <si>
    <t>Pol165</t>
  </si>
  <si>
    <t xml:space="preserve">2x2x0,8 TCSPKFH-V180 B2ca s1d0 bezhalogenový nízkofrekvenční čtyřkovaný sdělovací kabel s Al stíněním s malým množstvím uvolněného tepla v případě požáru a se zachováním funkční schopnosti kabelového systému podle ZP 27/2008, STN 92 0205, DIN 4102-12 vč. </t>
  </si>
  <si>
    <t>Pol166</t>
  </si>
  <si>
    <t xml:space="preserve">1x2x0,8 TCSPKFH-V180 B2ca s1d0 bezhalogenový nízkofrekvenční čtyřkovaný sdělovací kabel s Al stíněním s malým množstvím uvolněného tepla v případě požáru a se zachováním funkční schopnosti kabelového systému podle ZP 27/2008, STN 92 0205, DIN 4102-12 vč. </t>
  </si>
  <si>
    <t>Pol167</t>
  </si>
  <si>
    <t>optický kabel 4vl multimod 50um , vč příchytného materiálu, b2cas1f0 vč. nosného materiálu</t>
  </si>
  <si>
    <t>Pol168</t>
  </si>
  <si>
    <t>Svařování, příprava optické kabeláže, ostatní materiál potřebný pro řádné provedení optické trasy</t>
  </si>
  <si>
    <t>kmpl</t>
  </si>
  <si>
    <t>Pol169</t>
  </si>
  <si>
    <t>Práce spojené s propojením ústředen, programování, nastavení, test</t>
  </si>
  <si>
    <t>Pol170</t>
  </si>
  <si>
    <t>Dohledání trasy optické kabeláže a značení trasy</t>
  </si>
  <si>
    <t>Pol171</t>
  </si>
  <si>
    <t>Ostatní práce spojené s tažením optické kabeláže stávajícími objekty (rozebírání podhledů apod.)</t>
  </si>
  <si>
    <t>Pol172</t>
  </si>
  <si>
    <t>Programování, revize, zaškolení</t>
  </si>
  <si>
    <t>Pol173</t>
  </si>
  <si>
    <t>Drobný montážní a pomocný materiál</t>
  </si>
  <si>
    <t>Pol174</t>
  </si>
  <si>
    <t>Stavební přípomoce, průrazy, zapravení</t>
  </si>
  <si>
    <t>Pol175</t>
  </si>
  <si>
    <t>Spolupráce s ostatními profesemi - koordinace</t>
  </si>
  <si>
    <t>Pol176</t>
  </si>
  <si>
    <t>Práce spojené s napojením a ovládáním návazných zařízení</t>
  </si>
  <si>
    <t>Pol177</t>
  </si>
  <si>
    <t>Doprava a přesun</t>
  </si>
  <si>
    <t>Pol178</t>
  </si>
  <si>
    <t>Požární přepážky</t>
  </si>
  <si>
    <t>SO 02.12 - Ambulantní trakt - VZT ve staré části</t>
  </si>
  <si>
    <t>D1 - ZAŘÍZENÍ Č.2 – KLIMATIZACE OVLADOVNY A POPISOVNY (MÍSTNOSTI LÉKAŘE)</t>
  </si>
  <si>
    <t>HSV - HSV</t>
  </si>
  <si>
    <t xml:space="preserve">    D2 - ZAŘÍZENÍ Č.1 – VĚTRÁNÍ VYŠETŘOVNY CT, PŘEVLÉKACÍCH KABINEK, WC A ÚKLID. MÍST.</t>
  </si>
  <si>
    <t xml:space="preserve">    D3 - Ostatní náklady </t>
  </si>
  <si>
    <t>ZAŘÍZENÍ Č.2 – KLIMATIZACE OVLADOVNY A POPISOVNY (MÍSTNOSTI LÉKAŘE)</t>
  </si>
  <si>
    <t>Izolované Cu potrubí chladiva R410A (kapalina/plyn), chladivo R410A</t>
  </si>
  <si>
    <t>1947091388</t>
  </si>
  <si>
    <t>Nástěnné konzoly pro kondenzační jednotku, délka 600mm, vč. 4ks silentbloků</t>
  </si>
  <si>
    <t>-818569381</t>
  </si>
  <si>
    <t>Montážní, kotvící a spojovací materiál</t>
  </si>
  <si>
    <t>-157452451</t>
  </si>
  <si>
    <t>ZAŘÍZENÍ Č.1 – VĚTRÁNÍ VYŠETŘOVNY CT, PŘEVLÉKACÍCH KABINEK, WC A ÚKLID. MÍST.</t>
  </si>
  <si>
    <t>Potrubní radiální ventilátor DN150, V=170m3/h/180Pa, Pi=60W/230V, hlukově izolovaný, příslušenství</t>
  </si>
  <si>
    <t>-1181079786</t>
  </si>
  <si>
    <t>Potrubní tlumič do kruhového potrubí - DN150, délka 600mm</t>
  </si>
  <si>
    <t>-118040065</t>
  </si>
  <si>
    <t>Koncový prvek pro odvod vzduchu - talířový ventil DN125, vč. zděře,  mat. plast, odstín RAL 9010 bílá</t>
  </si>
  <si>
    <t>173770557</t>
  </si>
  <si>
    <t>Zpětná klapka, DN150, vsuvná do potrubí, těsná</t>
  </si>
  <si>
    <t>1112118186</t>
  </si>
  <si>
    <t>Koncový prvek pro odfuk vzduchu - protidešťová žaluzie, 250x250mm, se sitem proti ptactvu, odstín RAL dle požadavku architekta</t>
  </si>
  <si>
    <t>198478616</t>
  </si>
  <si>
    <t>Dveřní mřížka - mat. plast, rozměr 445x80mm, odstín bílá, skládá se ze dvou mřížek na každou stranu dveřního křídla</t>
  </si>
  <si>
    <t>-1379240751</t>
  </si>
  <si>
    <t>Potrubí 4-hranné z pozink. plechu sk.I, včetně 30% tvarovek, do obvodu 1000mm</t>
  </si>
  <si>
    <t>1389879787</t>
  </si>
  <si>
    <t>Potrubí kruhové z pozink. plechu sk.I, včetně  40% tvarovek, DN150mm</t>
  </si>
  <si>
    <t>bm</t>
  </si>
  <si>
    <t>1867261631</t>
  </si>
  <si>
    <t>1345840770</t>
  </si>
  <si>
    <t>1479004309</t>
  </si>
  <si>
    <t>1968226277</t>
  </si>
  <si>
    <t xml:space="preserve">Ostatní náklady </t>
  </si>
  <si>
    <t>Doprava (zařízení / potrubí / pracovníci apod.) - 4% z dodávky zařízení</t>
  </si>
  <si>
    <t>-1347974343</t>
  </si>
  <si>
    <t>Přesun hmot + lešení + jeřábová technika</t>
  </si>
  <si>
    <t>-1019351742</t>
  </si>
  <si>
    <t>Komplexní vyzkoušení zařízení, oživení a vyregulování zařízení (vč. 2 systémů chlazení - přesun venkovních jednotek!!!)</t>
  </si>
  <si>
    <t>1321763456</t>
  </si>
  <si>
    <t>Vypracování protokolu o proměření a vyregulování</t>
  </si>
  <si>
    <t>189015580</t>
  </si>
  <si>
    <t>Zaškolení obsluhy</t>
  </si>
  <si>
    <t>-48154466</t>
  </si>
  <si>
    <t>Vypracování provozních předpisů</t>
  </si>
  <si>
    <t>-719207597</t>
  </si>
  <si>
    <t xml:space="preserve">Provedení prostupů vč. zpětného zapravení vč. dodávky materiálu, vč. odvozu suti a poplatku za skládkovné pr. do 200 mm </t>
  </si>
  <si>
    <t>-177996074</t>
  </si>
  <si>
    <t xml:space="preserve">SO 02.13 - Ambulantní trakt - elektroinstalace </t>
  </si>
  <si>
    <t xml:space="preserve">D1 - Elektromontáže </t>
  </si>
  <si>
    <t xml:space="preserve">D2 - Stavební práce </t>
  </si>
  <si>
    <t xml:space="preserve">D3 - Materiály </t>
  </si>
  <si>
    <t>D4 - Dodávky zařízení (specifikace)</t>
  </si>
  <si>
    <t>D5 - HZS</t>
  </si>
  <si>
    <t>D6 - HZS</t>
  </si>
  <si>
    <t xml:space="preserve">Elektromontáže </t>
  </si>
  <si>
    <t>Pol282</t>
  </si>
  <si>
    <t>trubka oheb.el.inst. typ 2323  (PO)</t>
  </si>
  <si>
    <t>Pol182</t>
  </si>
  <si>
    <t>krab.přístrojová 1901,68L/1,KP 68  bez zapojení</t>
  </si>
  <si>
    <t>Pol183</t>
  </si>
  <si>
    <t>krab.odb. (1903;KR 68, KU68/3L)  vč.zap.</t>
  </si>
  <si>
    <t>Pol283</t>
  </si>
  <si>
    <t>krab.rozvodka typ 8112(8117,8118) .zapoj.</t>
  </si>
  <si>
    <t>Pol284</t>
  </si>
  <si>
    <t>kab.žlab  62/50mm bez víka vč.podpěrek</t>
  </si>
  <si>
    <t>Pol285</t>
  </si>
  <si>
    <t>kab.žlab  125/100 bez víka vč.podpěrek</t>
  </si>
  <si>
    <t>Pol286</t>
  </si>
  <si>
    <t>ukonč. 1 žil. vodičů do 16 mm2</t>
  </si>
  <si>
    <t>Pol287</t>
  </si>
  <si>
    <t>ukonč. 1 žil. vodičů do 50 mm2</t>
  </si>
  <si>
    <t>Pol288</t>
  </si>
  <si>
    <t>ukonč. 1 žil. vodičů do 70 mm2</t>
  </si>
  <si>
    <t>Pol289</t>
  </si>
  <si>
    <t>ukonč.kab.smršt.zákl.do 4x10 mm2</t>
  </si>
  <si>
    <t>Pol184</t>
  </si>
  <si>
    <t>ukonč.kab.smršt.zákl.do 4x150 mm2</t>
  </si>
  <si>
    <t>Pol290</t>
  </si>
  <si>
    <t>ukonč.kab.smršt.zákl.do 5x4 mm2</t>
  </si>
  <si>
    <t>Pol291</t>
  </si>
  <si>
    <t>ukonč.kab.smršt.zákl.do 5x50 mm2</t>
  </si>
  <si>
    <t>Pol292</t>
  </si>
  <si>
    <t>ukonč.kab.smršt.zákl.do 5x25 mm2</t>
  </si>
  <si>
    <t>Pol293</t>
  </si>
  <si>
    <t>ukonč.kab.smršt.zákl.do 5x10 mm2</t>
  </si>
  <si>
    <t>Pol191</t>
  </si>
  <si>
    <t>spín. včet.zap. č.1</t>
  </si>
  <si>
    <t>Pol294</t>
  </si>
  <si>
    <t>spín..vč.zapoj. č.1(6)(1/0, 1/OSo)  IP44</t>
  </si>
  <si>
    <t>Ks</t>
  </si>
  <si>
    <t>Pol295</t>
  </si>
  <si>
    <t>spín. včet.zap. č. 5A,B</t>
  </si>
  <si>
    <t>Pol296</t>
  </si>
  <si>
    <t>spín  včet.zap.  č.6  střídavý</t>
  </si>
  <si>
    <t>Pol297</t>
  </si>
  <si>
    <t>spín. se sign.dout., 1S, 1So,</t>
  </si>
  <si>
    <t>Pol298</t>
  </si>
  <si>
    <t>spínač osvětlení,vlhkosti,stmívač,infraspínač, apod.)</t>
  </si>
  <si>
    <t>Pol299</t>
  </si>
  <si>
    <t>zás.5518-..  jednoduchá včet.zapoj.(svorka potenciál.)</t>
  </si>
  <si>
    <t>Pol300</t>
  </si>
  <si>
    <t>zás.5518(98,99)  ...jednoduchá+přepěť.ochr.,opt.signal.</t>
  </si>
  <si>
    <t>Pol301</t>
  </si>
  <si>
    <t>zás.5518(19) ..... jednoduchá průběž.montáž</t>
  </si>
  <si>
    <t>Pol302</t>
  </si>
  <si>
    <t>zás.5512(3) .....   dvojitá ,průběž.montáž</t>
  </si>
  <si>
    <t>Pol303</t>
  </si>
  <si>
    <t>transformátor pro signalizač.syst. do krabice(FLM1000)</t>
  </si>
  <si>
    <t>Pol304</t>
  </si>
  <si>
    <t>Tlačítko v (plast) skříni se sklem 1-TOTAL-STOP</t>
  </si>
  <si>
    <t>Pol305</t>
  </si>
  <si>
    <t>alarm modul do krabice  FEH 2001</t>
  </si>
  <si>
    <t>Pol306</t>
  </si>
  <si>
    <t>spínač tahový se  šňůrkou  signální FAP3002</t>
  </si>
  <si>
    <t>Pol307</t>
  </si>
  <si>
    <t>spínač tlačítko reset.  modul  FAP2001</t>
  </si>
  <si>
    <t>Pol308</t>
  </si>
  <si>
    <t>mont.oceloplech.rozvodnic do 20kg</t>
  </si>
  <si>
    <t>Pol309</t>
  </si>
  <si>
    <t>mont.oceloplech.rozvodnic do 50kg</t>
  </si>
  <si>
    <t>Pol310</t>
  </si>
  <si>
    <t>mont.oceloplech.rozvodnic do 100kg</t>
  </si>
  <si>
    <t>Pol311</t>
  </si>
  <si>
    <t>skříň s růz.náplní do 10kg( HOPapod.)</t>
  </si>
  <si>
    <t>Pol195</t>
  </si>
  <si>
    <t>svorkovnice ochranná(poteniál.)</t>
  </si>
  <si>
    <t>Pol312</t>
  </si>
  <si>
    <t>svit.zářiv.LED 28W      strop.                  IP20,       EL7</t>
  </si>
  <si>
    <t>Pol313</t>
  </si>
  <si>
    <t>svit.zářiv.LED 23W        strop.                 IP20,      EL4</t>
  </si>
  <si>
    <t>Pol314</t>
  </si>
  <si>
    <t>svit.zářiv.LED 22W strop.,nástěn.          IP20,       EL14,</t>
  </si>
  <si>
    <t>Pol315</t>
  </si>
  <si>
    <t>svít.zářiv.LED 23W ,    závěsné  ,           IP20  ,    EL3</t>
  </si>
  <si>
    <t>Pol316</t>
  </si>
  <si>
    <t>svít.zářiv.LED 63W,     závěsné  ,          IP20     ,   EL9</t>
  </si>
  <si>
    <t>Pol317</t>
  </si>
  <si>
    <t>svit.zářiv.LED 22-36W podhled.,            IP20,      EL1,5,6,8</t>
  </si>
  <si>
    <t>Pol318</t>
  </si>
  <si>
    <t>svit.zářiv.LED   23W    podhled  ,           IP20,      EL4</t>
  </si>
  <si>
    <t>Pol319</t>
  </si>
  <si>
    <t>svit.nouzové LED 3W podhled.,           IP20  ,    EL10</t>
  </si>
  <si>
    <t>Pol320</t>
  </si>
  <si>
    <t>svit.nouzové LED do 3W stropní ,         IP20  ,    EL11</t>
  </si>
  <si>
    <t>Pol321</t>
  </si>
  <si>
    <t>svit.nouzové LED do 3W stropní ,         IP54,      EL12</t>
  </si>
  <si>
    <t>Pol322</t>
  </si>
  <si>
    <t>svit.zářivk.LED 52W stropní,podhl.,        IP40  ,     EL13</t>
  </si>
  <si>
    <t>Pol323</t>
  </si>
  <si>
    <t>svít.zářiv.LED, 38W nástěnné,stropní   ,IP 65        EL2</t>
  </si>
  <si>
    <t>Pol324</t>
  </si>
  <si>
    <t>svít.zářiv.LED, 22W nástěnné,stropní,   IP 54        EL15</t>
  </si>
  <si>
    <t>uzem. v zemi FeZn do 120 mm2 vč.svorek;propoj.aj.</t>
  </si>
  <si>
    <t>uzem. v zemi FeZn R=8-10 mm vč.svorek;propoj.aj.</t>
  </si>
  <si>
    <t>Pol198</t>
  </si>
  <si>
    <t>svod. vodiče AlMgSi  (CUI) R=8mm + podpěry</t>
  </si>
  <si>
    <t>Pol325</t>
  </si>
  <si>
    <t>jímací tyč AlMgSi do 3m délky na beton.podstavci</t>
  </si>
  <si>
    <t>Pol199</t>
  </si>
  <si>
    <t>svorky hromosvodové do 2 šroubu  SS</t>
  </si>
  <si>
    <t>svorky hromosvodové do 2 šroubu  SP1</t>
  </si>
  <si>
    <t>svorky hromosvodové do 2 šroubu SR 03</t>
  </si>
  <si>
    <t>Pol200</t>
  </si>
  <si>
    <t>svorky hromosv.nad 2 šrouby ( SZ )</t>
  </si>
  <si>
    <t>Pol201</t>
  </si>
  <si>
    <t>svorky hromosv.nad 2 šrouby SO</t>
  </si>
  <si>
    <t>Pol202</t>
  </si>
  <si>
    <t>svorky hromosv.nad 2 šrouby SK</t>
  </si>
  <si>
    <t>Pol326</t>
  </si>
  <si>
    <t>svorky hromosv.nad 2 šrouby(ST;SJ;)</t>
  </si>
  <si>
    <t>Pol327</t>
  </si>
  <si>
    <t>svorka na potrubí "Bernard" vč.pásku (nebo ZS4)</t>
  </si>
  <si>
    <t>Pol328</t>
  </si>
  <si>
    <t>ochranný úhelník nebo trubka s držáky do zdiva</t>
  </si>
  <si>
    <t>Pol329</t>
  </si>
  <si>
    <t>označení svodu štítky smalt.;umělá hmota</t>
  </si>
  <si>
    <t>Pol330</t>
  </si>
  <si>
    <t>ochran.pospoj. v prádel.apod. Cu 4-16 mm2 (vu+po)</t>
  </si>
  <si>
    <t>Pol331</t>
  </si>
  <si>
    <t>ukončení kab.na technol.z.-celopl.kab.  2x do 1mm2</t>
  </si>
  <si>
    <t>Pol332</t>
  </si>
  <si>
    <t>ukončení kab.na technol.z.-celopl.kab.  4x do 1mm2</t>
  </si>
  <si>
    <t>Pol333</t>
  </si>
  <si>
    <t>CYA 16 mm2 zelenožlutý (PU)</t>
  </si>
  <si>
    <t>Pol334</t>
  </si>
  <si>
    <t>CYA 25 mm2 zelenožlutý (PU)</t>
  </si>
  <si>
    <t>Pol335</t>
  </si>
  <si>
    <t>CYA 35 mm2 zelenožlutý (PU)</t>
  </si>
  <si>
    <t>Pol206</t>
  </si>
  <si>
    <t>CYA(CHBU)  70 mm2 (PU)</t>
  </si>
  <si>
    <t>Pol336</t>
  </si>
  <si>
    <t>CYKY-CYKYm 5Cx2.5 mm2 750V (VU)</t>
  </si>
  <si>
    <t>Pol337</t>
  </si>
  <si>
    <t>CYKY-(CHKE-V- ..) 3x1.5 mm2 750V (PU)</t>
  </si>
  <si>
    <t>Pol338</t>
  </si>
  <si>
    <t>CXKE-R  3x2.5 mm2 750V (PU)</t>
  </si>
  <si>
    <t>Pol339</t>
  </si>
  <si>
    <t>CXKE-R 3x4 mm2 750V (PU)</t>
  </si>
  <si>
    <t>Pol340</t>
  </si>
  <si>
    <t>CHKE(CXKE R)  5x1.5 mm2 750V (PU)</t>
  </si>
  <si>
    <t>Pol341</t>
  </si>
  <si>
    <t>CYKY(CXKE-R) - 5x2.5 mm2 750V (PU)</t>
  </si>
  <si>
    <t>Pol342</t>
  </si>
  <si>
    <t>CYKY(CXKE-)-J 5x4 mm2 750V (PU)</t>
  </si>
  <si>
    <t>Pol343</t>
  </si>
  <si>
    <t>CXKE-R  5x25mm2 750V (PU)</t>
  </si>
  <si>
    <t>Pol344</t>
  </si>
  <si>
    <t>CHKE-V (CXKE-R) 5x10mm2 750V (PU)</t>
  </si>
  <si>
    <t>Pol345</t>
  </si>
  <si>
    <t>CXKE-R   5x50mm2 1kV (PU)</t>
  </si>
  <si>
    <t>Pol346</t>
  </si>
  <si>
    <t>CXKE- R   5x35mm2 1kV (PU)</t>
  </si>
  <si>
    <t>Pol347</t>
  </si>
  <si>
    <t>JYTY 2x1mm  s Al laminovanou folií (PU)</t>
  </si>
  <si>
    <t>Pol348</t>
  </si>
  <si>
    <t>JYTY 4x1mm  s Al laminovanou folií (PU)</t>
  </si>
  <si>
    <t>Pol216</t>
  </si>
  <si>
    <t>osazení hmoždinky do cihlového zdiva HM 8</t>
  </si>
  <si>
    <t>Pol349</t>
  </si>
  <si>
    <t>topný kabel Cu na potrubí,okapy</t>
  </si>
  <si>
    <t>Pol350</t>
  </si>
  <si>
    <t>termostat</t>
  </si>
  <si>
    <t xml:space="preserve">Stavební práce </t>
  </si>
  <si>
    <t>Pol351</t>
  </si>
  <si>
    <t>vybour.otv.cihl.malt.váp.do 0,09m2 tl.do 300mm</t>
  </si>
  <si>
    <t>Pol352</t>
  </si>
  <si>
    <t>vybour.otv.bet.zdi do R=60mm tl.do 300mm</t>
  </si>
  <si>
    <t>Pol353</t>
  </si>
  <si>
    <t>vysek.zdi cihl.malt.váp.kapsy do 0.1m2 hl.do 150mm</t>
  </si>
  <si>
    <t>Pol224</t>
  </si>
  <si>
    <t>vysek.zdi cihl.kapsy-krab.&lt;100x100x50mm</t>
  </si>
  <si>
    <t>Pol354</t>
  </si>
  <si>
    <t>vysek.rýh cihla do hl.50mm š.do 70mm</t>
  </si>
  <si>
    <t>R-21021</t>
  </si>
  <si>
    <t>Odvoz suti na skládkudo 15 km  vč. poplatku za skládkovné</t>
  </si>
  <si>
    <t>1231526061</t>
  </si>
  <si>
    <t xml:space="preserve">Materiály </t>
  </si>
  <si>
    <t>Pol355</t>
  </si>
  <si>
    <t>CY  2,5 ZEL.ZLUTY H07V-U</t>
  </si>
  <si>
    <t>Pol356</t>
  </si>
  <si>
    <t>CY  4 ZEL.ZLUTY   H07V-U</t>
  </si>
  <si>
    <t>Pol357</t>
  </si>
  <si>
    <t>CYKY-J  5x 2,5 (C)</t>
  </si>
  <si>
    <t>Pol358</t>
  </si>
  <si>
    <t>CXKE-R  5CX10</t>
  </si>
  <si>
    <t>Pol359</t>
  </si>
  <si>
    <t>J-H(ST)H  2X2X0,8</t>
  </si>
  <si>
    <t>Pol360</t>
  </si>
  <si>
    <t>CXKE-R  3CX 1,5</t>
  </si>
  <si>
    <t>Pol361</t>
  </si>
  <si>
    <t>CXKE-R  5CX 1,5</t>
  </si>
  <si>
    <t>Pol362</t>
  </si>
  <si>
    <t>CXKE-R  3CX 2,5</t>
  </si>
  <si>
    <t>Pol363</t>
  </si>
  <si>
    <t>CXKE-R  5CX 2,5</t>
  </si>
  <si>
    <t>Pol364</t>
  </si>
  <si>
    <t>CXKE-R  5X35</t>
  </si>
  <si>
    <t>Pol365</t>
  </si>
  <si>
    <t>CXKE-R  3CX 4</t>
  </si>
  <si>
    <t>Pol366</t>
  </si>
  <si>
    <t>CXKE-R  5X25</t>
  </si>
  <si>
    <t>Pol367</t>
  </si>
  <si>
    <t>J-H(ST)H  1X2X0,8</t>
  </si>
  <si>
    <t>Pol368</t>
  </si>
  <si>
    <t>CXKE-R  5CX 4</t>
  </si>
  <si>
    <t>Pol369</t>
  </si>
  <si>
    <t>CXKE-R  1X 16 ZŹ</t>
  </si>
  <si>
    <t>Pol370</t>
  </si>
  <si>
    <t>CXKE-R  1X 25 ZŹ</t>
  </si>
  <si>
    <t>Pol371</t>
  </si>
  <si>
    <t>CXKE-R  1X 35 ZŹ</t>
  </si>
  <si>
    <t>Pol372</t>
  </si>
  <si>
    <t>CXKE-R  1X 70 ZŽ</t>
  </si>
  <si>
    <t>Pol373</t>
  </si>
  <si>
    <t>CXKE-R  3AX1.5</t>
  </si>
  <si>
    <t>Pol374</t>
  </si>
  <si>
    <t>CXKE-R  5X50</t>
  </si>
  <si>
    <t>Pol375</t>
  </si>
  <si>
    <t>označovací štítek</t>
  </si>
  <si>
    <t>Pol376</t>
  </si>
  <si>
    <t>kabelové oko příložkové pro vodiče Cu 7580-11</t>
  </si>
  <si>
    <t>ZEM.DRAT FEZN 10 MM (0.62 kg/m)</t>
  </si>
  <si>
    <t>Kg</t>
  </si>
  <si>
    <t>Pol377</t>
  </si>
  <si>
    <t>ZEM.DOT UNI  -DRZAK OCHR.TYCE,JÍMAČE</t>
  </si>
  <si>
    <t>Pol378</t>
  </si>
  <si>
    <t>ZEM.TYC JIMACI JP 2M AL</t>
  </si>
  <si>
    <t>KS</t>
  </si>
  <si>
    <t>Pol236</t>
  </si>
  <si>
    <t>ZEM.SVORKA SK</t>
  </si>
  <si>
    <t>Pol237</t>
  </si>
  <si>
    <t>ZEM.PODPERA PV 01</t>
  </si>
  <si>
    <t>Pol238</t>
  </si>
  <si>
    <t>ZEM.PODPERA PV 32</t>
  </si>
  <si>
    <t>Pol239</t>
  </si>
  <si>
    <t>ZEM.SVORKA SZ</t>
  </si>
  <si>
    <t>Pol240</t>
  </si>
  <si>
    <t>ZEM.SVORKA SS</t>
  </si>
  <si>
    <t>Pol379</t>
  </si>
  <si>
    <t>ZEM.SVORKA SJ 01</t>
  </si>
  <si>
    <t>Pol241</t>
  </si>
  <si>
    <t>ZEM.SVORKA SO VELKA</t>
  </si>
  <si>
    <t>ZEM.SVORKA SP 01</t>
  </si>
  <si>
    <t>ZEM.SVORKA SR 02 pas.+pas.</t>
  </si>
  <si>
    <t>ZEM.SVORKA SR 03 pas.+kul.</t>
  </si>
  <si>
    <t>ZEM.PASEK FEZN 30/4</t>
  </si>
  <si>
    <t>Pol242</t>
  </si>
  <si>
    <t>ZEM.PODPERA PV 21 BET.PLAST SROUB</t>
  </si>
  <si>
    <t>Pol380</t>
  </si>
  <si>
    <t>ZEM.OCHR. TRUBKA OT 1,8M</t>
  </si>
  <si>
    <t>Pol243</t>
  </si>
  <si>
    <t>ZEM.V  DRAT AlMgSi 8mm</t>
  </si>
  <si>
    <t>KG</t>
  </si>
  <si>
    <t>Pol381</t>
  </si>
  <si>
    <t>Tyč izolační IZT V680</t>
  </si>
  <si>
    <t>Pol382</t>
  </si>
  <si>
    <t>Držák oddál.hrom. na trub.  D-OH ST UNI  prum.100-200mm</t>
  </si>
  <si>
    <t>Pol383</t>
  </si>
  <si>
    <t>ZEM.  830208  VODIČ CUI  3M</t>
  </si>
  <si>
    <t>Pol384</t>
  </si>
  <si>
    <t>INFRASPINAC  IS 3360 BILY STR</t>
  </si>
  <si>
    <t>Pol385</t>
  </si>
  <si>
    <t>K.OKO 7580-07  16/6 SROUBOVACI</t>
  </si>
  <si>
    <t>Pol386</t>
  </si>
  <si>
    <t>K.OKO 7580-08  25/8 SROUBOVACI</t>
  </si>
  <si>
    <t>Pol387</t>
  </si>
  <si>
    <t>K.OKO 7580-09  35/8 /2535 KU-FE/</t>
  </si>
  <si>
    <t>Pol388</t>
  </si>
  <si>
    <t>WAGO 273-104 3X1-2,5</t>
  </si>
  <si>
    <t>Pol389</t>
  </si>
  <si>
    <t>Svorka 273-112 2X1-2,5</t>
  </si>
  <si>
    <t>Pol390</t>
  </si>
  <si>
    <t>Svorka 273-102 4X1-2,5</t>
  </si>
  <si>
    <t>Pol247</t>
  </si>
  <si>
    <t>SVORKA EPS 2 S KRYTEM</t>
  </si>
  <si>
    <t>Pol248</t>
  </si>
  <si>
    <t>SP..3558-651B KRYT JEDNODUCHY</t>
  </si>
  <si>
    <t>Pol249</t>
  </si>
  <si>
    <t>SP.3901-B10B RAM.JEDN.</t>
  </si>
  <si>
    <t>312</t>
  </si>
  <si>
    <t>314</t>
  </si>
  <si>
    <t>Pol391</t>
  </si>
  <si>
    <t>SP.TLAČ.TAHOVÝ  SIGNÁLNÍ    FAP 3002</t>
  </si>
  <si>
    <t>316</t>
  </si>
  <si>
    <t>Pol392</t>
  </si>
  <si>
    <t>Spínač  2001 tlačítko reset.</t>
  </si>
  <si>
    <t>318</t>
  </si>
  <si>
    <t>Pol393</t>
  </si>
  <si>
    <t>SP.3558-653 B KRYT S PRŮZOREM PRO DTN.</t>
  </si>
  <si>
    <t>320</t>
  </si>
  <si>
    <t>Pol394</t>
  </si>
  <si>
    <t>A-2495-0-0059 ZAS.</t>
  </si>
  <si>
    <t>322</t>
  </si>
  <si>
    <t>Pol395</t>
  </si>
  <si>
    <t>A-1012-0-1309 SPINAC ZALUZII</t>
  </si>
  <si>
    <t>324</t>
  </si>
  <si>
    <t>Pol396</t>
  </si>
  <si>
    <t>SP.3558-06940B IP44</t>
  </si>
  <si>
    <t>326</t>
  </si>
  <si>
    <t>Pol397</t>
  </si>
  <si>
    <t>TLAČÍTKO  TOTAL STOP  VE SKŘÍNI SE SKLEM</t>
  </si>
  <si>
    <t>328</t>
  </si>
  <si>
    <t>Pol250</t>
  </si>
  <si>
    <t>ZAS.TG.5513A-C02357B DVOJ.NATOCENA</t>
  </si>
  <si>
    <t>330</t>
  </si>
  <si>
    <t>Pol398</t>
  </si>
  <si>
    <t>SP..3558-662B KRYT ZALUZ.</t>
  </si>
  <si>
    <t>332</t>
  </si>
  <si>
    <t>Pol399</t>
  </si>
  <si>
    <t>A-2001 70 607 17-1 ALARM</t>
  </si>
  <si>
    <t>334</t>
  </si>
  <si>
    <t>Pol400</t>
  </si>
  <si>
    <t>A-FLM 1000  TRAFO</t>
  </si>
  <si>
    <t>336</t>
  </si>
  <si>
    <t>Pol401</t>
  </si>
  <si>
    <t>ZAS..5519A-A02357 B BEZSROUB.PRIP</t>
  </si>
  <si>
    <t>338</t>
  </si>
  <si>
    <t>Pol251</t>
  </si>
  <si>
    <t>SP.3559-A01345 STROJEK SPINACE</t>
  </si>
  <si>
    <t>340</t>
  </si>
  <si>
    <t>Pol402</t>
  </si>
  <si>
    <t>SP.3559-A06345 STROJEK SPINACE</t>
  </si>
  <si>
    <t>342</t>
  </si>
  <si>
    <t>Pol403</t>
  </si>
  <si>
    <t>SP.3559-A21345</t>
  </si>
  <si>
    <t>344</t>
  </si>
  <si>
    <t>Pol404</t>
  </si>
  <si>
    <t>ZAS..5599A-A02357 B ZAS.S P.O.</t>
  </si>
  <si>
    <t>346</t>
  </si>
  <si>
    <t>Pol252</t>
  </si>
  <si>
    <t>KR.KP 68  KA</t>
  </si>
  <si>
    <t>348</t>
  </si>
  <si>
    <t>Pol253</t>
  </si>
  <si>
    <t>KR.KU 68-1902</t>
  </si>
  <si>
    <t>350</t>
  </si>
  <si>
    <t>Pol405</t>
  </si>
  <si>
    <t>PASKA CU 50CM</t>
  </si>
  <si>
    <t>352</t>
  </si>
  <si>
    <t>Pol406</t>
  </si>
  <si>
    <t>ZEM.SVORKA ZSA16 /BERNARD/</t>
  </si>
  <si>
    <t>354</t>
  </si>
  <si>
    <t>Pol407</t>
  </si>
  <si>
    <t>TR.OHEBNA PVC 2323</t>
  </si>
  <si>
    <t>356</t>
  </si>
  <si>
    <t>Pol408</t>
  </si>
  <si>
    <t>ZEM.SVORKA ZS 4</t>
  </si>
  <si>
    <t>358</t>
  </si>
  <si>
    <t>Pol409</t>
  </si>
  <si>
    <t>KR.Z PH 8117</t>
  </si>
  <si>
    <t>360</t>
  </si>
  <si>
    <t>Pol259</t>
  </si>
  <si>
    <t>SMRST.TRUBICE TLS 19/6</t>
  </si>
  <si>
    <t>362</t>
  </si>
  <si>
    <t>Pol410</t>
  </si>
  <si>
    <t>KR.AKUSTICKÁ    A68</t>
  </si>
  <si>
    <t>364</t>
  </si>
  <si>
    <t>Pol411</t>
  </si>
  <si>
    <t>ZLAB  50/50  2m</t>
  </si>
  <si>
    <t>366</t>
  </si>
  <si>
    <t>Pol412</t>
  </si>
  <si>
    <t>SPOJKA SZM 1</t>
  </si>
  <si>
    <t>368</t>
  </si>
  <si>
    <t>370</t>
  </si>
  <si>
    <t>Pol413</t>
  </si>
  <si>
    <t>ZLAB 100/100  2M</t>
  </si>
  <si>
    <t>372</t>
  </si>
  <si>
    <t>Pol414</t>
  </si>
  <si>
    <t>ZLAB 150/100 2M</t>
  </si>
  <si>
    <t>374</t>
  </si>
  <si>
    <t>Pol415</t>
  </si>
  <si>
    <t>NOSNIK NZ150</t>
  </si>
  <si>
    <t>376</t>
  </si>
  <si>
    <t>Pol416</t>
  </si>
  <si>
    <t>NOSNIK NZ 50 ZAR.ZINEK</t>
  </si>
  <si>
    <t>378</t>
  </si>
  <si>
    <t>Pol417</t>
  </si>
  <si>
    <t>TERMOSTAT  VIZ PROJEKT</t>
  </si>
  <si>
    <t>380</t>
  </si>
  <si>
    <t>Pol418</t>
  </si>
  <si>
    <t>SV.EL 1    LED 36W  DLE PROJEKTU</t>
  </si>
  <si>
    <t>382</t>
  </si>
  <si>
    <t>Pol419</t>
  </si>
  <si>
    <t>SV.EL 2    LED 38W  DLE PROJEKTU</t>
  </si>
  <si>
    <t>384</t>
  </si>
  <si>
    <t>Pol420</t>
  </si>
  <si>
    <t>SV.EL 3    LED 23W   DLE PROJEKTU</t>
  </si>
  <si>
    <t>386</t>
  </si>
  <si>
    <t>Pol421</t>
  </si>
  <si>
    <t>SV.EL 4    LED 23W  DLE PROJEKTU</t>
  </si>
  <si>
    <t>388</t>
  </si>
  <si>
    <t>Pol422</t>
  </si>
  <si>
    <t>SV.EL 5    LED 28W  DLE PROJEKTU</t>
  </si>
  <si>
    <t>390</t>
  </si>
  <si>
    <t>Pol423</t>
  </si>
  <si>
    <t>SV.EL 6    LED 28W  DLE PROJEKTU</t>
  </si>
  <si>
    <t>392</t>
  </si>
  <si>
    <t>Pol424</t>
  </si>
  <si>
    <t>SV.EL 7    LED 28W  DLE PROJEKTU</t>
  </si>
  <si>
    <t>394</t>
  </si>
  <si>
    <t>Pol425</t>
  </si>
  <si>
    <t>SV.EL 8    LED 36W  DLE PROJEKTU</t>
  </si>
  <si>
    <t>396</t>
  </si>
  <si>
    <t>Pol426</t>
  </si>
  <si>
    <t>SV.EL 9    LED 63W  DLE PROJEKTU</t>
  </si>
  <si>
    <t>398</t>
  </si>
  <si>
    <t>Pol427</t>
  </si>
  <si>
    <t>SV.EL 10    LED 3W  DLE PROJEKTU</t>
  </si>
  <si>
    <t>400</t>
  </si>
  <si>
    <t>Pol428</t>
  </si>
  <si>
    <t>SV.EL 11    LED 3W  DLE PROJEKTU</t>
  </si>
  <si>
    <t>402</t>
  </si>
  <si>
    <t>Pol429</t>
  </si>
  <si>
    <t>SV.EL 12    LED 3W  DLE PROJEKTU</t>
  </si>
  <si>
    <t>404</t>
  </si>
  <si>
    <t>Pol430</t>
  </si>
  <si>
    <t>SV.EL 13    LED 52W  DLE PROJEKTU</t>
  </si>
  <si>
    <t>406</t>
  </si>
  <si>
    <t>Pol431</t>
  </si>
  <si>
    <t>SV.EL 14    LED 22W  DLE PROJEKTU</t>
  </si>
  <si>
    <t>408</t>
  </si>
  <si>
    <t>Pol432</t>
  </si>
  <si>
    <t>SV.EL 15    LED 22W  DLE PROJEKTU</t>
  </si>
  <si>
    <t>410</t>
  </si>
  <si>
    <t>Pol433</t>
  </si>
  <si>
    <t>SV.EL 13    LED 52W  DLE PROJEKTU + nouz.modul</t>
  </si>
  <si>
    <t>412</t>
  </si>
  <si>
    <t>Pol434</t>
  </si>
  <si>
    <t>SV. EL 4    LED 23W  DLE PROJEKTU</t>
  </si>
  <si>
    <t>414</t>
  </si>
  <si>
    <t>Dodávky zařízení (specifikace)</t>
  </si>
  <si>
    <t>Pol435</t>
  </si>
  <si>
    <t>Topny kabel TO-2R-19-380,   19m</t>
  </si>
  <si>
    <t>416</t>
  </si>
  <si>
    <t>Pol436</t>
  </si>
  <si>
    <t>ROZVÁDĚČ RH1  VÝZBROJ DLE PROJEKTU</t>
  </si>
  <si>
    <t>418</t>
  </si>
  <si>
    <t>Pol437</t>
  </si>
  <si>
    <t>ROZVÁDĚČ R1   VÝZBROJ DLE PROJEKTU</t>
  </si>
  <si>
    <t>420</t>
  </si>
  <si>
    <t>Pol438</t>
  </si>
  <si>
    <t>ROZVÁDĚČ R2   VÝZBROJ DLE PROJEKTU</t>
  </si>
  <si>
    <t>422</t>
  </si>
  <si>
    <t>Pol439</t>
  </si>
  <si>
    <t>ROZVÁDĚČ RVZT   VÝZBROJ DLE PROJEKTU</t>
  </si>
  <si>
    <t>424</t>
  </si>
  <si>
    <t>Pol440</t>
  </si>
  <si>
    <t>ROZVÁDĚČ PRO OCHR.POSPOJ.  VÝZBROJ DLE PROJEKTU</t>
  </si>
  <si>
    <t>426</t>
  </si>
  <si>
    <t>Pol441</t>
  </si>
  <si>
    <t>OSUSOVAC RUKOU DLE PROJEKTU    1000W/230V</t>
  </si>
  <si>
    <t>428</t>
  </si>
  <si>
    <t>HZS</t>
  </si>
  <si>
    <t>Pol442</t>
  </si>
  <si>
    <t>Zaškolení +seznámení  obsluhy s el.zařízením</t>
  </si>
  <si>
    <t>hod.</t>
  </si>
  <si>
    <t>430</t>
  </si>
  <si>
    <t>Revize elektro</t>
  </si>
  <si>
    <t>432</t>
  </si>
  <si>
    <t>Pol443</t>
  </si>
  <si>
    <t>Revize hromosvodu</t>
  </si>
  <si>
    <t>434</t>
  </si>
  <si>
    <t>Pol444</t>
  </si>
  <si>
    <t>Naprogram.regulatoru,termostatu.infračidel</t>
  </si>
  <si>
    <t>436</t>
  </si>
  <si>
    <t>Pol445</t>
  </si>
  <si>
    <t>Koordinace s jinými profesemi</t>
  </si>
  <si>
    <t>438</t>
  </si>
  <si>
    <t>Pol446</t>
  </si>
  <si>
    <t>Zapojení boileru,průtok.ohřívače,osušov.rukou</t>
  </si>
  <si>
    <t>440</t>
  </si>
  <si>
    <t>Pol447</t>
  </si>
  <si>
    <t xml:space="preserve">Provedení závěrečníé prohlídky objektu - TIČR </t>
  </si>
  <si>
    <t>-526010126</t>
  </si>
  <si>
    <t>D6</t>
  </si>
  <si>
    <t xml:space="preserve">Doprava dodávek </t>
  </si>
  <si>
    <t>264521835</t>
  </si>
  <si>
    <t>Přesun dodávek</t>
  </si>
  <si>
    <t>1838112575</t>
  </si>
  <si>
    <t>Prořez materiálu 5% z ceny materiálu</t>
  </si>
  <si>
    <t>-1255983081</t>
  </si>
  <si>
    <t xml:space="preserve">Podružný materiál </t>
  </si>
  <si>
    <t>855805447</t>
  </si>
  <si>
    <t>Podíl přidružených výkonů</t>
  </si>
  <si>
    <t>-1421994360</t>
  </si>
  <si>
    <t xml:space="preserve">SO 02.14 - Ambulantní trakt - vytápění </t>
  </si>
  <si>
    <t xml:space="preserve">    8 - Trubní vedení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</si>
  <si>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</si>
  <si>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</si>
  <si>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</si>
  <si>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</si>
  <si>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 - Ostatní</t>
  </si>
  <si>
    <t xml:space="preserve">    VRN4 - Inženýrská činnost</t>
  </si>
  <si>
    <t>Trubní vedení</t>
  </si>
  <si>
    <t>899914112</t>
  </si>
  <si>
    <t>Montáž ocelové chráničky D 219 x 10 mm</t>
  </si>
  <si>
    <t>-1618035636</t>
  </si>
  <si>
    <t>14011106</t>
  </si>
  <si>
    <t>trubka ocelová bezešvá hladká jakost 11 353 219x6,3mm</t>
  </si>
  <si>
    <t>-1563535324</t>
  </si>
  <si>
    <t>713463211</t>
  </si>
  <si>
    <t>Montáž izolace tepelné potrubí potrubními pouzdry s Al fólií staženými Al páskou 1x D do 50 mm</t>
  </si>
  <si>
    <t>-117453553</t>
  </si>
  <si>
    <t>63154003</t>
  </si>
  <si>
    <t>pouzdro izolační potrubní z minerální vlny s Al fólií max. 250/100°C 18/20mm</t>
  </si>
  <si>
    <t>-1784997045</t>
  </si>
  <si>
    <t>"TZ"365</t>
  </si>
  <si>
    <t>63154004</t>
  </si>
  <si>
    <t>pouzdro izolační potrubní z minerální vlny s Al fólií max. 250/100°C 22/20mm</t>
  </si>
  <si>
    <t>-1932344409</t>
  </si>
  <si>
    <t>"TZ"69</t>
  </si>
  <si>
    <t>63154571</t>
  </si>
  <si>
    <t>pouzdro izolační potrubní z minerální vlny s Al fólií max. 250/100°C 28/40mm</t>
  </si>
  <si>
    <t>427217685</t>
  </si>
  <si>
    <t>"TZ"78</t>
  </si>
  <si>
    <t>63154572</t>
  </si>
  <si>
    <t>pouzdro izolační potrubní z minerální vlny s Al fólií max. 250/100°C 35/40mm</t>
  </si>
  <si>
    <t>735067221</t>
  </si>
  <si>
    <t>"TZ"1</t>
  </si>
  <si>
    <t>63154602</t>
  </si>
  <si>
    <t>pouzdro izolační potrubní z minerální vlny s Al fólií max. 250/100°C 35/50mm</t>
  </si>
  <si>
    <t>1415057323</t>
  </si>
  <si>
    <t>"TZ"67</t>
  </si>
  <si>
    <t>63154573</t>
  </si>
  <si>
    <t>pouzdro izolační potrubní z minerální vlny s Al fólií max. 250/100°C 42/40mm</t>
  </si>
  <si>
    <t>-1728266626</t>
  </si>
  <si>
    <t>"TZ"52</t>
  </si>
  <si>
    <t>713463212</t>
  </si>
  <si>
    <t>Montáž izolace tepelné potrubí potrubními pouzdry s Al fólií staženými Al páskou 1x D do 100 mm</t>
  </si>
  <si>
    <t>-2032070384</t>
  </si>
  <si>
    <t>63154032</t>
  </si>
  <si>
    <t>pouzdro izolační potrubní z minerální vlny s Al fólií max. 250/100°C 76/60mm</t>
  </si>
  <si>
    <t>591890883</t>
  </si>
  <si>
    <t>"TZ"23</t>
  </si>
  <si>
    <t>9991479</t>
  </si>
  <si>
    <t>Izolace komponentů v před. stanici</t>
  </si>
  <si>
    <t>512</t>
  </si>
  <si>
    <t>1071079616</t>
  </si>
  <si>
    <t>998713102</t>
  </si>
  <si>
    <t>Přesun hmot tonážní pro izolace tepelné v objektech v do 12 m</t>
  </si>
  <si>
    <t>453831005</t>
  </si>
  <si>
    <t>722176115</t>
  </si>
  <si>
    <t>Montáž potrubí plastové spojované svary polyfuzně do D 40 mm</t>
  </si>
  <si>
    <t>1283340849</t>
  </si>
  <si>
    <t>28615140</t>
  </si>
  <si>
    <t>trubka vodovodní tlaková PPR řada PN 16 D 40mm dl 4m</t>
  </si>
  <si>
    <t>582259175</t>
  </si>
  <si>
    <t>722179193</t>
  </si>
  <si>
    <t>Příplatek k rozvodu vody z plastů za potrubí přes D 32 mm do 5 svarů</t>
  </si>
  <si>
    <t>1621254233</t>
  </si>
  <si>
    <t>722290215</t>
  </si>
  <si>
    <t>Zkouška těsnosti vodovodního potrubí do DN 100</t>
  </si>
  <si>
    <t>201094949</t>
  </si>
  <si>
    <t>998722101</t>
  </si>
  <si>
    <t>Přesun hmot tonážní pro vnitřní vodovod v objektech v do 6 m</t>
  </si>
  <si>
    <t>-1423117937</t>
  </si>
  <si>
    <t>732</t>
  </si>
  <si>
    <t>Ústřední vytápění - strojovny</t>
  </si>
  <si>
    <t>732199100</t>
  </si>
  <si>
    <t>Montáž orientačních štítků</t>
  </si>
  <si>
    <t>214750694</t>
  </si>
  <si>
    <t>999732001</t>
  </si>
  <si>
    <t>orientační štítek</t>
  </si>
  <si>
    <t>-1660282362</t>
  </si>
  <si>
    <t>99307</t>
  </si>
  <si>
    <t>Mtž předávací stanice</t>
  </si>
  <si>
    <t>561125957</t>
  </si>
  <si>
    <t>9993624</t>
  </si>
  <si>
    <t xml:space="preserve">Kompaktní tlakově závislá předávací stanice systém voda-voda TZS ÚV 30kW/12kW, VZT 40 kW, TV 85 kW vč. akum. zásobníku 200 l -viz vzorová soupiska </t>
  </si>
  <si>
    <t>-386063609</t>
  </si>
  <si>
    <t>"TZ, v.č. D.1.4.b-301, 304"1</t>
  </si>
  <si>
    <t>9993887</t>
  </si>
  <si>
    <t>Doprava předávací stanice na místo stavby</t>
  </si>
  <si>
    <t>898650527</t>
  </si>
  <si>
    <t>998732101</t>
  </si>
  <si>
    <t>Přesun hmot tonážní pro strojovny v objektech v do 6 m</t>
  </si>
  <si>
    <t>371492139</t>
  </si>
  <si>
    <t>733</t>
  </si>
  <si>
    <t>Ústřední vytápění - rozvodné potrubí</t>
  </si>
  <si>
    <t>733110803</t>
  </si>
  <si>
    <t>Demontáž potrubí ocelového závitového do DN 15</t>
  </si>
  <si>
    <t>-1946066454</t>
  </si>
  <si>
    <t>733111123</t>
  </si>
  <si>
    <t>Potrubí ocelové závitové bezešvé běžné nízkotlaké nebo středotlaké DN 15</t>
  </si>
  <si>
    <t>1850734783</t>
  </si>
  <si>
    <t>733111125</t>
  </si>
  <si>
    <t>Potrubí ocelové závitové bezešvé běžné nízkotlaké nebo středotlaké DN 25</t>
  </si>
  <si>
    <t>1273907804</t>
  </si>
  <si>
    <t>733113113</t>
  </si>
  <si>
    <t>Příplatek k potrubí z trubek ocelových závitových za zhotovení závitové ocelové přípojky DN 15</t>
  </si>
  <si>
    <t>1488387692</t>
  </si>
  <si>
    <t>733113115</t>
  </si>
  <si>
    <t>Příplatek k potrubí z trubek ocelových závitových za zhotovení závitové ocelové přípojky DN 25</t>
  </si>
  <si>
    <t>-20466832</t>
  </si>
  <si>
    <t>733121162</t>
  </si>
  <si>
    <t>Potrubí ocelové hladké bezešvé nízkotlaké nebo středotlaké D 76x3,2</t>
  </si>
  <si>
    <t>538660478</t>
  </si>
  <si>
    <t>733123123</t>
  </si>
  <si>
    <t>Příplatek k potrubí ocelovému hladkému za zhotovení přípojky z trubek ocelových hladkých D 76x3,2</t>
  </si>
  <si>
    <t>1594012636</t>
  </si>
  <si>
    <t>733190107</t>
  </si>
  <si>
    <t>Zkouška těsnosti potrubí ocelové závitové do DN 40</t>
  </si>
  <si>
    <t>259322363</t>
  </si>
  <si>
    <t>733190225</t>
  </si>
  <si>
    <t>Zkouška těsnosti potrubí ocelové hladké přes D 60,3x2,9 do D 89x5,0</t>
  </si>
  <si>
    <t>-240765591</t>
  </si>
  <si>
    <t>733191913</t>
  </si>
  <si>
    <t>Zaslepení potrubí ocelového závitového zavařením a skováním DN 15</t>
  </si>
  <si>
    <t>882029299</t>
  </si>
  <si>
    <t>733191923</t>
  </si>
  <si>
    <t>Navaření odbočky na potrubí ocelové závitové DN 15 - přemístění stáv. OT</t>
  </si>
  <si>
    <t>488909474</t>
  </si>
  <si>
    <t>733222203</t>
  </si>
  <si>
    <t>Potrubí měděné polotvrdé spojované tvrdým pájením D 18x1</t>
  </si>
  <si>
    <t>-1722265848</t>
  </si>
  <si>
    <t>"TZ"355</t>
  </si>
  <si>
    <t>733222204</t>
  </si>
  <si>
    <t>Potrubí měděné polotvrdé spojované tvrdým pájením D 22x1</t>
  </si>
  <si>
    <t>1305197370</t>
  </si>
  <si>
    <t>733223205</t>
  </si>
  <si>
    <t>Potrubí měděné tvrdé spojované tvrdým pájením D 28x1,5</t>
  </si>
  <si>
    <t>-2108188063</t>
  </si>
  <si>
    <t>733223206</t>
  </si>
  <si>
    <t>Potrubí měděné tvrdé spojované tvrdým pájením D 35x1,5</t>
  </si>
  <si>
    <t>-1857248222</t>
  </si>
  <si>
    <t>733223207</t>
  </si>
  <si>
    <t>Potrubí měděné tvrdé spojované tvrdým pájením D 42x1,5</t>
  </si>
  <si>
    <t>-1754814490</t>
  </si>
  <si>
    <t>"TZ"47</t>
  </si>
  <si>
    <t>733224206</t>
  </si>
  <si>
    <t>Příplatek k potrubí měděnému za potrubí vedené v kotelnách nebo strojovnách D 35x1,5</t>
  </si>
  <si>
    <t>1168864844</t>
  </si>
  <si>
    <t>733224207</t>
  </si>
  <si>
    <t>Příplatek k potrubí měděnému za potrubí vedené v kotelnách nebo strojovnách D 42x1,5</t>
  </si>
  <si>
    <t>374006549</t>
  </si>
  <si>
    <t>733224223</t>
  </si>
  <si>
    <t>Příplatek k potrubí měděnému za zhotovení přípojky z trubek měděných D 18x1</t>
  </si>
  <si>
    <t>-641413670</t>
  </si>
  <si>
    <t>"v.č.D.1.4.b-301,302,303"152</t>
  </si>
  <si>
    <t>733224225</t>
  </si>
  <si>
    <t>Příplatek k potrubí měděnému za zhotovení přípojky z trubek měděných D 28x1,5</t>
  </si>
  <si>
    <t>1346286549</t>
  </si>
  <si>
    <t>"v.č.D1.1.4b-301,302,303"10</t>
  </si>
  <si>
    <t>733224226</t>
  </si>
  <si>
    <t>Příplatek k potrubí měděnému za zhotovení přípojky z trubek měděných D 35x1,5</t>
  </si>
  <si>
    <t>-758535680</t>
  </si>
  <si>
    <t>"v.č.D.1.4.b-301,302,303"10</t>
  </si>
  <si>
    <t>733224227</t>
  </si>
  <si>
    <t>Příplatek k potrubí měděnému za zhotovení přípojky z trubek měděných D 42x1,5</t>
  </si>
  <si>
    <t>-2060943889</t>
  </si>
  <si>
    <t>"v.č.D.1.4.b-301,302,303"2</t>
  </si>
  <si>
    <t>733231113</t>
  </si>
  <si>
    <t>Kompenzátor pro měděné potrubí D 22 tvaru U s hladkými ohyby s konci na vnitřní pájení</t>
  </si>
  <si>
    <t>-202427323</t>
  </si>
  <si>
    <t>733291101</t>
  </si>
  <si>
    <t>Zkouška těsnosti potrubí měděné do D 35x1,5</t>
  </si>
  <si>
    <t>-1839353226</t>
  </si>
  <si>
    <t>733291102</t>
  </si>
  <si>
    <t>Zkouška těsnosti potrubí měděné do D 64x2</t>
  </si>
  <si>
    <t>1800429146</t>
  </si>
  <si>
    <t>733890803</t>
  </si>
  <si>
    <t>Přemístění potrubí demontovaného vodorovně do 100 m v objektech výšky přes 6 do 24 m</t>
  </si>
  <si>
    <t>-1929927938</t>
  </si>
  <si>
    <t>998733102</t>
  </si>
  <si>
    <t>Přesun hmot tonážní pro rozvody potrubí v objektech v do 12 m</t>
  </si>
  <si>
    <t>358999096</t>
  </si>
  <si>
    <t>999733001</t>
  </si>
  <si>
    <t>Montáž podlahového vytápění</t>
  </si>
  <si>
    <t>h</t>
  </si>
  <si>
    <t>2111265306</t>
  </si>
  <si>
    <t>999733002</t>
  </si>
  <si>
    <t>Polybutenová trubka 1 x 1,5 s kyslíkovou barierou pro podlahové vytápění</t>
  </si>
  <si>
    <t>613606757</t>
  </si>
  <si>
    <t>"TZ, v.č. D.1.4.b-301"900</t>
  </si>
  <si>
    <t>999733003</t>
  </si>
  <si>
    <t>Press-spojka 15/15 – ke spojení kotoučů trubek podlah. vyt.</t>
  </si>
  <si>
    <t>-9346807</t>
  </si>
  <si>
    <t>"TZ"4</t>
  </si>
  <si>
    <t>999733004</t>
  </si>
  <si>
    <t>Ochranná trubka 25 při přechodu přes dilatační pole podlah. vyt.</t>
  </si>
  <si>
    <t>421453031</t>
  </si>
  <si>
    <t>"TZ"25</t>
  </si>
  <si>
    <t>999733005</t>
  </si>
  <si>
    <t>Rozdělovací stanice 1“ s integr.i násuvm spojkami 8 okruhů ( rozdělovač a sběrač), regulace průtoku pomocí průtokoměru, vč. odvzduš. a plnící soupravy, vč. 2 ks KK 1“</t>
  </si>
  <si>
    <t>1659213163</t>
  </si>
  <si>
    <t>"TZ, v.č.D.1.4.b-301"1</t>
  </si>
  <si>
    <t>999733006</t>
  </si>
  <si>
    <t>Skříň rozdělovací stanice nadomítková 830 x 830 x 130 mm -  8 okruhů podlah. vyt.</t>
  </si>
  <si>
    <t>-1947355419</t>
  </si>
  <si>
    <t>999733007</t>
  </si>
  <si>
    <t>Opěrné pouzdro 15 pro trubky k rozdělovači podlah. vyt.</t>
  </si>
  <si>
    <t>312497812</t>
  </si>
  <si>
    <t>"TZ"16</t>
  </si>
  <si>
    <t>999733008</t>
  </si>
  <si>
    <t>Systémová deska  1*2*3-deska 10 pro trubky d 15, s integr. tepel. izolací tl. 10 mm, izolace proti vlhkosti, rozestup uložení 75 mm</t>
  </si>
  <si>
    <t>795457225</t>
  </si>
  <si>
    <t>"TZ"170</t>
  </si>
  <si>
    <t>999733009</t>
  </si>
  <si>
    <t>dilatační pás v. 150 tl. 8 mm pro podlah. vyt.</t>
  </si>
  <si>
    <t>1096760434</t>
  </si>
  <si>
    <t>"TZ"130</t>
  </si>
  <si>
    <t>999733010</t>
  </si>
  <si>
    <t>plastifikátor do betonu pro podlah. vyt</t>
  </si>
  <si>
    <t>905287757</t>
  </si>
  <si>
    <t>"TZ"34</t>
  </si>
  <si>
    <t>999733011</t>
  </si>
  <si>
    <t>ocel. chránička DN 25 (33,7x3,25)- prostup stropní kcí, dodávka+montáž, dl. 0,35 m</t>
  </si>
  <si>
    <t>-1589821238</t>
  </si>
  <si>
    <t>"TZ"40</t>
  </si>
  <si>
    <t>9997330113</t>
  </si>
  <si>
    <t>ocel. chránička DN 65 ( 76 / 3,2) - prostup konstrukcí, dodávka + montáž</t>
  </si>
  <si>
    <t>-1357922242</t>
  </si>
  <si>
    <t>9997330122</t>
  </si>
  <si>
    <t>ocel. chránička DN 125 (133/4,5) - prostup konstrukcí, dodávka+montáž</t>
  </si>
  <si>
    <t>498469754</t>
  </si>
  <si>
    <t>9997330123</t>
  </si>
  <si>
    <t>ocel. chránička DN 150 (159/4,5) - prostup konstrukcí, dodávka+montáž</t>
  </si>
  <si>
    <t>13745051</t>
  </si>
  <si>
    <t>734</t>
  </si>
  <si>
    <t>Ústřední vytápění - armatury</t>
  </si>
  <si>
    <t>734200821</t>
  </si>
  <si>
    <t>Demontáž armatury závitové se dvěma závity do G 1/2</t>
  </si>
  <si>
    <t>1383605358</t>
  </si>
  <si>
    <t>734209102</t>
  </si>
  <si>
    <t>Montáž armatury závitové s jedním závitem G 3/8</t>
  </si>
  <si>
    <t>766527121</t>
  </si>
  <si>
    <t>734209103</t>
  </si>
  <si>
    <t>Montáž armatury závitové s jedním závitem G 1/2</t>
  </si>
  <si>
    <t>-1256831186</t>
  </si>
  <si>
    <t>55124389</t>
  </si>
  <si>
    <t>kohout vypouštěcí kulový s hadicovou vývodkou a zátkou PN 10 T 110°C 1/2"</t>
  </si>
  <si>
    <t>-545114715</t>
  </si>
  <si>
    <t>734209112</t>
  </si>
  <si>
    <t>Montáž armatury závitové s dvěma závity G 3/8</t>
  </si>
  <si>
    <t>936654837</t>
  </si>
  <si>
    <t>999734006</t>
  </si>
  <si>
    <t>radiátorové regulační a uzavírací šroubení přímé DN 10, s vypouštěním</t>
  </si>
  <si>
    <t>-1876129963</t>
  </si>
  <si>
    <t>"TZ, v.č. D.1.4.b-303"2</t>
  </si>
  <si>
    <t>734209113</t>
  </si>
  <si>
    <t>Montáž armatury závitové s dvěma závity G 1/2</t>
  </si>
  <si>
    <t>1671253426</t>
  </si>
  <si>
    <t>999734001</t>
  </si>
  <si>
    <t>Radiátorový ventil přímý DN 15, přednastavení hydraulických poměrů okruhu otopného tělesa v rozsahu 0 – 8,  PN 10, T 120°C</t>
  </si>
  <si>
    <t>1449669263</t>
  </si>
  <si>
    <t>"TZ, v.č.D.1.4.b-30,303"4</t>
  </si>
  <si>
    <t>999734004</t>
  </si>
  <si>
    <t>Radiátor.šroubení s integr.přednastav.ventilem Dn 15, rohové,  vč. vypouštění a krytky šroubení, PN10 pro otopné žebříky vč. TRV hlavice</t>
  </si>
  <si>
    <t>18044551</t>
  </si>
  <si>
    <t>999734002</t>
  </si>
  <si>
    <t>Připojovací šroubení DN 15 spodní přímé pro ot. tělesa s integrovanou ventilovou vložkou, uzavírání, vypouštění a napouštění tělesa</t>
  </si>
  <si>
    <t>-1729146926</t>
  </si>
  <si>
    <t>"TZ, v.č.D.1.4b-302"20</t>
  </si>
  <si>
    <t>999734003</t>
  </si>
  <si>
    <t>Připojovací šroubení DN 15 spodní rohové pro ot. tělesa s integrovanou ventilovou vložkou, uzavírání, vypouštění a napouštění tělesa</t>
  </si>
  <si>
    <t>1907824219</t>
  </si>
  <si>
    <t>"TZ, v.č. D.1.4.b-302"15</t>
  </si>
  <si>
    <t>999734005</t>
  </si>
  <si>
    <t>radiátorové regulační a uzavírací šroubení přímé DN 15, s vypouštěním</t>
  </si>
  <si>
    <t>1172212752</t>
  </si>
  <si>
    <t>"TZ, v.č.D,.1.4.b-301, 303"4</t>
  </si>
  <si>
    <t>999734007</t>
  </si>
  <si>
    <t>Termostatická hlavice VK pro tělesa s integrovaným ventilem - bílá barva, rozsah nastavení od 6 °C do 28 °C</t>
  </si>
  <si>
    <t>-1774409861</t>
  </si>
  <si>
    <t>"TZ" 35</t>
  </si>
  <si>
    <t>999734008</t>
  </si>
  <si>
    <t>Termostatická hlavice s vestavěným čidlem - bílá barva, rozsah nastavení od 6 °C do 28 °C</t>
  </si>
  <si>
    <t>-1868825599</t>
  </si>
  <si>
    <t>999734009</t>
  </si>
  <si>
    <t>svěrné šroubení pro měď 18 x 1</t>
  </si>
  <si>
    <t>-742396493</t>
  </si>
  <si>
    <t>734209116</t>
  </si>
  <si>
    <t>Montáž armatury závitové s dvěma závity G 5/4</t>
  </si>
  <si>
    <t>-1092437444</t>
  </si>
  <si>
    <t>55114150</t>
  </si>
  <si>
    <t>kohout kulový PN 35 T 185°C plnoprůtokový nikl páčka 1"1/4 červený</t>
  </si>
  <si>
    <t>1540691247</t>
  </si>
  <si>
    <t>734209115</t>
  </si>
  <si>
    <t>Montáž armatury závitové s dvěma závity G 1</t>
  </si>
  <si>
    <t>-989989754</t>
  </si>
  <si>
    <t>55114148</t>
  </si>
  <si>
    <t>kohout kulový PN 35 T 185°C plnoprůtokový nikl páčka 1" červený</t>
  </si>
  <si>
    <t>-179390481</t>
  </si>
  <si>
    <t>999734010</t>
  </si>
  <si>
    <t>Vyvažovací ventil , Dn 25, PN 25, kvs 8,43 funkce vyvažování a nastavení průtoku, uzavírání, vypouštění, měření průtoku, tlaků a teploty</t>
  </si>
  <si>
    <t>-624115188</t>
  </si>
  <si>
    <t>"TZ, v.č.D.1.4.b-301,303"4</t>
  </si>
  <si>
    <t>7342091161</t>
  </si>
  <si>
    <t>Montáž měřiče tepla</t>
  </si>
  <si>
    <t>1602915984</t>
  </si>
  <si>
    <t>734211119</t>
  </si>
  <si>
    <t>Ventil závitový odvzdušňovací G 3/8 PN 14 do 120°C automatický</t>
  </si>
  <si>
    <t>96345949</t>
  </si>
  <si>
    <t>"TZ, v.č. D.1.4.b-301,303"8</t>
  </si>
  <si>
    <t>734494213</t>
  </si>
  <si>
    <t>Návarek s trubkovým závitem G 1/2</t>
  </si>
  <si>
    <t>-99763934</t>
  </si>
  <si>
    <t>734890803</t>
  </si>
  <si>
    <t>Přemístění demontovaných armatur vodorovně do 100 m v objektech výšky přes 6 do 24 m</t>
  </si>
  <si>
    <t>-1990048410</t>
  </si>
  <si>
    <t>998734102</t>
  </si>
  <si>
    <t>Přesun hmot tonážní pro armatury v objektech v do 12 m</t>
  </si>
  <si>
    <t>1067087493</t>
  </si>
  <si>
    <t>735</t>
  </si>
  <si>
    <t>Ústřední vytápění - otopná tělesa</t>
  </si>
  <si>
    <t>735000911</t>
  </si>
  <si>
    <t>Vyregulování ventilu nebo kohoutu dvojregulačního s ručním ovládáním</t>
  </si>
  <si>
    <t>1785333749</t>
  </si>
  <si>
    <t>"TZ, v.č. D.1.4.b-301,303"4</t>
  </si>
  <si>
    <t>735000912</t>
  </si>
  <si>
    <t>Vyregulování ventilu nebo kohoutu dvojregulačního s termostatickým ovládáním</t>
  </si>
  <si>
    <t>-843621604</t>
  </si>
  <si>
    <t>"TZ, v.č.D.1.4.b-301,302,303"40</t>
  </si>
  <si>
    <t>735111810</t>
  </si>
  <si>
    <t>Demontáž otopného tělesa litinového článkového</t>
  </si>
  <si>
    <t>-1025455362</t>
  </si>
  <si>
    <t>735159110</t>
  </si>
  <si>
    <t>Montáž otopných těles panelových jednořadých délky do 1500 mm</t>
  </si>
  <si>
    <t>-461400223</t>
  </si>
  <si>
    <t>999735001</t>
  </si>
  <si>
    <t>10-060-040 H VK- těleso otopné 1 desk. ocel. hygiene VK, s hlad. čelní stěnou, bez příd. plochy, v 600mm dl 400 150W pro20°C</t>
  </si>
  <si>
    <t>-1779334099</t>
  </si>
  <si>
    <t>"TZ, v.č. D.1.4.b-301"2</t>
  </si>
  <si>
    <t>999735002</t>
  </si>
  <si>
    <t>10-060-050 H VK- těleso otopné 1 desk. ocel. hygiene VK, s hlad. čelní stěnou, bez příd. plochy, v 600mm dl 500 180W pro20°C</t>
  </si>
  <si>
    <t>1724922848</t>
  </si>
  <si>
    <t>999735003</t>
  </si>
  <si>
    <t>10-060-060 H VK- těleso otopné 1 desk. ocel. hygiene VK, s hlad. čelní stěnou, bez příd. plochy, v 600mm dl 600 220W pro20°C</t>
  </si>
  <si>
    <t>-2113635848</t>
  </si>
  <si>
    <t>"TZ, v.č.D1.4.b-301,302"2</t>
  </si>
  <si>
    <t>999735009</t>
  </si>
  <si>
    <t>10-060-070 H VK- těleso otopné 1 desk. ocel. hygiene VK, s hlad. čelní stěnou, bez příd. plochy, v 600mm dl700 260W pro20°C</t>
  </si>
  <si>
    <t>1145803460</t>
  </si>
  <si>
    <t>"TZ, v.č.D.1.4.b-302"2</t>
  </si>
  <si>
    <t>999735005</t>
  </si>
  <si>
    <t>10-060-090 H VK- těleso otopné 1 desk. ocel. hygiene VK, s hlad. čelní stěnou, bez příd. plochy, v 600mm dl 900 330W pro20°C</t>
  </si>
  <si>
    <t>-1521307477</t>
  </si>
  <si>
    <t>"TZ, v.č.D.1.4.b-301,302"2</t>
  </si>
  <si>
    <t>999735006</t>
  </si>
  <si>
    <t>10-060-140 H VK- těleso otopné 1 desk. ocel. hygiene VK, s hlad. čelní stěnou, bez příd. plochy, v 600mm dl 1400 600W pro24°C</t>
  </si>
  <si>
    <t>466435324</t>
  </si>
  <si>
    <t>"TZ, v.č.D.1.4.b-302"1</t>
  </si>
  <si>
    <t>48452933</t>
  </si>
  <si>
    <t>10-060-070 těleso otopné panelové 1 deskové bez přídavné přestupní plochy v 600mm dl 700mm 360W pro 15°</t>
  </si>
  <si>
    <t>-2027629888</t>
  </si>
  <si>
    <t>"TZ, v.č. D.1.4.b-301"1</t>
  </si>
  <si>
    <t>735159210</t>
  </si>
  <si>
    <t>Montáž otopných těles panelových dvouřadých délky do 1140 mm</t>
  </si>
  <si>
    <t>-1091922724</t>
  </si>
  <si>
    <t>9997350081</t>
  </si>
  <si>
    <t>20-060-100 H VK- těleso otopné 2 desk. ocel. hygiene VK, s hlad. čelní stěnou, bez příd. plochy, v 600mm dl 1000 810W pro20°C</t>
  </si>
  <si>
    <t>-1078400825</t>
  </si>
  <si>
    <t>"TZv.č.D14b-301"1</t>
  </si>
  <si>
    <t>735159220</t>
  </si>
  <si>
    <t>Montáž otopných těles panelových dvouřadých délky do 1500 mm</t>
  </si>
  <si>
    <t>-1263499542</t>
  </si>
  <si>
    <t>999735010</t>
  </si>
  <si>
    <t>20-060-120 H VK- těleso otopné 2 desk. ocel. hygiene VK, s hlad. čelní stěnou, bez příd. plochy, v 600mm dl 1200 730W pro24°C</t>
  </si>
  <si>
    <t>-1665621243</t>
  </si>
  <si>
    <t>"TZ, v.č.D.1.4.b-302"5</t>
  </si>
  <si>
    <t>999735011</t>
  </si>
  <si>
    <t>20-060-140 H VK- těleso otopné 2 desk. ocel. hygiene VK, s hlad. čelní stěnou, bez příd. plochy, v 600mm dl 1400 850W pro24°C</t>
  </si>
  <si>
    <t>-251203768</t>
  </si>
  <si>
    <t>735159230</t>
  </si>
  <si>
    <t>Montáž otopných těles panelových dvouřadých délky do 1980 mm</t>
  </si>
  <si>
    <t>1551115278</t>
  </si>
  <si>
    <t>999735012</t>
  </si>
  <si>
    <t>20-060-160 H VK- těleso otopné 2 desk. ocel. hygiene VK, s hlad. čelní stěnou, bez příd. plochy, v 600mm dl 1600 970W pro24°C</t>
  </si>
  <si>
    <t>-1697691538</t>
  </si>
  <si>
    <t>"TZ, v.č. D.1.4.b-301,302"12</t>
  </si>
  <si>
    <t>735159240</t>
  </si>
  <si>
    <t>Montáž otopných těles panelových dvouřadých délky do 2820 mm</t>
  </si>
  <si>
    <t>-265666004</t>
  </si>
  <si>
    <t>999735013</t>
  </si>
  <si>
    <t>20-060-200 H VK- těleso otopné 2 desk. ocel. hygiene VK, s hlad. čelní stěnou, bez příd. plochy, v 600mm dl 2000 1210W pro24°C</t>
  </si>
  <si>
    <t>-1138536000</t>
  </si>
  <si>
    <t>"TZ, v.č. D.1.4.b-301,302"5</t>
  </si>
  <si>
    <t>735159320</t>
  </si>
  <si>
    <t>Montáž otopných těles panelových třířadých délky do 1500 mm</t>
  </si>
  <si>
    <t>807702417</t>
  </si>
  <si>
    <t>48457337</t>
  </si>
  <si>
    <t>33-060-120 těleso otopné panelové 3 desková 3 přídavné přestupní plochy v 600mm dl 1200mm 2250W pro 15°</t>
  </si>
  <si>
    <t>173992248</t>
  </si>
  <si>
    <t>735164511</t>
  </si>
  <si>
    <t>Montáž otopného tělesa trubkového na stěnu výšky tělesa do 1500 mm</t>
  </si>
  <si>
    <t>2006566412</t>
  </si>
  <si>
    <t>999735014</t>
  </si>
  <si>
    <t>ŽT 070-045 Trubkové otopné ocel.těleso se spod. střed. připoj., v 700mm, š,. 450mm, 190W pro 20°C, vč. sady pro upevnění na stěnu a odvzduš. a zaslep. zátky, přip. závit G ½</t>
  </si>
  <si>
    <t>-309100803</t>
  </si>
  <si>
    <t>735191904</t>
  </si>
  <si>
    <t>Vyčištění otopných těles litinových proplachem vodou</t>
  </si>
  <si>
    <t>2129939708</t>
  </si>
  <si>
    <t>735191905</t>
  </si>
  <si>
    <t>Odvzdušnění otopných těles stávajících po přemístění OT pavilon D</t>
  </si>
  <si>
    <t>750080944</t>
  </si>
  <si>
    <t>735191906</t>
  </si>
  <si>
    <t>Odvzdušnění otopných těles ambul trakt</t>
  </si>
  <si>
    <t>-91703713</t>
  </si>
  <si>
    <t>735191910</t>
  </si>
  <si>
    <t>Napuštění vody do otopných těles stáv. po přemístění OT</t>
  </si>
  <si>
    <t>1550529180</t>
  </si>
  <si>
    <t>735192911</t>
  </si>
  <si>
    <t>Zpětná montáž otopných těles článkových litinových</t>
  </si>
  <si>
    <t>999690016</t>
  </si>
  <si>
    <t>"TZ, v.č.D.1.4.b-301,302"9,2</t>
  </si>
  <si>
    <t>735494811</t>
  </si>
  <si>
    <t>Vypuštění vody z otopných těles</t>
  </si>
  <si>
    <t>-1116281696</t>
  </si>
  <si>
    <t>735890802</t>
  </si>
  <si>
    <t>Přemístění demontovaného otopného tělesa vodorovně 100 m v objektech výšky přes 6 do 12 m</t>
  </si>
  <si>
    <t>1222455302</t>
  </si>
  <si>
    <t>998735102</t>
  </si>
  <si>
    <t>Přesun hmot tonážní pro otopná tělesa v objektech v do 12 m</t>
  </si>
  <si>
    <t>-216398874</t>
  </si>
  <si>
    <t>767995111</t>
  </si>
  <si>
    <t>Montáž atypických zámečnických konstrukcí hmotnosti do 5 kg</t>
  </si>
  <si>
    <t>-2068290905</t>
  </si>
  <si>
    <t>9994010</t>
  </si>
  <si>
    <t>závěsy potrubí</t>
  </si>
  <si>
    <t>1378416106</t>
  </si>
  <si>
    <t>998767102</t>
  </si>
  <si>
    <t>Přesun hmot tonážní pro zámečnické konstrukce v objektech v do 12 m</t>
  </si>
  <si>
    <t>-1464925621</t>
  </si>
  <si>
    <t>783614651</t>
  </si>
  <si>
    <t>Základní antikorozní jednonásobný syntetický potrubí DN do 50 mm</t>
  </si>
  <si>
    <t>2104398064</t>
  </si>
  <si>
    <t>783614661</t>
  </si>
  <si>
    <t>Základní antikorozní jednonásobný syntetický potrubí DN do 100 mm</t>
  </si>
  <si>
    <t>993806729</t>
  </si>
  <si>
    <t>783615551</t>
  </si>
  <si>
    <t>Mezinátěr jednonásobný syntetický nátěr potrubí DN do 50 mm</t>
  </si>
  <si>
    <t>144674581</t>
  </si>
  <si>
    <t>783615561</t>
  </si>
  <si>
    <t>Mezinátěr jednonásobný syntetický nátěr potrubí DN do 100 mm</t>
  </si>
  <si>
    <t>152489039</t>
  </si>
  <si>
    <t>783617601</t>
  </si>
  <si>
    <t>Krycí jednonásobný syntetický nátěr potrubí DN do 50 mm</t>
  </si>
  <si>
    <t>24069848</t>
  </si>
  <si>
    <t>OST</t>
  </si>
  <si>
    <t>99301</t>
  </si>
  <si>
    <t>Pomocné práce při montáži</t>
  </si>
  <si>
    <t>-1481908611</t>
  </si>
  <si>
    <t>99380</t>
  </si>
  <si>
    <t>Uvedení  předávací stanice do provozu a zaškolení</t>
  </si>
  <si>
    <t>-1097395188</t>
  </si>
  <si>
    <t>999723005</t>
  </si>
  <si>
    <t>propláchnutí otopné soustavy</t>
  </si>
  <si>
    <t>1857353201</t>
  </si>
  <si>
    <t>999723006</t>
  </si>
  <si>
    <t xml:space="preserve">napuštění otopné soustavy </t>
  </si>
  <si>
    <t>soub</t>
  </si>
  <si>
    <t>1499951059</t>
  </si>
  <si>
    <t>999723007</t>
  </si>
  <si>
    <t>inhibitor koroze 500 ml</t>
  </si>
  <si>
    <t>172590618</t>
  </si>
  <si>
    <t>999733013</t>
  </si>
  <si>
    <t>uvedení do provozu - nahřátí podlah vytápění</t>
  </si>
  <si>
    <t>1400093309</t>
  </si>
  <si>
    <t>999733014</t>
  </si>
  <si>
    <t xml:space="preserve">Stavební práce pro vytápění </t>
  </si>
  <si>
    <t>1596980258</t>
  </si>
  <si>
    <t>Topná zkouška</t>
  </si>
  <si>
    <t>1393267928</t>
  </si>
  <si>
    <t>SO 02.15 - Ambulantní trakt - vzduchotechnika</t>
  </si>
  <si>
    <t>Soupis:</t>
  </si>
  <si>
    <t>001 - ZC_1</t>
  </si>
  <si>
    <t>D1 - ZAŘÍZENÍ Č.1 – VĚTRÁNÍ ORDINACÍ A SESTEREN</t>
  </si>
  <si>
    <t>ZAŘÍZENÍ Č.1 – VĚTRÁNÍ ORDINACÍ A SESTEREN</t>
  </si>
  <si>
    <t>Pol181</t>
  </si>
  <si>
    <t>Vzduchotechnická / rekuperační jednotka pro přívod / odvod vzduchu, splňující požadavky nařízení č.1253/2014 (Ekodesign 2018), hygienické provedení, venkovní provedení, Vp=4475m3/h / dp=600Pa, Vo=3900m3/h / dp=600Pa, deskový rekuperátor vč. bypassu - such</t>
  </si>
  <si>
    <t>Poznámka k položce:
1.1</t>
  </si>
  <si>
    <t>Pol186</t>
  </si>
  <si>
    <t>MaR - kompletní systém měření a regulace pro zařízení č. 1.1 - digitální regulace, rozvaděč ve vnitřním provedení - vestavěný řídicí systém, dálkový ovladač, řízení otáček obou ventilátorů (EC motory), regulace elektrického ohřívače, přímého chladiče, kom</t>
  </si>
  <si>
    <t>Poznámka k položce:
-</t>
  </si>
  <si>
    <t>Pol187</t>
  </si>
  <si>
    <t>Venkovní kondenzační jednotka systému přímého chlazení, invertorová technologie, nominální chladící / topný výkon = 12.1/13.5kW, chladivo R410A, Pi=2.4kW/10.9A/3x400V, rozměry jednotky 950x1380x330mm/96kg, včetně AHU-KITu pro ovládání napětím 0-10V, ModBu</t>
  </si>
  <si>
    <t>Poznámka k položce:
1.2</t>
  </si>
  <si>
    <t>Pol188</t>
  </si>
  <si>
    <t>Izolované Cu potrubí chladiva R410A (kapalina/plyn), chladivo R410A, komunikační kabeláž, kompletní příslušenství chladícího okruhu (filtr dehydrátor, vstřikovací ventil, uzavírací ventily apod.), instalační žlab (pozink-celokrytový)</t>
  </si>
  <si>
    <t>Pol189</t>
  </si>
  <si>
    <t>Tlumič hluku do 4-hranného potrubí 1000x750, délka 2000, jádrový, 7x jádro 200/500/2000, s náběhovou hranou, útlum v pásmu 250Hz = 34.4[dB]</t>
  </si>
  <si>
    <t>Poznámka k položce:
1.3</t>
  </si>
  <si>
    <t>Pol190</t>
  </si>
  <si>
    <t>Koncový prvek pro sání/odfuk vzduchu, sešikmený kus se sítem 100x750mm, délka 1500mm</t>
  </si>
  <si>
    <t>Poznámka k položce:
1.4</t>
  </si>
  <si>
    <t>Pol192</t>
  </si>
  <si>
    <t>Regulační klapka do kruhového potrubí, DN125, ruční ovládání</t>
  </si>
  <si>
    <t>Poznámka k položce:
1.5</t>
  </si>
  <si>
    <t>Pol193</t>
  </si>
  <si>
    <t>Regulační klapka do kruhového potrubí, DN150, ruční ovládání</t>
  </si>
  <si>
    <t>Poznámka k položce:
1.6</t>
  </si>
  <si>
    <t>Pol194</t>
  </si>
  <si>
    <t>Regulační klapka do kruhového potrubí, DN180, ruční ovládání</t>
  </si>
  <si>
    <t>Poznámka k položce:
1.7</t>
  </si>
  <si>
    <t>Pol196</t>
  </si>
  <si>
    <t>Regulační klapka do kruhového potrubí, DN200, ruční ovládání</t>
  </si>
  <si>
    <t>Poznámka k položce:
1.8</t>
  </si>
  <si>
    <t>Pol197</t>
  </si>
  <si>
    <t>Regulační klapka do čtyřhranného portubí, 250x200mm, ruční ovládání</t>
  </si>
  <si>
    <t>Poznámka k položce:
1.9</t>
  </si>
  <si>
    <t>Pol203</t>
  </si>
  <si>
    <t>Koncový prvek pro přívod vzduchu - talířový ventil DN125, vč. zděře,  mat. plast, odstín RAL 9010 bílá</t>
  </si>
  <si>
    <t>Poznámka k položce:
1.10</t>
  </si>
  <si>
    <t>Pol204</t>
  </si>
  <si>
    <t>Poznámka k položce:
1.11</t>
  </si>
  <si>
    <t>Pol205</t>
  </si>
  <si>
    <t>Koncový prvek pro přívod vzduchu - anemostat 300x300, 8 lamel, čtvercová deska, vč. regulace</t>
  </si>
  <si>
    <t>Poznámka k položce:
1.12</t>
  </si>
  <si>
    <t>Pol208</t>
  </si>
  <si>
    <t>Koncový prvek pro odvod vzduchu - anemostat 300x300, 8 lamel, čtvercová deska, vč. regulace</t>
  </si>
  <si>
    <t>Poznámka k položce:
1.13</t>
  </si>
  <si>
    <t>Pol209</t>
  </si>
  <si>
    <t>Koncový prvek pro přívod vzduchu - anemostat 600x600, 16 lamel, čtvercová deska, vč. regulace</t>
  </si>
  <si>
    <t>Poznámka k položce:
1.14</t>
  </si>
  <si>
    <t>Pol210</t>
  </si>
  <si>
    <t>Koncový prvek pro odvod vzduchu - anemostat 600x600, 16 lamel, čtvercová deska, vč. regulace</t>
  </si>
  <si>
    <t>Poznámka k položce:
1.15</t>
  </si>
  <si>
    <t>Pol211</t>
  </si>
  <si>
    <t>Koncový prvek pro přívod vzduchu - anemostat 600x600, 24 lamel, čtvercová deska, vč. regulace</t>
  </si>
  <si>
    <t>Poznámka k položce:
1.16</t>
  </si>
  <si>
    <t>Pol212</t>
  </si>
  <si>
    <t>Koncový prvek pro odvod vzduchu - anemostat 600x600, 24 lamel, čtvercová deska, vč. regulace</t>
  </si>
  <si>
    <t>Poznámka k položce:
1.17</t>
  </si>
  <si>
    <t>Pol214</t>
  </si>
  <si>
    <t>Potrubí 4-hranné z pozink. plechu sk.I, včetně 30% tvarovek, do obvodu 2000mm</t>
  </si>
  <si>
    <t>Pol215</t>
  </si>
  <si>
    <t>Potrubí 4-hranné z pozink. plechu sk.I, včetně 60% tvarovek, do obvodu 3500mm</t>
  </si>
  <si>
    <t>Pol217</t>
  </si>
  <si>
    <t>Potrubí kruhové z pozink. plechu sk.I, včetně  30% tvarovek, do DN250mm</t>
  </si>
  <si>
    <t>Pol218</t>
  </si>
  <si>
    <t>Potrubí flexibilní, s termoakustickou izolací typu vata tl. 25mm, s parozábranou, do DN250</t>
  </si>
  <si>
    <t>Pol219</t>
  </si>
  <si>
    <t>Termoakustická izolace do vnitřního prostředí-  kaučuk tl. 20mm, samolep.</t>
  </si>
  <si>
    <t>Pol220</t>
  </si>
  <si>
    <t>Termoakustická izolace do vnitřního prostředí-  kaučuk tl. 40mm, samolep.</t>
  </si>
  <si>
    <t>Pol221</t>
  </si>
  <si>
    <t>Termoakustická izolace do venkovního prostředí-  kaučuk tl. 60mm, samolep. + oplechování</t>
  </si>
  <si>
    <t>Pol222</t>
  </si>
  <si>
    <t>002 - ZC_2</t>
  </si>
  <si>
    <t>D1 - ZAŘÍZENÍ Č.2 – VĚTRÁNÍ ČEKÁRNY A RECEPCE</t>
  </si>
  <si>
    <t>ZAŘÍZENÍ Č.2 – VĚTRÁNÍ ČEKÁRNY A RECEPCE</t>
  </si>
  <si>
    <t>Pol223</t>
  </si>
  <si>
    <t>Vzduchotechnická / rekuperační jednotka pro přívod / odvod vzduchu, splňující požadavky nařízení č.1253/2014 (Ekodesign 2018), hygienické provedení, venkovní provedení, Vp=5000m3/h / dp=600Pa, Vo=4680m3/h / dp=600Pa, deskový rekuperátor vč. bypassu - such</t>
  </si>
  <si>
    <t>Poznámka k položce:
2.1</t>
  </si>
  <si>
    <t>Pol225</t>
  </si>
  <si>
    <t>Pol227</t>
  </si>
  <si>
    <t>Venkovní kondenzační jednotka systému přímého chlazení, invertorová technologie, nominální chladící / topný výkon = 22.4/24.5kW, chladivo R410A, Pi=8.3kW/21.9A/3x400V, rozměry jednotky 950x1380x330mm/115kg, včetně AHU-KITu pro ovládání napětím 0-10V, ModB</t>
  </si>
  <si>
    <t>Poznámka k položce:
2.2</t>
  </si>
  <si>
    <t>Poznámka k položce:
2.3</t>
  </si>
  <si>
    <t>Poznámka k položce:
2.4</t>
  </si>
  <si>
    <t>Pol228</t>
  </si>
  <si>
    <t>Poznámka k položce:
2.5</t>
  </si>
  <si>
    <t>Pol229</t>
  </si>
  <si>
    <t>Regulační klapka do čtyřhranného portubí, 560x350mm, ruční ovládání</t>
  </si>
  <si>
    <t>Poznámka k položce:
2.6</t>
  </si>
  <si>
    <t>Pol230</t>
  </si>
  <si>
    <t>Koncový prvek pro přívod vzduchu - dýza s dalekým dosahem, DN250, nastavitelná, odstín RAL 7016 antracit</t>
  </si>
  <si>
    <t>Poznámka k položce:
2.7</t>
  </si>
  <si>
    <t>Pol231</t>
  </si>
  <si>
    <t>Koncový prvek pro odvod vzduchu - krycí mřížka, světlý rozměr otvoru 2400x500mm, odstín RAL 7016 antracit</t>
  </si>
  <si>
    <t>Poznámka k položce:
2.8</t>
  </si>
  <si>
    <t>Pol233</t>
  </si>
  <si>
    <t>Potrubí 4-hranné z pozink. plechu sk.I, včetně 60% tvarovek, do obvodu 6000mm</t>
  </si>
  <si>
    <t>Pol234</t>
  </si>
  <si>
    <t>Potrubí kruhové z pozink. plechu sk.I, včetně  0% tvarovek, DN250mm</t>
  </si>
  <si>
    <t>003 - ZC_3</t>
  </si>
  <si>
    <t>D1 - ZAŘÍZENÍ Č.3 – KLIMATIZACE ORDINACÍ A SESTEREN</t>
  </si>
  <si>
    <t>ZAŘÍZENÍ Č.3 – KLIMATIZACE ORDINACÍ A SESTEREN</t>
  </si>
  <si>
    <t>Pol235</t>
  </si>
  <si>
    <t>Venkovní kondenzační jednotka systému MULTI-V, invertorová technologie, nominální chladící / topný výkon = 39.2/44.1kW, jmenovitá EER/COP=4.52/4.82, chladivo R410A, nominální Pi=8.68kW/8.13kW-3x400V, připojovací rozměr DN12.7/28.58mm, rozměry jednotky 124</t>
  </si>
  <si>
    <t>Poznámka k položce:
3.1</t>
  </si>
  <si>
    <t>Pol244</t>
  </si>
  <si>
    <t>Vnitřní klimatizační jednotka systému MULTI-V, kazetová, Qch/Qt=2.2/2.5kW, standard bílé provedení, chladivo R410A, Pi=20W, rozměry jednotky 570x214x570mm/14kg, vč. čelního panelu 620x34x620mm/3kg, vč. drátového nástěnného ovladače</t>
  </si>
  <si>
    <t>Poznámka k položce:
3.2</t>
  </si>
  <si>
    <t>Pol245</t>
  </si>
  <si>
    <t>Vnitřní klimatizační jednotka systému MULTI-V, kazetová, Qch/Qt=2.8/3.2kW, standard bílé provedení, chladivo R410A, Pi=20W, rozměry jednotky 570x214x570mm/14kg, vč. čelního panelu 620x34x620mm/3kg, vč. drátového nástěnného ovladače</t>
  </si>
  <si>
    <t>Poznámka k položce:
3.3</t>
  </si>
  <si>
    <t>Pol246</t>
  </si>
  <si>
    <t>Vnitřní klimatizační jednotka systému MULTI-V, kazetová, Qch/Qt=3.6/4.0kW, standard bílé provedení, chladivo R410A, Pi=20W, rozměry jednotky 570x214x570mm/17kg, vč. čelního panelu 620x34x620mm/3kg, vč. drátového nástěnného ovladače</t>
  </si>
  <si>
    <t>Poznámka k položce:
3.4</t>
  </si>
  <si>
    <t>Pol254</t>
  </si>
  <si>
    <t>Izolované Cu potrubí chladiva R410A (kapalina/plyn) do DN12.7/28.58mm, chladivo R410A, komunikační kabeláž, kompletní příslušenství chladícího okruhu (filtr dehydrátor, vstřikovací ventil, uzavírací ventily apod.), instalační žlab (pozink-celokrytový v ex</t>
  </si>
  <si>
    <t>Pol255</t>
  </si>
  <si>
    <t>izolovaný T/Y rozbočovač do DN12.7/28.58mm</t>
  </si>
  <si>
    <t>004 - ZC_4</t>
  </si>
  <si>
    <t>D1 - ZAŘÍZENÍ Č.4 – VĚTRÁNÍ SOCIÁLNÍCH ZAŘÍZENÍ 1.NP A 2.NP</t>
  </si>
  <si>
    <t>ZAŘÍZENÍ Č.4 – VĚTRÁNÍ SOCIÁLNÍCH ZAŘÍZENÍ 1.NP A 2.NP</t>
  </si>
  <si>
    <t>Pol256</t>
  </si>
  <si>
    <t>Střešní odtahový ventilátor DN250, V=895m3/h/300Pa, Pi=250W/230V, horizontální výfuk vzdušiny, skříň ventilátoru ocel. pozink plech, příslušenství</t>
  </si>
  <si>
    <t>Poznámka k položce:
4.1</t>
  </si>
  <si>
    <t>Pol257</t>
  </si>
  <si>
    <t>Soklový tlumič pro střešní ventilátor - rozměr290x290x750mm, rozměr napojení DN250, pro připevnění na plochou střechu</t>
  </si>
  <si>
    <t>Poznámka k položce:
4.2</t>
  </si>
  <si>
    <t>Poznámka k položce:
4.3</t>
  </si>
  <si>
    <t>Pol258</t>
  </si>
  <si>
    <t>Koncový prvek pro odvod vzduchu - talířový ventil DN150, vč. zděře,  mat. plast, odstín RAL 9010 bílá</t>
  </si>
  <si>
    <t>Poznámka k položce:
4.4</t>
  </si>
  <si>
    <t>Pol260</t>
  </si>
  <si>
    <t>Poznámka k položce:
4.5</t>
  </si>
  <si>
    <t>Pol261</t>
  </si>
  <si>
    <t>Poznámka k položce:
4.6</t>
  </si>
  <si>
    <t>Pol262</t>
  </si>
  <si>
    <t>Zpětná klapka samotížná, pro střešní ventilátor 4.1, mat. ocelový pozink plech</t>
  </si>
  <si>
    <t>Poznámka k položce:
4.7</t>
  </si>
  <si>
    <t>Pol263</t>
  </si>
  <si>
    <t>Dveřní mřížka - mat. kov s RAL nástřikem (7016 antracit), 400x200mm</t>
  </si>
  <si>
    <t>Pol264</t>
  </si>
  <si>
    <t>Dveřní mřížka - mat. kov s RAL nástřikem (9010 bílá), 400x200mm</t>
  </si>
  <si>
    <t>Pol265</t>
  </si>
  <si>
    <t>Potrubí kruhové z pozink. plechu sk.I, včetně  40% tvarovek, DN250mm</t>
  </si>
  <si>
    <t>Pol266</t>
  </si>
  <si>
    <t>Potrubí flexibilní, s termoakustickou izolací typu vata tl. 25mm, s parozábranou, do DN150</t>
  </si>
  <si>
    <t>005 - ZC_5</t>
  </si>
  <si>
    <t>D1 - ZAŘÍZENÍ Č.5 – VĚTRÁNÍ SPOJOVACÍ CHODBY</t>
  </si>
  <si>
    <t>ZAŘÍZENÍ Č.5 – VĚTRÁNÍ SPOJOVACÍ CHODBY</t>
  </si>
  <si>
    <t>Pol267</t>
  </si>
  <si>
    <t>Potrubní axiální ventilátor DN200, V=200m3/h/35Pa, Pi=50W/230V, vsuvný do potrubí</t>
  </si>
  <si>
    <t>Poznámka k položce:
5.1</t>
  </si>
  <si>
    <t>Pol268</t>
  </si>
  <si>
    <t>Koncový prvek pro odfuk vzduchu- gravitační protidešťová žaluzie, průměr napojení DN200mm,  rozměr 250x250mm</t>
  </si>
  <si>
    <t>Poznámka k položce:
5.2</t>
  </si>
  <si>
    <t>Pol269</t>
  </si>
  <si>
    <t>Koncový prvek pro odvod vzduchu- kruhová odvodní mřížka DN200, RAL 9010 bílá</t>
  </si>
  <si>
    <t>Poznámka k položce:
5.3</t>
  </si>
  <si>
    <t>Pol270</t>
  </si>
  <si>
    <t>Potrubí kruhové z pozink. plechu sk.I, včetně  0% tvarovek, DN200mm</t>
  </si>
  <si>
    <t xml:space="preserve">006 - Ostatí VZT práce </t>
  </si>
  <si>
    <t xml:space="preserve">    24-M - Montáže vzduchotechnických zařízení</t>
  </si>
  <si>
    <t>-1695676166</t>
  </si>
  <si>
    <t>24-M</t>
  </si>
  <si>
    <t>Montáže vzduchotechnických zařízení</t>
  </si>
  <si>
    <t>R-24201</t>
  </si>
  <si>
    <t>2066759392</t>
  </si>
  <si>
    <t>R-24202</t>
  </si>
  <si>
    <t>-1652507938</t>
  </si>
  <si>
    <t>R-24203</t>
  </si>
  <si>
    <t>Komplexní vyzkoušení zařízení, oživení a vyregulování zařízení</t>
  </si>
  <si>
    <t>-643631564</t>
  </si>
  <si>
    <t>R-24204</t>
  </si>
  <si>
    <t>680984131</t>
  </si>
  <si>
    <t>R-24205</t>
  </si>
  <si>
    <t>920825743</t>
  </si>
  <si>
    <t>R-24206</t>
  </si>
  <si>
    <t xml:space="preserve">Vypracování provozních předpisů </t>
  </si>
  <si>
    <t>-2054925932</t>
  </si>
  <si>
    <t xml:space="preserve">SO 02.16 - Vybavení </t>
  </si>
  <si>
    <t>R-76601</t>
  </si>
  <si>
    <t>D+M recepční pult - viz. TR 01</t>
  </si>
  <si>
    <t>-467374043</t>
  </si>
  <si>
    <t>Poznámka k položce:
RECEPČNÍ PULT SE ZVÝŠENÝM STUPÍNKEM, DVEŘMI A OCHRANNÝM ZASKLENÍM, DŘEVĚNÝ PULT S POLICEMI A ÚLOŽNÝM PROSTOREM PRO PRACOVNÍKA, MATERÁL DTD/HPL DESKY TL. MIN. 18 MM BARVA DUB/ANTRACIT - PŘESNĚJI SPECIFIKOVÁNO DLE SCHÉMA RECEPČNÍHO PULTU, SOUČÁSTI DOVÁVKY RECEPČNÍ SESTAVY BUDE DŘEVĚNÝ STUPÍNEK PROVEDEN Z KVH HRANOLŮ A SOUVRSTVÍ OSB II DESEK 2X TL. 25 MM, S NÁŠLAPNOU VRSTVOU PVC, DÁLE BUDE PROVEDENA OCELOVÁ PODKONSTRUKCE PRO UCHYCENÍ OCHRANNÉHO ZASKLENÍ PULTU A DVEŘNÍHO SKLENĚNÉHO KŘÍDLA- ZASKLENÍ PROVEDENO Z BEZPEČNOSTNÍHO VRSTVENÉHO KALENÉHO ZASKLENÍ, TL. DLE VÝROBCE - VIZ SCHÉMA RECEPČNÍHO PULTU</t>
  </si>
  <si>
    <t>R-76602</t>
  </si>
  <si>
    <t>D+M lavice do čekárny - viz. TR02</t>
  </si>
  <si>
    <t>853890676</t>
  </si>
  <si>
    <t>Poznámka k položce:
LAVICE DO ČEKÁRNY 3 -MÍSTNÁ, TVOŘENA OCELOVÝM RÁMEM JAKO PODSTAVOU BARVA ANTRACIT RAL 7016, SEDÁKY TVOŘENÉ PEVNOU SKOŘEPINOU Z BUKOVÉ PŘEKLIŽKY - NOSNOST SEDÁKU MIN. 120 KG - BARVA SEDÁKU DUB - BUDE SJEDNOCENA S BARVOU VYBAVENÍ ČEKÁRNY</t>
  </si>
  <si>
    <t>R-76603</t>
  </si>
  <si>
    <t>D+M lavice do čekárny - viz. TR03</t>
  </si>
  <si>
    <t>1762525630</t>
  </si>
  <si>
    <t>Poznámka k položce:
LAVICE DO ČEKÁRNY 4 -MÍSTNÁ, TVOŘENA OCELOVÝM RÁMEM JAKO PODSTAVOU BARVA ANTRACIT RAL 7016, SEDÁKY TVOŘENÉ PEVNOU SKOŘEPINOU Z BUKOVÉ PŘEKLIŽKY - NOSNOST SEDÁKU MIN. 120 KG - BARVA SEDÁKU DUB - BUDE SJEDNOCENA S BARVOU VYBAVENÍ ČEKÁRNY</t>
  </si>
  <si>
    <t>R-76604</t>
  </si>
  <si>
    <t>D+M lavice do čekárny - viz. TR 04</t>
  </si>
  <si>
    <t>2039114181</t>
  </si>
  <si>
    <t>Poznámka k položce:
LAVICE DO ČEKÁRNY 2 -MÍSTNÁ, TVOŘENA OCELOVÝM RÁMEM JAKO PODSTAVOU BARVA ANTRACIT RAL 7016, SEDÁKY TVOŘENÉ PEVNOU SKOŘEPINOU Z BUKOVÉ PŘEKLIŽKY - NOSNOST SEDÁKU MIN. 120 KG - BARVA SEDÁKU DUB - BUDE SJEDNOCENA S BARVOU VYBAVENÍ ČEKÁRNY</t>
  </si>
  <si>
    <t>R-76605</t>
  </si>
  <si>
    <t>D+M dřevěný truhlík - viz. TR 05</t>
  </si>
  <si>
    <t>-1678815110</t>
  </si>
  <si>
    <t>Poznámka k položce:
DŘEVĚNÝ TRUHLÍK PROVEDEN Z DTD DESEK TL. MIN. 18 MM - TRUHLÍK BUDE PROVEDEN JAKO SKOŘEPINA A NÁSLEDNĚ BUDE UMÍSTĚN VNITŘNÍ TRUHLÍK - BARVA DUB - BUDE SJEDNOCENA S BARVOU VYBAVENÍ ČEKÁRNY</t>
  </si>
  <si>
    <t>R-76606</t>
  </si>
  <si>
    <t>D+M dřevěný truhlík - viz. TR 06</t>
  </si>
  <si>
    <t>-937767710</t>
  </si>
  <si>
    <t>R-76607</t>
  </si>
  <si>
    <t>D+M obklad stěny - viz. TR 07</t>
  </si>
  <si>
    <t>-1570774984</t>
  </si>
  <si>
    <t>Poznámka k položce:
OBKLAD STĚNY TVOŘEN Z DTD TL. MIN. 18 MM, OBKLAD STĚNY PROVEDEN SPOLEČNĚ S VĚŠÁKOVOU STĚNOU -VIZ. SCHÉMA STĚNY ČEKÁRNY</t>
  </si>
  <si>
    <t>R-76608</t>
  </si>
  <si>
    <t>D+M sestava stolků s židlemi  - viz. TR 08</t>
  </si>
  <si>
    <t>805098273</t>
  </si>
  <si>
    <t>Poznámka k položce:
SESTAVA STOLKŮ S ŽIDLEMI, KULATÝ STOLEK S DŘEVĚNOU DESKOU A OCELOVÝM PODSTAVCEM - PRŮMĚR STOLKU 1200 MM, ŽÍDLE 4 KS BEZ LOKETNÍCH OPĚREK, SKOŘEPINY ŽIDLÍ PROVEDENY Z BUKOVÉ PŘEKLIŽKY, DEKOR DŘEVA - BUK, KOVOVÉ PRVKY ANTRACIT</t>
  </si>
  <si>
    <t>R-76609</t>
  </si>
  <si>
    <t>D+M kuchyňské linky  - viz. TR 09</t>
  </si>
  <si>
    <t>1942335965</t>
  </si>
  <si>
    <t>Poznámka k položce:
KUCHYŇSKÁ LINKA, VČ. NEREZOVÉHO DŘEZU, STOJÁNKOVÉ BATERIE, LED OSVĚTLENÍ PRACOVNÍ PLOCHY, KUCHYŇSKÁ LINKA TVOŘENA SKŘÍŇKAMI A ŠUPLÍKY, MADLA DVÍŘEK PROVEDENY S POVRCHVOOU ÚPRAVOU BROUŠENÝ NEREZ, TLOUŠŤKA DESEK KORPUSU LINKY - DTD DESKY TL. MIN 18 MM, ZADNÍ DESKA PROVEDENA Z HPL LAMINÁTU TL. MIN. 18 MM,  PRACOVNÍ DESKA TL. MIN 38 MM 
PŘED ZADÁNÍM DO VÝROBY BUDE ZPRACOVÁNA VÝROBNÍ DOKUMENTACE NA ZÁKLADĚ ZAMĚŘENÍ POTŘEBNÝCH ROZMĚRŮ PŘÍMO NA STAVBĚ A NÁSLEDNĚ BUDE ODSOUHLASENA GP!</t>
  </si>
  <si>
    <t>R-76610</t>
  </si>
  <si>
    <t>D+M kuchyňské linky  - viz. TR 10</t>
  </si>
  <si>
    <t>1905693251</t>
  </si>
  <si>
    <t xml:space="preserve">SO 04 - Zpevněné plochy 1 parkoviště </t>
  </si>
  <si>
    <t xml:space="preserve">    5 - Komunikace pozemní</t>
  </si>
  <si>
    <t xml:space="preserve">    9 -  Ostatní konstrukce a práce-bourání</t>
  </si>
  <si>
    <t>122211101</t>
  </si>
  <si>
    <t>Odkopávky a prokopávky v hornině třídy těžitelnosti I, skupiny 3 ručně</t>
  </si>
  <si>
    <t>353492887</t>
  </si>
  <si>
    <t>"pro výměnnou vrstvu"(262+259+1320+641)*0,25*0,25</t>
  </si>
  <si>
    <t>"pro chodník"262*0,15*0,25</t>
  </si>
  <si>
    <t>"pro účelovou komunikaci"1320*0,22*0,25</t>
  </si>
  <si>
    <t>"pojížděné chodníky + zpevněné plochy"259*0,18*0,25</t>
  </si>
  <si>
    <t>"Parkovací stání"641*0,15*0,25</t>
  </si>
  <si>
    <t>"Nezpevněné plochy z kačírku"48*1*0,25</t>
  </si>
  <si>
    <t>"Příkopa podél silnice"26,4*0,25</t>
  </si>
  <si>
    <t>122251105</t>
  </si>
  <si>
    <t>Odkopávky a prokopávky nezapažené v hornině třídy těžitelnosti I, skupiny 3 objem do 1000 m3 strojně</t>
  </si>
  <si>
    <t>2093265268</t>
  </si>
  <si>
    <t>"pro výměnnou vrstvu"(262+259+1320+641)*0,25*0,72</t>
  </si>
  <si>
    <t>"pro chodník"262*0,15*0,72</t>
  </si>
  <si>
    <t>"pro účelovou komunikaci"1320*0,22*0,72</t>
  </si>
  <si>
    <t>"pojížděné chodníky + zpevněné plochy"259*0,18*0,72</t>
  </si>
  <si>
    <t>"Parkovací stání"641*0,15*0,72</t>
  </si>
  <si>
    <t>"Nezpevněné plochy z kačírku"48*1*0,72</t>
  </si>
  <si>
    <t>"Příkopa podél silnice"26,4*0,72</t>
  </si>
  <si>
    <t>1588718502</t>
  </si>
  <si>
    <t>"pro výměnnou vrstvu"(262+259+1320+641)*0,25*0,01</t>
  </si>
  <si>
    <t>"pro chodník"262*0,15*0,01</t>
  </si>
  <si>
    <t>"pro účelovou komunikaci"1320*0,22*0,01</t>
  </si>
  <si>
    <t>"pojížděné chodníky + zpevněné plochy"259*0,18*0,01</t>
  </si>
  <si>
    <t>"Parkovací stání"641*0,15*0,01</t>
  </si>
  <si>
    <t>"Nezpevněné plochy z kačírku"48*1*0,01</t>
  </si>
  <si>
    <t>"Příkopa podél silnice"26,4*0,01</t>
  </si>
  <si>
    <t>979326353</t>
  </si>
  <si>
    <t>"pro výměnnou vrstvu"(262+259+1320+641)*0,25*0,02</t>
  </si>
  <si>
    <t>"pro chodník"262*0,15*0,02</t>
  </si>
  <si>
    <t>"pro účelovou komunikaci"1320*0,22*0,02</t>
  </si>
  <si>
    <t>"pojížděné chodníky + zpevněné plochy"259*0,18*0,02</t>
  </si>
  <si>
    <t>"Parkovací stání"641*0,15*0,02</t>
  </si>
  <si>
    <t>"Nezpevněné plochy z kačírku"48*1*0,02</t>
  </si>
  <si>
    <t>"Příkopa podél silnice"26,4*0,02</t>
  </si>
  <si>
    <t>132153301</t>
  </si>
  <si>
    <t>Hloubení rýh pro sběrné a svodné drény rýhovačem hl do 1,0 m v hornině třídy těžitelnosti I a II, skupiny 1 až 4</t>
  </si>
  <si>
    <t>-1699944115</t>
  </si>
  <si>
    <t>"drenáž"190</t>
  </si>
  <si>
    <t>1606482433</t>
  </si>
  <si>
    <t>291,843+840,506+190*0,4*0,4</t>
  </si>
  <si>
    <t>-1534030586</t>
  </si>
  <si>
    <t>1162,749*5</t>
  </si>
  <si>
    <t>171151103</t>
  </si>
  <si>
    <t>Uložení sypaniny z hornin soudržných do násypů zhutněných strojně</t>
  </si>
  <si>
    <t>1773508164</t>
  </si>
  <si>
    <t>"chodníky"106*0,15</t>
  </si>
  <si>
    <t>"pojížděné chodníky + zpevněné plochy"168*0,1</t>
  </si>
  <si>
    <t>260969974</t>
  </si>
  <si>
    <t>"viz. pol. montáže"32,7*1,6</t>
  </si>
  <si>
    <t>-797328278</t>
  </si>
  <si>
    <t>1162,749*1,8</t>
  </si>
  <si>
    <t>1039673387</t>
  </si>
  <si>
    <t>181951112</t>
  </si>
  <si>
    <t>Úprava pláně v hornině třídy těžitelnosti I, skupiny 1 až 3 se zhutněním strojně</t>
  </si>
  <si>
    <t>-1259052304</t>
  </si>
  <si>
    <t>"viz. situace stavby"262+259+1320+641+48</t>
  </si>
  <si>
    <t>211971110</t>
  </si>
  <si>
    <t>Zřízení opláštění žeber nebo trativodů geotextilií v rýze nebo zářezu sklonu do 1:2</t>
  </si>
  <si>
    <t>986933737</t>
  </si>
  <si>
    <t>"opláštění drenáže"190*1,5</t>
  </si>
  <si>
    <t>69311270</t>
  </si>
  <si>
    <t>geotextilie netkaná separační, ochranná, filtrační, drenážní PES 400g/m2</t>
  </si>
  <si>
    <t>297054132</t>
  </si>
  <si>
    <t>285*1,1845 'Přepočtené koeficientem množství</t>
  </si>
  <si>
    <t>212752102</t>
  </si>
  <si>
    <t>Trativod z drenážních trubek korugovaných PE-HD SN 4 perforace 360° včetně lože otevřený výkop DN 150 pro liniové stavby</t>
  </si>
  <si>
    <t>-1450886111</t>
  </si>
  <si>
    <t>"viz. situace stavby "190</t>
  </si>
  <si>
    <t>Komunikace pozemní</t>
  </si>
  <si>
    <t>564801111</t>
  </si>
  <si>
    <t>Podklad ze štěrkodrtě ŠD tl 30 mm fr. 0-8 mm</t>
  </si>
  <si>
    <t>-1537172527</t>
  </si>
  <si>
    <t>"skladba chodníku"262</t>
  </si>
  <si>
    <t>564801112</t>
  </si>
  <si>
    <t xml:space="preserve">Podklad ze štěrkodrtě ŠD tl 40 mm fr. 0-8 mm </t>
  </si>
  <si>
    <t>1660651453</t>
  </si>
  <si>
    <t xml:space="preserve">Poznámka k položce:
přírodní kamenivo
</t>
  </si>
  <si>
    <t>"Skladba samostatného sjezdu a zpevněné plochy:"259</t>
  </si>
  <si>
    <t>"skladba parkovacích stání"641</t>
  </si>
  <si>
    <t>564851111</t>
  </si>
  <si>
    <t xml:space="preserve">Podklad ze štěrkodrtě ŠD tl 150 mm fr. 0-32 mm </t>
  </si>
  <si>
    <t>2043882465</t>
  </si>
  <si>
    <t>"skladba účelové komunikace"1202</t>
  </si>
  <si>
    <t>564861113</t>
  </si>
  <si>
    <t xml:space="preserve">Podklad ze štěrkodrtě ŠD tl 220 mm fr. 0-63 mm </t>
  </si>
  <si>
    <t>1184961833</t>
  </si>
  <si>
    <t>564861114</t>
  </si>
  <si>
    <t xml:space="preserve">Podklad ze štěrkodrtě ŠD tl 230 mm fr. 0-63 mm </t>
  </si>
  <si>
    <t>1896294227</t>
  </si>
  <si>
    <t>"skladba účelové komunikace"1320</t>
  </si>
  <si>
    <t>564871111</t>
  </si>
  <si>
    <t xml:space="preserve">Podklad ze štěrkodrtě ŠD tl 250 mm fr. 0-63 mm </t>
  </si>
  <si>
    <t>454535337</t>
  </si>
  <si>
    <t>Poznámka k položce:
přírodní kamenivo</t>
  </si>
  <si>
    <t>"výměnná vrstva"262+259+1320+641</t>
  </si>
  <si>
    <t>565135111</t>
  </si>
  <si>
    <t xml:space="preserve">Asfaltový beton vrstva podkladní ACP 16 (obalované kamenivo OKS) tl 50 mm </t>
  </si>
  <si>
    <t>-1501748406</t>
  </si>
  <si>
    <t>571908111</t>
  </si>
  <si>
    <t>Kryt vymývaným dekoračním kamenivem (kačírkem) tl 200 mm</t>
  </si>
  <si>
    <t>6686288</t>
  </si>
  <si>
    <t>"viz. situace stavby a TZ"48</t>
  </si>
  <si>
    <t>573111113</t>
  </si>
  <si>
    <t>Postřik živičný infiltrační s posypem z asfaltu množství 1,5 kg/m2</t>
  </si>
  <si>
    <t>857559078</t>
  </si>
  <si>
    <t>573211107</t>
  </si>
  <si>
    <t>Postřik živičný spojovací z asfaltu v množství 0,30 kg/m2</t>
  </si>
  <si>
    <t>1122711475</t>
  </si>
  <si>
    <t>"Skladba opravy stávajícího krytu silnice "27</t>
  </si>
  <si>
    <t>"souvislá údržba"93</t>
  </si>
  <si>
    <t>573211108</t>
  </si>
  <si>
    <t>Postřik živičný spojovací z asfaltu v množství 0,40 kg/m2</t>
  </si>
  <si>
    <t>-607835772</t>
  </si>
  <si>
    <t>577144141</t>
  </si>
  <si>
    <t>ASFALTOVÝ BETON STŘEDNĚZRNNÝ (ACO 11+)     50 mm</t>
  </si>
  <si>
    <t>1368502180</t>
  </si>
  <si>
    <t>"souvislá údržba"97</t>
  </si>
  <si>
    <t>577145032</t>
  </si>
  <si>
    <t>ASFALTOVÝ BETON HRUBOZRNNÝ (ACL 16+)     60 mm</t>
  </si>
  <si>
    <t>773484805</t>
  </si>
  <si>
    <t>596211113</t>
  </si>
  <si>
    <t>Kladení zámkové dlažby komunikací pro pěší tl 60 mm skupiny A pl přes 300 m2</t>
  </si>
  <si>
    <t>1261566938</t>
  </si>
  <si>
    <t>R-592451</t>
  </si>
  <si>
    <t xml:space="preserve">dlažba zámková šedá 200x100 mm tl. 60 mm </t>
  </si>
  <si>
    <t>-1614621218</t>
  </si>
  <si>
    <t>"skladba chodníku "249,1*1,05</t>
  </si>
  <si>
    <t>R-245041</t>
  </si>
  <si>
    <t xml:space="preserve">DLAŽBA zámková 200x100 , reliéfní červené barv tl. 60 mm </t>
  </si>
  <si>
    <t>-2105751922</t>
  </si>
  <si>
    <t>"skladba chodníku"11,7*1,05</t>
  </si>
  <si>
    <t>R-245045</t>
  </si>
  <si>
    <t xml:space="preserve">betonová dlažba 200x100 s podélnými drážkami , šedé barvy (DL)             60 mm  </t>
  </si>
  <si>
    <t>-1262918713</t>
  </si>
  <si>
    <t>"skladba chodníku"1,2*1,05</t>
  </si>
  <si>
    <t>596212213</t>
  </si>
  <si>
    <t>Kladení zámkové dlažby pozemních komunikací tl 80 mm skupiny A pl přes 300 m2</t>
  </si>
  <si>
    <t>2059657714</t>
  </si>
  <si>
    <t>R-592450</t>
  </si>
  <si>
    <t xml:space="preserve">dlažba zámková šedá 200x100 mm tl. 80 mm </t>
  </si>
  <si>
    <t>-265665444</t>
  </si>
  <si>
    <t>"Skladba samostatného sjezdu a zpevněné plochy:"239,5*1,05</t>
  </si>
  <si>
    <t>"skladba parkovacích stání"641*1,05</t>
  </si>
  <si>
    <t>R-592455</t>
  </si>
  <si>
    <t xml:space="preserve">betonová dlažba 200x100 reliéfní , červené barvy (DL)             80 mm  </t>
  </si>
  <si>
    <t>1258153180</t>
  </si>
  <si>
    <t>"Skladba samostatného sjezdu a zpevněné plochy:"10,4*1,05</t>
  </si>
  <si>
    <t>R-592457</t>
  </si>
  <si>
    <t xml:space="preserve">betonová dlažba 200x100 s podélnými drážkami , šedé barvy (DL)             80 mm  </t>
  </si>
  <si>
    <t>974813602</t>
  </si>
  <si>
    <t>"Skladba samostatného sjezdu a zpevněné plochy:"9,1*1,05</t>
  </si>
  <si>
    <t>R-5715060</t>
  </si>
  <si>
    <t xml:space="preserve">D+m fólie proti prorůstání </t>
  </si>
  <si>
    <t>366721603</t>
  </si>
  <si>
    <t>899331111</t>
  </si>
  <si>
    <t>Výšková úprava uličního vstupu nebo vpusti do 200 mm zvýšením poklopu</t>
  </si>
  <si>
    <t>-795276994</t>
  </si>
  <si>
    <t>899431111</t>
  </si>
  <si>
    <t>Výšková úprava uličního vstupu nebo vpusti do 200 mm zvýšením krycího hrnce, šoupěte nebo hydrantu</t>
  </si>
  <si>
    <t>-1550031228</t>
  </si>
  <si>
    <t>R-8710010</t>
  </si>
  <si>
    <t>D+M  vpusť betonová v kalovým dnem a košem na hrubé nečistoty + mříž pro zatížení D400</t>
  </si>
  <si>
    <t>-716005210</t>
  </si>
  <si>
    <t xml:space="preserve">Poznámka k položce:
Položka obsahuje :
- výkop, odvoz a likvidaci přebytečné zeminy na skládku
- dodávku a osazení vpusti vč. koše a mříže
- zpětný dosyp 
</t>
  </si>
  <si>
    <t>"viz. situace stavby "7</t>
  </si>
  <si>
    <t>R-8710012</t>
  </si>
  <si>
    <t>Pročištění stávající uliční vpusti + výšková úprava stáv. mříže + nový koš na hrubé nečistoty</t>
  </si>
  <si>
    <t>-1479458518</t>
  </si>
  <si>
    <t>"viz. situace stavby "3</t>
  </si>
  <si>
    <t xml:space="preserve"> Ostatní konstrukce a práce-bourání</t>
  </si>
  <si>
    <t>184807111</t>
  </si>
  <si>
    <t>Ochrana stromu bedněním zřízení</t>
  </si>
  <si>
    <t>-716384773</t>
  </si>
  <si>
    <t>1,5*1,5*4*9</t>
  </si>
  <si>
    <t>184807112</t>
  </si>
  <si>
    <t>Ochrana stromu bedněním odstranění</t>
  </si>
  <si>
    <t>-893637485</t>
  </si>
  <si>
    <t>915211111</t>
  </si>
  <si>
    <t>Vodorovné dopravní značení dělící čáry souvislé š 125 mm bílý plast</t>
  </si>
  <si>
    <t>-78203341</t>
  </si>
  <si>
    <t>205+202</t>
  </si>
  <si>
    <t>915221111</t>
  </si>
  <si>
    <t>Vodorovné dopravní značení vodící čáry souvislé š 250 mm bílý plast</t>
  </si>
  <si>
    <t>2055042941</t>
  </si>
  <si>
    <t>915311113</t>
  </si>
  <si>
    <t>Předformátované vodorovné dopravní značení dopravní značky do 5 m2</t>
  </si>
  <si>
    <t>-56420757</t>
  </si>
  <si>
    <t>Poznámka k položce:
symbol vozíčkáře</t>
  </si>
  <si>
    <t>916231213</t>
  </si>
  <si>
    <t>Osazení chodníkového obrubníku betonového stojatého s boční opěrou do lože z betonu prostého</t>
  </si>
  <si>
    <t>1631233064</t>
  </si>
  <si>
    <t>454+412</t>
  </si>
  <si>
    <t>59217017</t>
  </si>
  <si>
    <t>obrubník betonový chodníkový 1000x100x250mm</t>
  </si>
  <si>
    <t>-1118312659</t>
  </si>
  <si>
    <t>445,098039215686*1,02 'Přepočtené koeficientem množství</t>
  </si>
  <si>
    <t>59217023</t>
  </si>
  <si>
    <t>obrubník betonový chodníkový 1000x150x250mm</t>
  </si>
  <si>
    <t>-1734434105</t>
  </si>
  <si>
    <t>403,921568627451*1,02 'Přepočtené koeficientem množství</t>
  </si>
  <si>
    <t>916241213</t>
  </si>
  <si>
    <t>Osazení obrubníku kamenného stojatého s boční opěrou do lože z betonu prostého</t>
  </si>
  <si>
    <t>2017397839</t>
  </si>
  <si>
    <t>58380220</t>
  </si>
  <si>
    <t>Kamenný obrubník OP3</t>
  </si>
  <si>
    <t>1907506205</t>
  </si>
  <si>
    <t>23*1,02 'Přepočtené koeficientem množství</t>
  </si>
  <si>
    <t>916331112</t>
  </si>
  <si>
    <t>Osazení zahradního obrubníku betonového do lože z betonu s boční opěrou</t>
  </si>
  <si>
    <t>-2040965493</t>
  </si>
  <si>
    <t>"viz. situace stavby "83</t>
  </si>
  <si>
    <t>59217001</t>
  </si>
  <si>
    <t>obrubník betonový zahradní 1000x50x250mm</t>
  </si>
  <si>
    <t>2069058884</t>
  </si>
  <si>
    <t>919726123</t>
  </si>
  <si>
    <t>Geotextilie pro ochranu, separaci a filtraci netkaná měrná hmotnost do 500 g/m2</t>
  </si>
  <si>
    <t>-785690136</t>
  </si>
  <si>
    <t>"viz. situace stavby"(262+259+1320+641+48)*1,3</t>
  </si>
  <si>
    <t>919735111</t>
  </si>
  <si>
    <t>Řezání stávajícího živičného krytu hl do 50 mm</t>
  </si>
  <si>
    <t>-707404012</t>
  </si>
  <si>
    <t>919735112</t>
  </si>
  <si>
    <t>Řezání stávajícího živičného krytu hl do 100 mm</t>
  </si>
  <si>
    <t>1360235780</t>
  </si>
  <si>
    <t>R-8915020</t>
  </si>
  <si>
    <t>D+M Odvodňovací žlab šířky 200 m s litinovou mříží pro zatížení D400 vč. bet. lože</t>
  </si>
  <si>
    <t>-695869689</t>
  </si>
  <si>
    <t>R-9115023</t>
  </si>
  <si>
    <t>Zrušení st. značky vč. sloupku, vč. základu</t>
  </si>
  <si>
    <t>1009898820</t>
  </si>
  <si>
    <t>R-9190010</t>
  </si>
  <si>
    <t xml:space="preserve">V místě napojení ÚK se nachází kabelový pochod SEK tvořený kabelem obsazenou chráničkou PE 110 mm, tato bude nadstavena půlenou chráničkou odpovídajícího průměru a zakončena min. 0,5m za obrubou zpevněné plochy </t>
  </si>
  <si>
    <t>-1276217234</t>
  </si>
  <si>
    <t>R-9190089</t>
  </si>
  <si>
    <t xml:space="preserve">D+M značky normální formát vč. sloupku </t>
  </si>
  <si>
    <t>-228620770</t>
  </si>
  <si>
    <t xml:space="preserve">Poznámka k položce:
Položka obsahuje : 
výkop rpo základ, odvoz přebytečné zeminy vč. uložení  apoplatku za skládku
provedení základové patky vč. dodávky betonu
osazení a dodávka sloupku a značky </t>
  </si>
  <si>
    <t>R-9190090</t>
  </si>
  <si>
    <t xml:space="preserve">D+M značky zvětšený  formát vč. sloupku </t>
  </si>
  <si>
    <t>-163826278</t>
  </si>
  <si>
    <t>R-9190091</t>
  </si>
  <si>
    <t>D+M Směrový sloupek čevený Z11g</t>
  </si>
  <si>
    <t>1516921783</t>
  </si>
  <si>
    <t>R-9191241</t>
  </si>
  <si>
    <t>Zalití spáry asfaltovou zálivkou</t>
  </si>
  <si>
    <t>1623047848</t>
  </si>
  <si>
    <t>1284857200</t>
  </si>
  <si>
    <t>1948102687</t>
  </si>
  <si>
    <t>70,046*14 'Přepočtené koeficientem množství</t>
  </si>
  <si>
    <t>23985674</t>
  </si>
  <si>
    <t>-487796411</t>
  </si>
  <si>
    <t>998223011</t>
  </si>
  <si>
    <t>Přesun hmot pro pozemní komunikace s krytem dlážděným</t>
  </si>
  <si>
    <t>-664785692</t>
  </si>
  <si>
    <t xml:space="preserve">SO 04.1 - Areálové osvětlení </t>
  </si>
  <si>
    <t xml:space="preserve">D2 - Zemní práce </t>
  </si>
  <si>
    <t>trubka inst.oheb.   48-110mm (VU+PO)</t>
  </si>
  <si>
    <t>Pol185</t>
  </si>
  <si>
    <t>koncovky do 4x25 mm2  celoplast.kab.</t>
  </si>
  <si>
    <t>Pol448</t>
  </si>
  <si>
    <t>pojistka OPV do 125 A</t>
  </si>
  <si>
    <t>Pol449</t>
  </si>
  <si>
    <t>446 05 15 - 150W SHC parkové</t>
  </si>
  <si>
    <t>Pol450</t>
  </si>
  <si>
    <t>stožár sadový ocelový</t>
  </si>
  <si>
    <t>Pol451</t>
  </si>
  <si>
    <t>elektrovýzbroj stožáru pro 1 okruh</t>
  </si>
  <si>
    <t>Pol452</t>
  </si>
  <si>
    <t>CYKY-CYKYm 3Cx1.5 mm2 750V (VU)</t>
  </si>
  <si>
    <t>Pol207</t>
  </si>
  <si>
    <t>AYKY 4Bx16 mm2 750V (VU)</t>
  </si>
  <si>
    <t>Pol213</t>
  </si>
  <si>
    <t>přípl. za zatahování kab. při váze kab. do 0.75kg</t>
  </si>
  <si>
    <t xml:space="preserve">Zemní práce </t>
  </si>
  <si>
    <t>Pol453</t>
  </si>
  <si>
    <t>betonový základ do bednění</t>
  </si>
  <si>
    <t>kabel.rýha 35cm/šíř. 80cm/hl. zem.tř.3</t>
  </si>
  <si>
    <t>fólie výstražná z PVC šířky 33cm</t>
  </si>
  <si>
    <t>ruč.zához.kab.rýhy 35cm šíř.80cm hl.zem.tř.3</t>
  </si>
  <si>
    <t>Pol226</t>
  </si>
  <si>
    <t>AYKY-J 4X16</t>
  </si>
  <si>
    <t>Pol232</t>
  </si>
  <si>
    <t>CYKY-J  3X1,5 (C)</t>
  </si>
  <si>
    <t>Pol454</t>
  </si>
  <si>
    <t>SVÍT. LED  37W/4778lm , S REGULACÍ ( GI ME 3k0  730)</t>
  </si>
  <si>
    <t>Pol455</t>
  </si>
  <si>
    <t>STOZAR VYZBROJ 721-27 AL 1POJ.</t>
  </si>
  <si>
    <t>Pol456</t>
  </si>
  <si>
    <t>STOZAR BM6 ZAROVY ZINEK+ DOPLŇK.OCHRANA  VIZ PROJEKT</t>
  </si>
  <si>
    <t>FOLIE PLNA-BLESK 33cm</t>
  </si>
  <si>
    <t>Pol457</t>
  </si>
  <si>
    <t>PV14   40A GG</t>
  </si>
  <si>
    <t>Pol458</t>
  </si>
  <si>
    <t>TR.KOPOFLEX  50</t>
  </si>
  <si>
    <t>Pol459</t>
  </si>
  <si>
    <t>ROZDĚL HLAVA EPKT 0015</t>
  </si>
  <si>
    <t>Pol460</t>
  </si>
  <si>
    <t>BETON SMES B 250  /B20/</t>
  </si>
  <si>
    <t>Pol461</t>
  </si>
  <si>
    <t>ROZV.  HR1- DO    Doplněnívýzbroje</t>
  </si>
  <si>
    <t>SADA</t>
  </si>
  <si>
    <t>686021682</t>
  </si>
  <si>
    <t>123660560</t>
  </si>
  <si>
    <t>2119655699</t>
  </si>
  <si>
    <t>-715856331</t>
  </si>
  <si>
    <t>-1780163548</t>
  </si>
  <si>
    <t xml:space="preserve">SO 06 - Přípojka kanalizace a vody </t>
  </si>
  <si>
    <t>132251254</t>
  </si>
  <si>
    <t>Hloubení rýh nezapažených š do 2000 mm v hornině třídy těžitelnosti I, skupiny 3 objem do 500 m3 strojně</t>
  </si>
  <si>
    <t>937357992</t>
  </si>
  <si>
    <t>"deštová kanalizace"201*0,6*1,3</t>
  </si>
  <si>
    <t>"voda"44*0,6*1,6</t>
  </si>
  <si>
    <t>132254204</t>
  </si>
  <si>
    <t>Hloubení zapažených rýh š do 2000 mm v hornině třídy těžitelnosti I, skupiny 3 objem do 500 m3</t>
  </si>
  <si>
    <t>-1623837384</t>
  </si>
  <si>
    <t>"pro splaškovou kanalizaci"36*0,6*1,8</t>
  </si>
  <si>
    <t>151101101</t>
  </si>
  <si>
    <t>Zřízení příložného pažení a rozepření stěn rýh hl do 2 m</t>
  </si>
  <si>
    <t>115871605</t>
  </si>
  <si>
    <t>151101111</t>
  </si>
  <si>
    <t>Odstranění příložného pažení a rozepření stěn rýh hl do 2 m</t>
  </si>
  <si>
    <t>62034553</t>
  </si>
  <si>
    <t>1625697289</t>
  </si>
  <si>
    <t>"splašková kanalizace"12,96</t>
  </si>
  <si>
    <t>"dešťová kanalizace"72,36</t>
  </si>
  <si>
    <t>"voda"15,84</t>
  </si>
  <si>
    <t>1369852108</t>
  </si>
  <si>
    <t>"do 15 km"101,16*5</t>
  </si>
  <si>
    <t>-1187229572</t>
  </si>
  <si>
    <t>101,16*1,8</t>
  </si>
  <si>
    <t>831591247</t>
  </si>
  <si>
    <t>-724261796</t>
  </si>
  <si>
    <t>"zpětný zásy splašková kanalizace"38,88-12,96</t>
  </si>
  <si>
    <t>"dešťová kanalizace"156,78-72,36</t>
  </si>
  <si>
    <t>"voda"42,24-15,84</t>
  </si>
  <si>
    <t>451573111</t>
  </si>
  <si>
    <t>Lože pod potrubí otevřený výkop ze štěrkopísku</t>
  </si>
  <si>
    <t>724003201</t>
  </si>
  <si>
    <t>"obsyp a zásyp potrubí "36*0,6*0,6</t>
  </si>
  <si>
    <t>"dešťová kanalizace"201*0,6*0,6</t>
  </si>
  <si>
    <t>"voda"44*0,6*0,6</t>
  </si>
  <si>
    <t>871315221</t>
  </si>
  <si>
    <t>Kanalizační potrubí z tvrdého PVC jednovrstvé tuhost třídy SN8 DN 160</t>
  </si>
  <si>
    <t>-933721568</t>
  </si>
  <si>
    <t xml:space="preserve">Poznámka k položce:
vč. tvarovek </t>
  </si>
  <si>
    <t>"dešťová kanalizace"85</t>
  </si>
  <si>
    <t>871355221</t>
  </si>
  <si>
    <t>Kanalizační potrubí z tvrdého PVC jednovrstvé tuhost třídy SN8 DN 200</t>
  </si>
  <si>
    <t>-1627599160</t>
  </si>
  <si>
    <t>"spalšková kanalizace "36</t>
  </si>
  <si>
    <t>"dešťová kanalizace"110</t>
  </si>
  <si>
    <t>871365221</t>
  </si>
  <si>
    <t>Kanalizační potrubí z tvrdého PVC jednovrstvé tuhost třídy SN8 DN 250</t>
  </si>
  <si>
    <t>354842702</t>
  </si>
  <si>
    <t>Poznámka k položce:
vč. tvarovek</t>
  </si>
  <si>
    <t>"dešťová kanalizace"6</t>
  </si>
  <si>
    <t>871375221</t>
  </si>
  <si>
    <t>Kanalizační potrubí z tvrdého PVC jednovrstvé tuhost třídy SN8 DN 315</t>
  </si>
  <si>
    <t>-653505595</t>
  </si>
  <si>
    <t>"dešťová kanalizace "2</t>
  </si>
  <si>
    <t>899722114</t>
  </si>
  <si>
    <t>Krytí potrubí z plastů výstražnou fólií z PVC 40 cm</t>
  </si>
  <si>
    <t>-1256873602</t>
  </si>
  <si>
    <t>"dešťová kanalizace"201</t>
  </si>
  <si>
    <t>"rozvod vody"44</t>
  </si>
  <si>
    <t>R-81800050</t>
  </si>
  <si>
    <t>Napojení nové kanalizace na stávající betonovou šachtu (SŠ8)</t>
  </si>
  <si>
    <t>-1093503546</t>
  </si>
  <si>
    <t>R-81800110</t>
  </si>
  <si>
    <t>D+M plastové šachtice DN 425 vč. dna a poklopu (Š1a a Š1b)</t>
  </si>
  <si>
    <t>763847451</t>
  </si>
  <si>
    <t xml:space="preserve">Poznámka k položce:
Položka obsahuje :
výkop pro šachtici vč. odvozu přebytečné zeminy, likvidace a poplatku na skládce 
dodávku a montáž šachtice, dna a poklopu
zpětný zásyp </t>
  </si>
  <si>
    <t>R-81800111</t>
  </si>
  <si>
    <t>D+M D+M plastové šachtice DN 425 vč. dna a poklopu (Š7, Š8, Š10-Š13)</t>
  </si>
  <si>
    <t>1964743499</t>
  </si>
  <si>
    <t>R-81800112</t>
  </si>
  <si>
    <t>D+M betonové šachtice DN 1000 vč. dna a poklopu (Š14)</t>
  </si>
  <si>
    <t>-39343949</t>
  </si>
  <si>
    <t>R-8184500</t>
  </si>
  <si>
    <t>D+M Odlučovač lehkých kapalin, včetně napojení</t>
  </si>
  <si>
    <t>2106130724</t>
  </si>
  <si>
    <t xml:space="preserve">Poznámka k položce:
Položk aobsahuje : 
výkop pro odlučovač vč. odvozu přebytečné zeminy na skládku, poplatek za skládkovné
osazení odlučovače vč. dodávky vč. prstence a poklopu
provedení ŽB desky vč. dodávky materiálu
zpětný zásyp
</t>
  </si>
  <si>
    <t>R-8184501</t>
  </si>
  <si>
    <t>D+M retenčního objektu - viz. v.č. D..b.2.08</t>
  </si>
  <si>
    <t>1817186662</t>
  </si>
  <si>
    <t xml:space="preserve">Poznámka k položce:
Položka obsahuje kompletní provedení retenčního objektu vč. výkopu, odvozu zeminy, poplatku za skládkovné, zpětného zásypu a dodávky a osazemní všech komponentů : 
X-Box SP 216 vsakovací blok 600x600x600 mm (ŠxVxD) ks 40,00
C-box vsakovací blok kontrolní 600x600 mm (jedná se o 1 komponent: 4 ks na 1 box 600x600x600) ks 32,00
Box konektor - mašlička ks 132,00
Spojovací clip ks 32,00
C-Box koncová stěna pro kontrolní box, předformované otvory ks 2,00
geoNETEX S 200g/m2, šíře 2m - role 100m2, PP m2 120,00
Mapeplan UG tl. 1,5 mm hydroizolační folie, šířka pásu 2100 mm, role 42m2, barva černá m2 60,00
HydroVortex regulátor průtoku, výška hladiny 0,5-1 m, odtok 2l/s kus 1,00
Bezpečnostní přepad pro regulátor průtoku kus 1,00
Přechodový prvek proregulátor průtoku pro instalaci do kruhové šachty kus 1,00
a vč. dodávky a uložení veškerého kameniva . 
</t>
  </si>
  <si>
    <t>R-8710020</t>
  </si>
  <si>
    <t>D+M potrubí HDPE 100 RC, D50</t>
  </si>
  <si>
    <t>517787314</t>
  </si>
  <si>
    <t>R-8710021</t>
  </si>
  <si>
    <t>D+M vytýčovacího vodiče CY 4,0m2</t>
  </si>
  <si>
    <t>2074396310</t>
  </si>
  <si>
    <t>R-8710022</t>
  </si>
  <si>
    <t>D+M Chránička pro prostup základem /zdivem</t>
  </si>
  <si>
    <t>-1809307525</t>
  </si>
  <si>
    <t>R-8710023</t>
  </si>
  <si>
    <t>D+M Chránička pod komunikaci DN 100</t>
  </si>
  <si>
    <t>-737625696</t>
  </si>
  <si>
    <t>R-8710024</t>
  </si>
  <si>
    <t>Napojení na stávající rozvod potrubí vody v pavilonu A</t>
  </si>
  <si>
    <t>1837174620</t>
  </si>
  <si>
    <t>R-8710025</t>
  </si>
  <si>
    <t>Výměna potrubí za HUV na větší dimenzi, předpoklad DN 80</t>
  </si>
  <si>
    <t>1078507291</t>
  </si>
  <si>
    <t xml:space="preserve">Poznámka k položce:
Položka obsahuje :
- demontáž stávajího ocelového potrubí DN 80   v objektu A
- D+ M nového potrubí ocelového DN 80 vč. tvarovek (dimenze musí být před objednáním na stavbě ověřena) vč. tvarovek 
</t>
  </si>
  <si>
    <t>R-8710026</t>
  </si>
  <si>
    <t>D+M Vnitřní rozvod v pailonu A - Potrubí vodovodní plastové PPR svar polyfuze PN 20 D 50x8,3 mm</t>
  </si>
  <si>
    <t>901262252</t>
  </si>
  <si>
    <t>998276101</t>
  </si>
  <si>
    <t>Přesun hmot pro trubní vedení z trub z plastických hmot otevřený výkop</t>
  </si>
  <si>
    <t>-2127763457</t>
  </si>
  <si>
    <t>721242106</t>
  </si>
  <si>
    <t xml:space="preserve">Lapač střešních splavenin z PP se zápachovou klapkou a lapacím košem </t>
  </si>
  <si>
    <t>1633626229</t>
  </si>
  <si>
    <t>Poznámka k položce:
vč. stavebních úprav souvisejíccích</t>
  </si>
  <si>
    <t xml:space="preserve">SO 02.17 - Přeložka dešťové kanalizace </t>
  </si>
  <si>
    <t>72209618</t>
  </si>
  <si>
    <t>"viz.v.č. D.1.4.b).07"62*1,2*2,15*0,2</t>
  </si>
  <si>
    <t>35*1,2*1,9*0,2</t>
  </si>
  <si>
    <t>"viz.v.č. D.1.4.b).07"62*1,2*2,15*0,8</t>
  </si>
  <si>
    <t>35*1,2*1,9*0,8</t>
  </si>
  <si>
    <t>"do 20km"116,4*9</t>
  </si>
  <si>
    <t>116,4*1,8</t>
  </si>
  <si>
    <t>(47,952+191,808)-116,4</t>
  </si>
  <si>
    <t>"viz.v.č. D.1.4.b).07"(35+62)*1,2*1</t>
  </si>
  <si>
    <t>R-8204418</t>
  </si>
  <si>
    <t xml:space="preserve">Bourání stávajícího potrubí  DN přes 400 do 600 vč. odvozu a likvidace na skládce, vč poplatku za skládkovné </t>
  </si>
  <si>
    <t>1377540215</t>
  </si>
  <si>
    <t>50+35+76</t>
  </si>
  <si>
    <t>871395241</t>
  </si>
  <si>
    <t>Kanalizační potrubí z tvrdého PVC vícevrstvé tuhost třídy SN12 DN 400</t>
  </si>
  <si>
    <t>-1993490543</t>
  </si>
  <si>
    <t>"viz.v.č. D.1.4.b).07"35</t>
  </si>
  <si>
    <t>"viz.v.č. D.1.4.b).07"77,4</t>
  </si>
  <si>
    <t>D+M betonové šachtice DN 1000 vč. dna a poklopu (Š 2-Š6)</t>
  </si>
  <si>
    <t>R-8710028</t>
  </si>
  <si>
    <t>D+M Chránička DN 500</t>
  </si>
  <si>
    <t>1568481</t>
  </si>
  <si>
    <t>"viz.v.č. D.1.4.b).07"8</t>
  </si>
  <si>
    <t>R-8710029</t>
  </si>
  <si>
    <t>D+M Chránička DN 600</t>
  </si>
  <si>
    <t>-786176479</t>
  </si>
  <si>
    <t>"viz.v.č. D.1.4.b).07"20</t>
  </si>
  <si>
    <t>R-8710032</t>
  </si>
  <si>
    <t>Napojení stávající kanalizace na novou betonovou šachtu</t>
  </si>
  <si>
    <t>-2094940485</t>
  </si>
  <si>
    <t>R-8710033</t>
  </si>
  <si>
    <t>Napojení nové kanalizace na stávající betonovou šachtu (SŠ4)</t>
  </si>
  <si>
    <t>66825832</t>
  </si>
  <si>
    <t>R-8710034</t>
  </si>
  <si>
    <t>Úprava stávající šahty SŠ1 pro napojení nového potrubí</t>
  </si>
  <si>
    <t>-1985709728</t>
  </si>
  <si>
    <t>R-8714252</t>
  </si>
  <si>
    <t>Kanalizační potrubí z tvrdého PVC vícevrstvé tuhost třídy SN12 DN 500</t>
  </si>
  <si>
    <t>-589023287</t>
  </si>
  <si>
    <t>"viz.v.č. D.1.4.b).07"62</t>
  </si>
  <si>
    <t>SO 08 - Terénní a sadové úpravy</t>
  </si>
  <si>
    <t xml:space="preserve">    02 - Výsadbový materiál - stromy-vč.dopravy</t>
  </si>
  <si>
    <t xml:space="preserve">    03 - Terénní úpravy a návozy</t>
  </si>
  <si>
    <t xml:space="preserve">    1 - Založení, práce</t>
  </si>
  <si>
    <t xml:space="preserve">    3 - Materiál</t>
  </si>
  <si>
    <t>02</t>
  </si>
  <si>
    <t>Výsadbový materiál - stromy-vč.dopravy</t>
  </si>
  <si>
    <t>sl1</t>
  </si>
  <si>
    <t>Třešeň plovitá  o.k.18-20, tř.1 s balem pr.80cm zpevněným pletiven</t>
  </si>
  <si>
    <t>283798850</t>
  </si>
  <si>
    <t>Poznámka k položce:
provést tvarovací řez po výsadbě, dle habitu dřeviny   
nutno dodržet agrotechnické lhůty pro výsadbu - stromy nesmí být příliš narašené, případně provést redukci koruny   
Při realizaci náhradní výsadby bude přihlédnuto k ČSN 83 9021 – Technologie vegetačních úprav v krajině – Rostliny a jejich výsadba.   
Kvalita vysazovaných dřevin bude odpovídat 1. jakostní třídě dle ČSN 46 4902; velikost pak stanoveným požadavkům.</t>
  </si>
  <si>
    <t>"specifikace dle technické zprávy" 3</t>
  </si>
  <si>
    <t>Buk lesní  o.k.18-20, tř.1 s balem pr.80cm zpevněným pletiven, nasazení koruny 250cm</t>
  </si>
  <si>
    <t>-786561291</t>
  </si>
  <si>
    <t>"specifikace dle technické zprávy" 2</t>
  </si>
  <si>
    <t>03</t>
  </si>
  <si>
    <t>Terénní úpravy a návozy</t>
  </si>
  <si>
    <t>182301131</t>
  </si>
  <si>
    <t>Rozprostření ornice pl přes 500 m2 ve svahu přes 1:5 tl vrstvy do 100 mm</t>
  </si>
  <si>
    <t>1265837326</t>
  </si>
  <si>
    <t>"dle technické zprávy" 2130</t>
  </si>
  <si>
    <t>10364101</t>
  </si>
  <si>
    <t xml:space="preserve">zemina pro terénní úpravy -  ornice,vč. dovozu </t>
  </si>
  <si>
    <t>-78501801</t>
  </si>
  <si>
    <t>"dle technické zprávy" 2130*0,1</t>
  </si>
  <si>
    <t>Založení, práce</t>
  </si>
  <si>
    <t>162302111</t>
  </si>
  <si>
    <t>Vodorovné přemístění drnu bez naložení se složením do 1000 m</t>
  </si>
  <si>
    <t>672489957</t>
  </si>
  <si>
    <t>"zpětný dovoz zeminy" 1232*0,25</t>
  </si>
  <si>
    <t>181111121</t>
  </si>
  <si>
    <t>Plošná úprava terénu do 500 m2 zemina tř 1 až 4 nerovnosti do 150 mm v rovinně a svahu do 1:5</t>
  </si>
  <si>
    <t>-2065985243</t>
  </si>
  <si>
    <t>"dle výkresy technické zprávy" 2130</t>
  </si>
  <si>
    <t>181301102</t>
  </si>
  <si>
    <t>Rozprostření ornice tl vrstvy do 150 mm pl do 500 m2 v rovině nebo ve svahu do 1:5</t>
  </si>
  <si>
    <t>-679100147</t>
  </si>
  <si>
    <t>"dle TZ" 2130</t>
  </si>
  <si>
    <t>181411131</t>
  </si>
  <si>
    <t>Založení parkového trávníku výsevem plochy do 1000 m2 v rovině a ve svahu do 1:5</t>
  </si>
  <si>
    <t>1290024930</t>
  </si>
  <si>
    <t>"parkový klasicky"2130</t>
  </si>
  <si>
    <t>183101321</t>
  </si>
  <si>
    <t>Jamky pro výsadbu s výměnou 100 % půdy zeminy tř 1 až 4 objem do 1 m3 v rovině a svahu do 1:5</t>
  </si>
  <si>
    <t>1243911754</t>
  </si>
  <si>
    <t>" pro stromy v.s.18-20" 5</t>
  </si>
  <si>
    <t>183402121</t>
  </si>
  <si>
    <t>Rozrušení půdy souvislé plochy do 500 m2 hloubky do 150 mm v rovině a svahu do 1:5</t>
  </si>
  <si>
    <t>569445694</t>
  </si>
  <si>
    <t>"viz. TZ"2130</t>
  </si>
  <si>
    <t>184102116</t>
  </si>
  <si>
    <t>Výsadba dřeviny s balem D do 0,8 m do jamky se zalitím v rovině a svahu do 1:5</t>
  </si>
  <si>
    <t>1692183289</t>
  </si>
  <si>
    <t>"stromy"5</t>
  </si>
  <si>
    <t>184215133</t>
  </si>
  <si>
    <t>Ukotvení kmene dřevin třemi kůly D do 0,1 m délky do 3 m</t>
  </si>
  <si>
    <t>-228407729</t>
  </si>
  <si>
    <t>"dle technické zprávy a výkresu "</t>
  </si>
  <si>
    <t>"včetně uchycení příček a úvazků"</t>
  </si>
  <si>
    <t>184802111</t>
  </si>
  <si>
    <t>Chemické odplevelení před založením kultury nad 20 m2 postřikem na široko v rovině a svahu do 1:5</t>
  </si>
  <si>
    <t>272982584</t>
  </si>
  <si>
    <t>"před provedením terénních úprav " 2130</t>
  </si>
  <si>
    <t>184911421</t>
  </si>
  <si>
    <t>Mulčování rostlin kůrou tl. do 0,1 m v rovině a svahu do 1:5</t>
  </si>
  <si>
    <t>519063710</t>
  </si>
  <si>
    <t>"dle výkresů a textové zprávy"</t>
  </si>
  <si>
    <t>"stromy" 3,14*0,5*1*5</t>
  </si>
  <si>
    <t>185803211</t>
  </si>
  <si>
    <t>Uválcování trávníku v rovině a svahu do 1:5</t>
  </si>
  <si>
    <t>-424316074</t>
  </si>
  <si>
    <t>2130</t>
  </si>
  <si>
    <t>185804311</t>
  </si>
  <si>
    <t>Zalití rostlin vodou plocha do 20 m2, 4x</t>
  </si>
  <si>
    <t>-1117084196</t>
  </si>
  <si>
    <t>"stromy" 5*0,1*4</t>
  </si>
  <si>
    <t>185804312</t>
  </si>
  <si>
    <t>Zalití rostlin vodou plocha přes 20 m2 8krát</t>
  </si>
  <si>
    <t>-1179304159</t>
  </si>
  <si>
    <t>"TRÁVNÍK" 2130*0,01*8</t>
  </si>
  <si>
    <t>185851121</t>
  </si>
  <si>
    <t>Dovoz vody pro zálivku rostlin za vzdálenost do 1000 m</t>
  </si>
  <si>
    <t>-784411721</t>
  </si>
  <si>
    <t>2+170,4</t>
  </si>
  <si>
    <t>26vl</t>
  </si>
  <si>
    <t>Ochrana kmene aplikovaná nátěrem na kmen v rovině a svahu do 1:5</t>
  </si>
  <si>
    <t>106937228</t>
  </si>
  <si>
    <t>"plocha kmene 18-20, 16-18" 0,50*5*1,03</t>
  </si>
  <si>
    <t>Materiál</t>
  </si>
  <si>
    <t>0522171</t>
  </si>
  <si>
    <t>tyče dřevěné tl. 8cm dl.3m vč.příček a úvazků</t>
  </si>
  <si>
    <t>-109434111</t>
  </si>
  <si>
    <t>"listnaté stromy" 5*3</t>
  </si>
  <si>
    <t>005724150</t>
  </si>
  <si>
    <t>osivo směs travní parková směs exclusive</t>
  </si>
  <si>
    <t>1013322351</t>
  </si>
  <si>
    <t>"plocha trávníku" 2130*0,02</t>
  </si>
  <si>
    <t>08211321</t>
  </si>
  <si>
    <t>voda pitná pro ostatní odběratele</t>
  </si>
  <si>
    <t>1707642949</t>
  </si>
  <si>
    <t>103715000</t>
  </si>
  <si>
    <t>substrát pro trávníky A  VL</t>
  </si>
  <si>
    <t>-586572021</t>
  </si>
  <si>
    <t>"parkový + kobercový trávník" 2130*0,05*1,03</t>
  </si>
  <si>
    <t>25234001</t>
  </si>
  <si>
    <t>herbicid totální systémový neselektivní</t>
  </si>
  <si>
    <t>litr</t>
  </si>
  <si>
    <t>-1841647051</t>
  </si>
  <si>
    <t>"trávníky 2x" 2130*2*0,001</t>
  </si>
  <si>
    <t>103211001</t>
  </si>
  <si>
    <t>Pěstební substrát pro stromy a solitéry včetně dopravy</t>
  </si>
  <si>
    <t>-338626873</t>
  </si>
  <si>
    <t>"stromy" 0,75*5*1,03</t>
  </si>
  <si>
    <t>618vl 26a</t>
  </si>
  <si>
    <t xml:space="preserve">ochranný nátěr na kmeny </t>
  </si>
  <si>
    <t>684613542</t>
  </si>
  <si>
    <t>"počet stromů/kg nátěru/koeficient ztráty"</t>
  </si>
  <si>
    <t>5*0,50*1,03</t>
  </si>
  <si>
    <t>1-hnojivo-tab-s</t>
  </si>
  <si>
    <t>D+M tabletové dlouhodobé hnojivo 10g</t>
  </si>
  <si>
    <t>tab</t>
  </si>
  <si>
    <t>-1908429540</t>
  </si>
  <si>
    <t>"stromy balové"  5*10</t>
  </si>
  <si>
    <t>103911001s</t>
  </si>
  <si>
    <t>štěpka mulčovací VL</t>
  </si>
  <si>
    <t>-463419490</t>
  </si>
  <si>
    <t>"stromy solitérně vysazované" 5*3,14*0,5*1*0,1*1,03</t>
  </si>
  <si>
    <t>998231311</t>
  </si>
  <si>
    <t>Přesun hmot pro sadovnické a krajinářské úpravy vodorovně do 5000 m</t>
  </si>
  <si>
    <t>124908183</t>
  </si>
  <si>
    <t xml:space="preserve">SO 09 - Oplocení </t>
  </si>
  <si>
    <t>76700</t>
  </si>
  <si>
    <t>D+ M systémového 3D oplocení v. 1800 mm</t>
  </si>
  <si>
    <t>1769261405</t>
  </si>
  <si>
    <t xml:space="preserve">Poznámka k položce:
Položka obsahuje : 
Výkop pro základy sloupků vč. odvozu zeminy na skládku a poplatku za skládkovné - 2,16 m3
betonáž základů sloupků vč. dodávky betonu C 16/20 - 2,16 m3
D+M sloupků dl. 2600 mm - 24 ks
D+M podhrabové desky v. 250 mm, š. 50 mm, dl. 2500 mm - 40 m 
D+M systémového oplocení v 1550 mm - 40 m 
D+M spojovacích a kotevních prvků 
veškeré systémové příslušenství a doplňky 
před zadáním do výroby zpracuje zhotovitel výrobní dokumentaci, která bude předložena objednateli a projektantovi k odsouhlasení. 
</t>
  </si>
  <si>
    <t>76701</t>
  </si>
  <si>
    <t xml:space="preserve">D+ M posuvné samonosné brány 6200 x 1800 mm s el. pohonem </t>
  </si>
  <si>
    <t>128673661</t>
  </si>
  <si>
    <t xml:space="preserve">Poznámka k položce:
Položka obsahuje : 
výkop pro základ vč. odvozu zeminy an skládku a poplatek za skládkovné 
betonáž základu vč. dodávky betonu C 16/20, předpokládaný rozměr základu je 1200x1200, hl. 1000 mm, velikost bude upřesněna dle konkrétního dodavatele a výrobku brány 
dodávku a montáž posuvné samonosné brány s el. pohonem a ovládacími prvky vč. napojení na objekt, vč. dodávky ovladačů min. 3 ks
napojení na elektroinstalaci 
dodávku a montáž kotevních a spojovacích prvků 
veškeré systémové příslušenství a doplňky 
před zadáním do výroby zpracuje zhotovitel výrobní dokumentaci, která bude předložena objednateli a projektantovi k odsouhlasení. 
elektro přívod je řešen v části elektroinstalace </t>
  </si>
  <si>
    <t>76702</t>
  </si>
  <si>
    <t>D+M dočasného oplocení pro uzavření areálu</t>
  </si>
  <si>
    <t>-1832393999</t>
  </si>
  <si>
    <t xml:space="preserve">Poznámka k položce:
Položka obsahuje : 
dodávku a montáž systémového mobilního dočasného oplocení výšky 1800 mm 
</t>
  </si>
  <si>
    <t>76703</t>
  </si>
  <si>
    <t xml:space="preserve">D+ M dvoukřídlé branky 2050 x 1800 mm </t>
  </si>
  <si>
    <t>56428283</t>
  </si>
  <si>
    <t xml:space="preserve">Poznámka k položce:
Položka obsahuje : 
dodávku a montáž dvoukřídlé  branky 
dodávku a montáž kotevních a spojovacíchb prvků 
veškeré příslušenství a doplňky (zámek, kování, apod.)
před zadáním do výroby zpracuje zhotovitel výrobní dokumentaci, která bude předložena objednateli a projektantovi k odsouhlasení. 
</t>
  </si>
  <si>
    <t>998767201</t>
  </si>
  <si>
    <t>Přesun hmot procentní pro zámečnické konstrukce v objektech v do 6 m</t>
  </si>
  <si>
    <t>-255460949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</si>
</sst>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9" fillId="0" borderId="18" xfId="0" applyFont="1" applyBorder="1" applyAlignment="1" applyProtection="1">
      <alignment/>
      <protection/>
    </xf>
    <xf numFmtId="0" fontId="9" fillId="0" borderId="19" xfId="0" applyFont="1" applyBorder="1" applyAlignment="1" applyProtection="1">
      <alignment/>
      <protection/>
    </xf>
    <xf numFmtId="166" fontId="9" fillId="0" borderId="19" xfId="0" applyNumberFormat="1" applyFont="1" applyBorder="1" applyAlignment="1" applyProtection="1">
      <alignment/>
      <protection/>
    </xf>
    <xf numFmtId="166" fontId="9" fillId="0" borderId="20" xfId="0" applyNumberFormat="1" applyFont="1" applyBorder="1" applyAlignment="1" applyProtection="1">
      <alignment/>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29" fillId="0" borderId="0" xfId="0" applyFont="1" applyAlignment="1" applyProtection="1">
      <alignment horizontal="left" vertical="center" wrapText="1"/>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21"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4" fillId="4" borderId="6" xfId="0" applyFont="1" applyFill="1" applyBorder="1" applyAlignment="1" applyProtection="1">
      <alignment horizontal="center"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0" fontId="32"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83"/>
      <c r="AS2" s="283"/>
      <c r="AT2" s="283"/>
      <c r="AU2" s="283"/>
      <c r="AV2" s="283"/>
      <c r="AW2" s="283"/>
      <c r="AX2" s="283"/>
      <c r="AY2" s="283"/>
      <c r="AZ2" s="283"/>
      <c r="BA2" s="283"/>
      <c r="BB2" s="283"/>
      <c r="BC2" s="283"/>
      <c r="BD2" s="283"/>
      <c r="BE2" s="283"/>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7" t="s">
        <v>14</v>
      </c>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3"/>
      <c r="AQ5" s="23"/>
      <c r="AR5" s="21"/>
      <c r="BE5" s="284" t="s">
        <v>15</v>
      </c>
      <c r="BS5" s="18" t="s">
        <v>6</v>
      </c>
    </row>
    <row r="6" spans="2:71" s="1" customFormat="1" ht="36.95" customHeight="1">
      <c r="B6" s="22"/>
      <c r="C6" s="23"/>
      <c r="D6" s="29" t="s">
        <v>16</v>
      </c>
      <c r="E6" s="23"/>
      <c r="F6" s="23"/>
      <c r="G6" s="23"/>
      <c r="H6" s="23"/>
      <c r="I6" s="23"/>
      <c r="J6" s="23"/>
      <c r="K6" s="289" t="s">
        <v>17</v>
      </c>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3"/>
      <c r="AQ6" s="23"/>
      <c r="AR6" s="21"/>
      <c r="BE6" s="285"/>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5"/>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5"/>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5"/>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5"/>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5"/>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5"/>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5"/>
      <c r="BS13" s="18" t="s">
        <v>6</v>
      </c>
    </row>
    <row r="14" spans="2:71" ht="12.75">
      <c r="B14" s="22"/>
      <c r="C14" s="23"/>
      <c r="D14" s="23"/>
      <c r="E14" s="290" t="s">
        <v>29</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30" t="s">
        <v>27</v>
      </c>
      <c r="AL14" s="23"/>
      <c r="AM14" s="23"/>
      <c r="AN14" s="32" t="s">
        <v>29</v>
      </c>
      <c r="AO14" s="23"/>
      <c r="AP14" s="23"/>
      <c r="AQ14" s="23"/>
      <c r="AR14" s="21"/>
      <c r="BE14" s="285"/>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5"/>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5"/>
      <c r="BS16" s="18" t="s">
        <v>4</v>
      </c>
    </row>
    <row r="17" spans="2:71" s="1" customFormat="1" ht="18.4"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5"/>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5"/>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5"/>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5"/>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5"/>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5"/>
    </row>
    <row r="23" spans="2:57" s="1" customFormat="1" ht="16.5" customHeight="1">
      <c r="B23" s="22"/>
      <c r="C23" s="23"/>
      <c r="D23" s="23"/>
      <c r="E23" s="292" t="s">
        <v>1</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3"/>
      <c r="AP23" s="23"/>
      <c r="AQ23" s="23"/>
      <c r="AR23" s="21"/>
      <c r="BE23" s="285"/>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5"/>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5"/>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3">
        <f>ROUND(AG94,2)</f>
        <v>0</v>
      </c>
      <c r="AL26" s="294"/>
      <c r="AM26" s="294"/>
      <c r="AN26" s="294"/>
      <c r="AO26" s="294"/>
      <c r="AP26" s="37"/>
      <c r="AQ26" s="37"/>
      <c r="AR26" s="40"/>
      <c r="BE26" s="285"/>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5"/>
    </row>
    <row r="28" spans="1:57" s="2" customFormat="1" ht="12.75">
      <c r="A28" s="35"/>
      <c r="B28" s="36"/>
      <c r="C28" s="37"/>
      <c r="D28" s="37"/>
      <c r="E28" s="37"/>
      <c r="F28" s="37"/>
      <c r="G28" s="37"/>
      <c r="H28" s="37"/>
      <c r="I28" s="37"/>
      <c r="J28" s="37"/>
      <c r="K28" s="37"/>
      <c r="L28" s="295" t="s">
        <v>37</v>
      </c>
      <c r="M28" s="295"/>
      <c r="N28" s="295"/>
      <c r="O28" s="295"/>
      <c r="P28" s="295"/>
      <c r="Q28" s="37"/>
      <c r="R28" s="37"/>
      <c r="S28" s="37"/>
      <c r="T28" s="37"/>
      <c r="U28" s="37"/>
      <c r="V28" s="37"/>
      <c r="W28" s="295" t="s">
        <v>38</v>
      </c>
      <c r="X28" s="295"/>
      <c r="Y28" s="295"/>
      <c r="Z28" s="295"/>
      <c r="AA28" s="295"/>
      <c r="AB28" s="295"/>
      <c r="AC28" s="295"/>
      <c r="AD28" s="295"/>
      <c r="AE28" s="295"/>
      <c r="AF28" s="37"/>
      <c r="AG28" s="37"/>
      <c r="AH28" s="37"/>
      <c r="AI28" s="37"/>
      <c r="AJ28" s="37"/>
      <c r="AK28" s="295" t="s">
        <v>39</v>
      </c>
      <c r="AL28" s="295"/>
      <c r="AM28" s="295"/>
      <c r="AN28" s="295"/>
      <c r="AO28" s="295"/>
      <c r="AP28" s="37"/>
      <c r="AQ28" s="37"/>
      <c r="AR28" s="40"/>
      <c r="BE28" s="285"/>
    </row>
    <row r="29" spans="2:57" s="3" customFormat="1" ht="14.45" customHeight="1">
      <c r="B29" s="41"/>
      <c r="C29" s="42"/>
      <c r="D29" s="30" t="s">
        <v>40</v>
      </c>
      <c r="E29" s="42"/>
      <c r="F29" s="30" t="s">
        <v>41</v>
      </c>
      <c r="G29" s="42"/>
      <c r="H29" s="42"/>
      <c r="I29" s="42"/>
      <c r="J29" s="42"/>
      <c r="K29" s="42"/>
      <c r="L29" s="298">
        <v>0.21</v>
      </c>
      <c r="M29" s="297"/>
      <c r="N29" s="297"/>
      <c r="O29" s="297"/>
      <c r="P29" s="297"/>
      <c r="Q29" s="42"/>
      <c r="R29" s="42"/>
      <c r="S29" s="42"/>
      <c r="T29" s="42"/>
      <c r="U29" s="42"/>
      <c r="V29" s="42"/>
      <c r="W29" s="296">
        <f>ROUND(AZ94,2)</f>
        <v>0</v>
      </c>
      <c r="X29" s="297"/>
      <c r="Y29" s="297"/>
      <c r="Z29" s="297"/>
      <c r="AA29" s="297"/>
      <c r="AB29" s="297"/>
      <c r="AC29" s="297"/>
      <c r="AD29" s="297"/>
      <c r="AE29" s="297"/>
      <c r="AF29" s="42"/>
      <c r="AG29" s="42"/>
      <c r="AH29" s="42"/>
      <c r="AI29" s="42"/>
      <c r="AJ29" s="42"/>
      <c r="AK29" s="296">
        <f>ROUND(AV94,2)</f>
        <v>0</v>
      </c>
      <c r="AL29" s="297"/>
      <c r="AM29" s="297"/>
      <c r="AN29" s="297"/>
      <c r="AO29" s="297"/>
      <c r="AP29" s="42"/>
      <c r="AQ29" s="42"/>
      <c r="AR29" s="43"/>
      <c r="BE29" s="286"/>
    </row>
    <row r="30" spans="2:57" s="3" customFormat="1" ht="14.45" customHeight="1">
      <c r="B30" s="41"/>
      <c r="C30" s="42"/>
      <c r="D30" s="42"/>
      <c r="E30" s="42"/>
      <c r="F30" s="30" t="s">
        <v>42</v>
      </c>
      <c r="G30" s="42"/>
      <c r="H30" s="42"/>
      <c r="I30" s="42"/>
      <c r="J30" s="42"/>
      <c r="K30" s="42"/>
      <c r="L30" s="298">
        <v>0.15</v>
      </c>
      <c r="M30" s="297"/>
      <c r="N30" s="297"/>
      <c r="O30" s="297"/>
      <c r="P30" s="297"/>
      <c r="Q30" s="42"/>
      <c r="R30" s="42"/>
      <c r="S30" s="42"/>
      <c r="T30" s="42"/>
      <c r="U30" s="42"/>
      <c r="V30" s="42"/>
      <c r="W30" s="296">
        <f>ROUND(BA94,2)</f>
        <v>0</v>
      </c>
      <c r="X30" s="297"/>
      <c r="Y30" s="297"/>
      <c r="Z30" s="297"/>
      <c r="AA30" s="297"/>
      <c r="AB30" s="297"/>
      <c r="AC30" s="297"/>
      <c r="AD30" s="297"/>
      <c r="AE30" s="297"/>
      <c r="AF30" s="42"/>
      <c r="AG30" s="42"/>
      <c r="AH30" s="42"/>
      <c r="AI30" s="42"/>
      <c r="AJ30" s="42"/>
      <c r="AK30" s="296">
        <f>ROUND(AW94,2)</f>
        <v>0</v>
      </c>
      <c r="AL30" s="297"/>
      <c r="AM30" s="297"/>
      <c r="AN30" s="297"/>
      <c r="AO30" s="297"/>
      <c r="AP30" s="42"/>
      <c r="AQ30" s="42"/>
      <c r="AR30" s="43"/>
      <c r="BE30" s="286"/>
    </row>
    <row r="31" spans="2:57" s="3" customFormat="1" ht="14.45" customHeight="1" hidden="1">
      <c r="B31" s="41"/>
      <c r="C31" s="42"/>
      <c r="D31" s="42"/>
      <c r="E31" s="42"/>
      <c r="F31" s="30" t="s">
        <v>43</v>
      </c>
      <c r="G31" s="42"/>
      <c r="H31" s="42"/>
      <c r="I31" s="42"/>
      <c r="J31" s="42"/>
      <c r="K31" s="42"/>
      <c r="L31" s="298">
        <v>0.21</v>
      </c>
      <c r="M31" s="297"/>
      <c r="N31" s="297"/>
      <c r="O31" s="297"/>
      <c r="P31" s="297"/>
      <c r="Q31" s="42"/>
      <c r="R31" s="42"/>
      <c r="S31" s="42"/>
      <c r="T31" s="42"/>
      <c r="U31" s="42"/>
      <c r="V31" s="42"/>
      <c r="W31" s="296">
        <f>ROUND(BB94,2)</f>
        <v>0</v>
      </c>
      <c r="X31" s="297"/>
      <c r="Y31" s="297"/>
      <c r="Z31" s="297"/>
      <c r="AA31" s="297"/>
      <c r="AB31" s="297"/>
      <c r="AC31" s="297"/>
      <c r="AD31" s="297"/>
      <c r="AE31" s="297"/>
      <c r="AF31" s="42"/>
      <c r="AG31" s="42"/>
      <c r="AH31" s="42"/>
      <c r="AI31" s="42"/>
      <c r="AJ31" s="42"/>
      <c r="AK31" s="296">
        <v>0</v>
      </c>
      <c r="AL31" s="297"/>
      <c r="AM31" s="297"/>
      <c r="AN31" s="297"/>
      <c r="AO31" s="297"/>
      <c r="AP31" s="42"/>
      <c r="AQ31" s="42"/>
      <c r="AR31" s="43"/>
      <c r="BE31" s="286"/>
    </row>
    <row r="32" spans="2:57" s="3" customFormat="1" ht="14.45" customHeight="1" hidden="1">
      <c r="B32" s="41"/>
      <c r="C32" s="42"/>
      <c r="D32" s="42"/>
      <c r="E32" s="42"/>
      <c r="F32" s="30" t="s">
        <v>44</v>
      </c>
      <c r="G32" s="42"/>
      <c r="H32" s="42"/>
      <c r="I32" s="42"/>
      <c r="J32" s="42"/>
      <c r="K32" s="42"/>
      <c r="L32" s="298">
        <v>0.15</v>
      </c>
      <c r="M32" s="297"/>
      <c r="N32" s="297"/>
      <c r="O32" s="297"/>
      <c r="P32" s="297"/>
      <c r="Q32" s="42"/>
      <c r="R32" s="42"/>
      <c r="S32" s="42"/>
      <c r="T32" s="42"/>
      <c r="U32" s="42"/>
      <c r="V32" s="42"/>
      <c r="W32" s="296">
        <f>ROUND(BC94,2)</f>
        <v>0</v>
      </c>
      <c r="X32" s="297"/>
      <c r="Y32" s="297"/>
      <c r="Z32" s="297"/>
      <c r="AA32" s="297"/>
      <c r="AB32" s="297"/>
      <c r="AC32" s="297"/>
      <c r="AD32" s="297"/>
      <c r="AE32" s="297"/>
      <c r="AF32" s="42"/>
      <c r="AG32" s="42"/>
      <c r="AH32" s="42"/>
      <c r="AI32" s="42"/>
      <c r="AJ32" s="42"/>
      <c r="AK32" s="296">
        <v>0</v>
      </c>
      <c r="AL32" s="297"/>
      <c r="AM32" s="297"/>
      <c r="AN32" s="297"/>
      <c r="AO32" s="297"/>
      <c r="AP32" s="42"/>
      <c r="AQ32" s="42"/>
      <c r="AR32" s="43"/>
      <c r="BE32" s="286"/>
    </row>
    <row r="33" spans="2:57" s="3" customFormat="1" ht="14.45" customHeight="1" hidden="1">
      <c r="B33" s="41"/>
      <c r="C33" s="42"/>
      <c r="D33" s="42"/>
      <c r="E33" s="42"/>
      <c r="F33" s="30" t="s">
        <v>45</v>
      </c>
      <c r="G33" s="42"/>
      <c r="H33" s="42"/>
      <c r="I33" s="42"/>
      <c r="J33" s="42"/>
      <c r="K33" s="42"/>
      <c r="L33" s="298">
        <v>0</v>
      </c>
      <c r="M33" s="297"/>
      <c r="N33" s="297"/>
      <c r="O33" s="297"/>
      <c r="P33" s="297"/>
      <c r="Q33" s="42"/>
      <c r="R33" s="42"/>
      <c r="S33" s="42"/>
      <c r="T33" s="42"/>
      <c r="U33" s="42"/>
      <c r="V33" s="42"/>
      <c r="W33" s="296">
        <f>ROUND(BD94,2)</f>
        <v>0</v>
      </c>
      <c r="X33" s="297"/>
      <c r="Y33" s="297"/>
      <c r="Z33" s="297"/>
      <c r="AA33" s="297"/>
      <c r="AB33" s="297"/>
      <c r="AC33" s="297"/>
      <c r="AD33" s="297"/>
      <c r="AE33" s="297"/>
      <c r="AF33" s="42"/>
      <c r="AG33" s="42"/>
      <c r="AH33" s="42"/>
      <c r="AI33" s="42"/>
      <c r="AJ33" s="42"/>
      <c r="AK33" s="296">
        <v>0</v>
      </c>
      <c r="AL33" s="297"/>
      <c r="AM33" s="297"/>
      <c r="AN33" s="297"/>
      <c r="AO33" s="297"/>
      <c r="AP33" s="42"/>
      <c r="AQ33" s="42"/>
      <c r="AR33" s="43"/>
      <c r="BE33" s="286"/>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5"/>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282" t="s">
        <v>48</v>
      </c>
      <c r="Y35" s="280"/>
      <c r="Z35" s="280"/>
      <c r="AA35" s="280"/>
      <c r="AB35" s="280"/>
      <c r="AC35" s="46"/>
      <c r="AD35" s="46"/>
      <c r="AE35" s="46"/>
      <c r="AF35" s="46"/>
      <c r="AG35" s="46"/>
      <c r="AH35" s="46"/>
      <c r="AI35" s="46"/>
      <c r="AJ35" s="46"/>
      <c r="AK35" s="279">
        <f>SUM(AK26:AK33)</f>
        <v>0</v>
      </c>
      <c r="AL35" s="280"/>
      <c r="AM35" s="280"/>
      <c r="AN35" s="280"/>
      <c r="AO35" s="281"/>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2">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20211403001Z2</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317" t="str">
        <f>K6</f>
        <v>Bohumínská městská nemocnice – přístavba ambulantního traktu vč. příjezdové komunikace a parkoviště</v>
      </c>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Bohumín</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00" t="str">
        <f>IF(AN8="","",AN8)</f>
        <v>10. 3. 2021</v>
      </c>
      <c r="AN87" s="300"/>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Město Bohumín</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301" t="str">
        <f>IF(E17="","",E17)</f>
        <v xml:space="preserve">ATRIS s.r.o. </v>
      </c>
      <c r="AN89" s="302"/>
      <c r="AO89" s="302"/>
      <c r="AP89" s="302"/>
      <c r="AQ89" s="37"/>
      <c r="AR89" s="40"/>
      <c r="AS89" s="303" t="s">
        <v>56</v>
      </c>
      <c r="AT89" s="304"/>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301" t="str">
        <f>IF(E20="","",E20)</f>
        <v>Barbora Kyšková</v>
      </c>
      <c r="AN90" s="302"/>
      <c r="AO90" s="302"/>
      <c r="AP90" s="302"/>
      <c r="AQ90" s="37"/>
      <c r="AR90" s="40"/>
      <c r="AS90" s="305"/>
      <c r="AT90" s="306"/>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07"/>
      <c r="AT91" s="308"/>
      <c r="AU91" s="72"/>
      <c r="AV91" s="72"/>
      <c r="AW91" s="72"/>
      <c r="AX91" s="72"/>
      <c r="AY91" s="72"/>
      <c r="AZ91" s="72"/>
      <c r="BA91" s="72"/>
      <c r="BB91" s="72"/>
      <c r="BC91" s="72"/>
      <c r="BD91" s="73"/>
      <c r="BE91" s="35"/>
    </row>
    <row r="92" spans="1:57" s="2" customFormat="1" ht="29.25" customHeight="1">
      <c r="A92" s="35"/>
      <c r="B92" s="36"/>
      <c r="C92" s="319" t="s">
        <v>57</v>
      </c>
      <c r="D92" s="310"/>
      <c r="E92" s="310"/>
      <c r="F92" s="310"/>
      <c r="G92" s="310"/>
      <c r="H92" s="74"/>
      <c r="I92" s="309" t="s">
        <v>58</v>
      </c>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2" t="s">
        <v>59</v>
      </c>
      <c r="AH92" s="310"/>
      <c r="AI92" s="310"/>
      <c r="AJ92" s="310"/>
      <c r="AK92" s="310"/>
      <c r="AL92" s="310"/>
      <c r="AM92" s="310"/>
      <c r="AN92" s="309" t="s">
        <v>60</v>
      </c>
      <c r="AO92" s="310"/>
      <c r="AP92" s="311"/>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15">
        <f>ROUND(AG95+SUM(AG96:AG111)+SUM(AG118:AG124),2)</f>
        <v>0</v>
      </c>
      <c r="AH94" s="315"/>
      <c r="AI94" s="315"/>
      <c r="AJ94" s="315"/>
      <c r="AK94" s="315"/>
      <c r="AL94" s="315"/>
      <c r="AM94" s="315"/>
      <c r="AN94" s="316">
        <f aca="true" t="shared" si="0" ref="AN94:AN124">SUM(AG94,AT94)</f>
        <v>0</v>
      </c>
      <c r="AO94" s="316"/>
      <c r="AP94" s="316"/>
      <c r="AQ94" s="86" t="s">
        <v>1</v>
      </c>
      <c r="AR94" s="87"/>
      <c r="AS94" s="88">
        <f>ROUND(AS95+SUM(AS96:AS111)+SUM(AS118:AS124),2)</f>
        <v>0</v>
      </c>
      <c r="AT94" s="89">
        <f aca="true" t="shared" si="1" ref="AT94:AT124">ROUND(SUM(AV94:AW94),2)</f>
        <v>0</v>
      </c>
      <c r="AU94" s="90">
        <f>ROUND(AU95+SUM(AU96:AU111)+SUM(AU118:AU124),5)</f>
        <v>0</v>
      </c>
      <c r="AV94" s="89">
        <f>ROUND(AZ94*L29,2)</f>
        <v>0</v>
      </c>
      <c r="AW94" s="89">
        <f>ROUND(BA94*L30,2)</f>
        <v>0</v>
      </c>
      <c r="AX94" s="89">
        <f>ROUND(BB94*L29,2)</f>
        <v>0</v>
      </c>
      <c r="AY94" s="89">
        <f>ROUND(BC94*L30,2)</f>
        <v>0</v>
      </c>
      <c r="AZ94" s="89">
        <f>ROUND(AZ95+SUM(AZ96:AZ111)+SUM(AZ118:AZ124),2)</f>
        <v>0</v>
      </c>
      <c r="BA94" s="89">
        <f>ROUND(BA95+SUM(BA96:BA111)+SUM(BA118:BA124),2)</f>
        <v>0</v>
      </c>
      <c r="BB94" s="89">
        <f>ROUND(BB95+SUM(BB96:BB111)+SUM(BB118:BB124),2)</f>
        <v>0</v>
      </c>
      <c r="BC94" s="89">
        <f>ROUND(BC95+SUM(BC96:BC111)+SUM(BC118:BC124),2)</f>
        <v>0</v>
      </c>
      <c r="BD94" s="91">
        <f>ROUND(BD95+SUM(BD96:BD111)+SUM(BD118:BD124),2)</f>
        <v>0</v>
      </c>
      <c r="BS94" s="92" t="s">
        <v>75</v>
      </c>
      <c r="BT94" s="92" t="s">
        <v>76</v>
      </c>
      <c r="BU94" s="93" t="s">
        <v>77</v>
      </c>
      <c r="BV94" s="92" t="s">
        <v>78</v>
      </c>
      <c r="BW94" s="92" t="s">
        <v>5</v>
      </c>
      <c r="BX94" s="92" t="s">
        <v>79</v>
      </c>
      <c r="CL94" s="92" t="s">
        <v>1</v>
      </c>
    </row>
    <row r="95" spans="1:91" s="7" customFormat="1" ht="16.5" customHeight="1">
      <c r="A95" s="94" t="s">
        <v>80</v>
      </c>
      <c r="B95" s="95"/>
      <c r="C95" s="96"/>
      <c r="D95" s="299" t="s">
        <v>81</v>
      </c>
      <c r="E95" s="299"/>
      <c r="F95" s="299"/>
      <c r="G95" s="299"/>
      <c r="H95" s="299"/>
      <c r="I95" s="97"/>
      <c r="J95" s="299" t="s">
        <v>82</v>
      </c>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313">
        <f>'010 - Ostatní a vedlejší ...'!J30</f>
        <v>0</v>
      </c>
      <c r="AH95" s="314"/>
      <c r="AI95" s="314"/>
      <c r="AJ95" s="314"/>
      <c r="AK95" s="314"/>
      <c r="AL95" s="314"/>
      <c r="AM95" s="314"/>
      <c r="AN95" s="313">
        <f t="shared" si="0"/>
        <v>0</v>
      </c>
      <c r="AO95" s="314"/>
      <c r="AP95" s="314"/>
      <c r="AQ95" s="98" t="s">
        <v>83</v>
      </c>
      <c r="AR95" s="99"/>
      <c r="AS95" s="100">
        <v>0</v>
      </c>
      <c r="AT95" s="101">
        <f t="shared" si="1"/>
        <v>0</v>
      </c>
      <c r="AU95" s="102">
        <f>'010 - Ostatní a vedlejší ...'!P121</f>
        <v>0</v>
      </c>
      <c r="AV95" s="101">
        <f>'010 - Ostatní a vedlejší ...'!J33</f>
        <v>0</v>
      </c>
      <c r="AW95" s="101">
        <f>'010 - Ostatní a vedlejší ...'!J34</f>
        <v>0</v>
      </c>
      <c r="AX95" s="101">
        <f>'010 - Ostatní a vedlejší ...'!J35</f>
        <v>0</v>
      </c>
      <c r="AY95" s="101">
        <f>'010 - Ostatní a vedlejší ...'!J36</f>
        <v>0</v>
      </c>
      <c r="AZ95" s="101">
        <f>'010 - Ostatní a vedlejší ...'!F33</f>
        <v>0</v>
      </c>
      <c r="BA95" s="101">
        <f>'010 - Ostatní a vedlejší ...'!F34</f>
        <v>0</v>
      </c>
      <c r="BB95" s="101">
        <f>'010 - Ostatní a vedlejší ...'!F35</f>
        <v>0</v>
      </c>
      <c r="BC95" s="101">
        <f>'010 - Ostatní a vedlejší ...'!F36</f>
        <v>0</v>
      </c>
      <c r="BD95" s="103">
        <f>'010 - Ostatní a vedlejší ...'!F37</f>
        <v>0</v>
      </c>
      <c r="BT95" s="104" t="s">
        <v>84</v>
      </c>
      <c r="BV95" s="104" t="s">
        <v>78</v>
      </c>
      <c r="BW95" s="104" t="s">
        <v>85</v>
      </c>
      <c r="BX95" s="104" t="s">
        <v>5</v>
      </c>
      <c r="CL95" s="104" t="s">
        <v>1</v>
      </c>
      <c r="CM95" s="104" t="s">
        <v>86</v>
      </c>
    </row>
    <row r="96" spans="1:91" s="7" customFormat="1" ht="16.5" customHeight="1">
      <c r="A96" s="94" t="s">
        <v>80</v>
      </c>
      <c r="B96" s="95"/>
      <c r="C96" s="96"/>
      <c r="D96" s="299" t="s">
        <v>87</v>
      </c>
      <c r="E96" s="299"/>
      <c r="F96" s="299"/>
      <c r="G96" s="299"/>
      <c r="H96" s="299"/>
      <c r="I96" s="97"/>
      <c r="J96" s="299" t="s">
        <v>88</v>
      </c>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313">
        <f>'SO 01 - Příprava území'!J30</f>
        <v>0</v>
      </c>
      <c r="AH96" s="314"/>
      <c r="AI96" s="314"/>
      <c r="AJ96" s="314"/>
      <c r="AK96" s="314"/>
      <c r="AL96" s="314"/>
      <c r="AM96" s="314"/>
      <c r="AN96" s="313">
        <f t="shared" si="0"/>
        <v>0</v>
      </c>
      <c r="AO96" s="314"/>
      <c r="AP96" s="314"/>
      <c r="AQ96" s="98" t="s">
        <v>83</v>
      </c>
      <c r="AR96" s="99"/>
      <c r="AS96" s="100">
        <v>0</v>
      </c>
      <c r="AT96" s="101">
        <f t="shared" si="1"/>
        <v>0</v>
      </c>
      <c r="AU96" s="102">
        <f>'SO 01 - Příprava území'!P120</f>
        <v>0</v>
      </c>
      <c r="AV96" s="101">
        <f>'SO 01 - Příprava území'!J33</f>
        <v>0</v>
      </c>
      <c r="AW96" s="101">
        <f>'SO 01 - Příprava území'!J34</f>
        <v>0</v>
      </c>
      <c r="AX96" s="101">
        <f>'SO 01 - Příprava území'!J35</f>
        <v>0</v>
      </c>
      <c r="AY96" s="101">
        <f>'SO 01 - Příprava území'!J36</f>
        <v>0</v>
      </c>
      <c r="AZ96" s="101">
        <f>'SO 01 - Příprava území'!F33</f>
        <v>0</v>
      </c>
      <c r="BA96" s="101">
        <f>'SO 01 - Příprava území'!F34</f>
        <v>0</v>
      </c>
      <c r="BB96" s="101">
        <f>'SO 01 - Příprava území'!F35</f>
        <v>0</v>
      </c>
      <c r="BC96" s="101">
        <f>'SO 01 - Příprava území'!F36</f>
        <v>0</v>
      </c>
      <c r="BD96" s="103">
        <f>'SO 01 - Příprava území'!F37</f>
        <v>0</v>
      </c>
      <c r="BT96" s="104" t="s">
        <v>84</v>
      </c>
      <c r="BV96" s="104" t="s">
        <v>78</v>
      </c>
      <c r="BW96" s="104" t="s">
        <v>89</v>
      </c>
      <c r="BX96" s="104" t="s">
        <v>5</v>
      </c>
      <c r="CL96" s="104" t="s">
        <v>1</v>
      </c>
      <c r="CM96" s="104" t="s">
        <v>86</v>
      </c>
    </row>
    <row r="97" spans="1:91" s="7" customFormat="1" ht="24.75" customHeight="1">
      <c r="A97" s="94" t="s">
        <v>80</v>
      </c>
      <c r="B97" s="95"/>
      <c r="C97" s="96"/>
      <c r="D97" s="299" t="s">
        <v>90</v>
      </c>
      <c r="E97" s="299"/>
      <c r="F97" s="299"/>
      <c r="G97" s="299"/>
      <c r="H97" s="299"/>
      <c r="I97" s="97"/>
      <c r="J97" s="299" t="s">
        <v>91</v>
      </c>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313">
        <f>'SO 02.1 - Ambulantní trak...'!J30</f>
        <v>0</v>
      </c>
      <c r="AH97" s="314"/>
      <c r="AI97" s="314"/>
      <c r="AJ97" s="314"/>
      <c r="AK97" s="314"/>
      <c r="AL97" s="314"/>
      <c r="AM97" s="314"/>
      <c r="AN97" s="313">
        <f t="shared" si="0"/>
        <v>0</v>
      </c>
      <c r="AO97" s="314"/>
      <c r="AP97" s="314"/>
      <c r="AQ97" s="98" t="s">
        <v>83</v>
      </c>
      <c r="AR97" s="99"/>
      <c r="AS97" s="100">
        <v>0</v>
      </c>
      <c r="AT97" s="101">
        <f t="shared" si="1"/>
        <v>0</v>
      </c>
      <c r="AU97" s="102">
        <f>'SO 02.1 - Ambulantní trak...'!P144</f>
        <v>0</v>
      </c>
      <c r="AV97" s="101">
        <f>'SO 02.1 - Ambulantní trak...'!J33</f>
        <v>0</v>
      </c>
      <c r="AW97" s="101">
        <f>'SO 02.1 - Ambulantní trak...'!J34</f>
        <v>0</v>
      </c>
      <c r="AX97" s="101">
        <f>'SO 02.1 - Ambulantní trak...'!J35</f>
        <v>0</v>
      </c>
      <c r="AY97" s="101">
        <f>'SO 02.1 - Ambulantní trak...'!J36</f>
        <v>0</v>
      </c>
      <c r="AZ97" s="101">
        <f>'SO 02.1 - Ambulantní trak...'!F33</f>
        <v>0</v>
      </c>
      <c r="BA97" s="101">
        <f>'SO 02.1 - Ambulantní trak...'!F34</f>
        <v>0</v>
      </c>
      <c r="BB97" s="101">
        <f>'SO 02.1 - Ambulantní trak...'!F35</f>
        <v>0</v>
      </c>
      <c r="BC97" s="101">
        <f>'SO 02.1 - Ambulantní trak...'!F36</f>
        <v>0</v>
      </c>
      <c r="BD97" s="103">
        <f>'SO 02.1 - Ambulantní trak...'!F37</f>
        <v>0</v>
      </c>
      <c r="BT97" s="104" t="s">
        <v>84</v>
      </c>
      <c r="BV97" s="104" t="s">
        <v>78</v>
      </c>
      <c r="BW97" s="104" t="s">
        <v>92</v>
      </c>
      <c r="BX97" s="104" t="s">
        <v>5</v>
      </c>
      <c r="CL97" s="104" t="s">
        <v>1</v>
      </c>
      <c r="CM97" s="104" t="s">
        <v>86</v>
      </c>
    </row>
    <row r="98" spans="1:91" s="7" customFormat="1" ht="24.75" customHeight="1">
      <c r="A98" s="94" t="s">
        <v>80</v>
      </c>
      <c r="B98" s="95"/>
      <c r="C98" s="96"/>
      <c r="D98" s="299" t="s">
        <v>93</v>
      </c>
      <c r="E98" s="299"/>
      <c r="F98" s="299"/>
      <c r="G98" s="299"/>
      <c r="H98" s="299"/>
      <c r="I98" s="97"/>
      <c r="J98" s="299" t="s">
        <v>94</v>
      </c>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313">
        <f>'SO 02.2 - Ambulantní trak...'!J30</f>
        <v>0</v>
      </c>
      <c r="AH98" s="314"/>
      <c r="AI98" s="314"/>
      <c r="AJ98" s="314"/>
      <c r="AK98" s="314"/>
      <c r="AL98" s="314"/>
      <c r="AM98" s="314"/>
      <c r="AN98" s="313">
        <f t="shared" si="0"/>
        <v>0</v>
      </c>
      <c r="AO98" s="314"/>
      <c r="AP98" s="314"/>
      <c r="AQ98" s="98" t="s">
        <v>83</v>
      </c>
      <c r="AR98" s="99"/>
      <c r="AS98" s="100">
        <v>0</v>
      </c>
      <c r="AT98" s="101">
        <f t="shared" si="1"/>
        <v>0</v>
      </c>
      <c r="AU98" s="102">
        <f>'SO 02.2 - Ambulantní trak...'!P127</f>
        <v>0</v>
      </c>
      <c r="AV98" s="101">
        <f>'SO 02.2 - Ambulantní trak...'!J33</f>
        <v>0</v>
      </c>
      <c r="AW98" s="101">
        <f>'SO 02.2 - Ambulantní trak...'!J34</f>
        <v>0</v>
      </c>
      <c r="AX98" s="101">
        <f>'SO 02.2 - Ambulantní trak...'!J35</f>
        <v>0</v>
      </c>
      <c r="AY98" s="101">
        <f>'SO 02.2 - Ambulantní trak...'!J36</f>
        <v>0</v>
      </c>
      <c r="AZ98" s="101">
        <f>'SO 02.2 - Ambulantní trak...'!F33</f>
        <v>0</v>
      </c>
      <c r="BA98" s="101">
        <f>'SO 02.2 - Ambulantní trak...'!F34</f>
        <v>0</v>
      </c>
      <c r="BB98" s="101">
        <f>'SO 02.2 - Ambulantní trak...'!F35</f>
        <v>0</v>
      </c>
      <c r="BC98" s="101">
        <f>'SO 02.2 - Ambulantní trak...'!F36</f>
        <v>0</v>
      </c>
      <c r="BD98" s="103">
        <f>'SO 02.2 - Ambulantní trak...'!F37</f>
        <v>0</v>
      </c>
      <c r="BT98" s="104" t="s">
        <v>84</v>
      </c>
      <c r="BV98" s="104" t="s">
        <v>78</v>
      </c>
      <c r="BW98" s="104" t="s">
        <v>95</v>
      </c>
      <c r="BX98" s="104" t="s">
        <v>5</v>
      </c>
      <c r="CL98" s="104" t="s">
        <v>1</v>
      </c>
      <c r="CM98" s="104" t="s">
        <v>86</v>
      </c>
    </row>
    <row r="99" spans="1:91" s="7" customFormat="1" ht="24.75" customHeight="1">
      <c r="A99" s="94" t="s">
        <v>80</v>
      </c>
      <c r="B99" s="95"/>
      <c r="C99" s="96"/>
      <c r="D99" s="299" t="s">
        <v>96</v>
      </c>
      <c r="E99" s="299"/>
      <c r="F99" s="299"/>
      <c r="G99" s="299"/>
      <c r="H99" s="299"/>
      <c r="I99" s="97"/>
      <c r="J99" s="299" t="s">
        <v>97</v>
      </c>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313">
        <f>'SO 02.3 - Ambulantní trak...'!J30</f>
        <v>0</v>
      </c>
      <c r="AH99" s="314"/>
      <c r="AI99" s="314"/>
      <c r="AJ99" s="314"/>
      <c r="AK99" s="314"/>
      <c r="AL99" s="314"/>
      <c r="AM99" s="314"/>
      <c r="AN99" s="313">
        <f t="shared" si="0"/>
        <v>0</v>
      </c>
      <c r="AO99" s="314"/>
      <c r="AP99" s="314"/>
      <c r="AQ99" s="98" t="s">
        <v>83</v>
      </c>
      <c r="AR99" s="99"/>
      <c r="AS99" s="100">
        <v>0</v>
      </c>
      <c r="AT99" s="101">
        <f t="shared" si="1"/>
        <v>0</v>
      </c>
      <c r="AU99" s="102">
        <f>'SO 02.3 - Ambulantní trak...'!P122</f>
        <v>0</v>
      </c>
      <c r="AV99" s="101">
        <f>'SO 02.3 - Ambulantní trak...'!J33</f>
        <v>0</v>
      </c>
      <c r="AW99" s="101">
        <f>'SO 02.3 - Ambulantní trak...'!J34</f>
        <v>0</v>
      </c>
      <c r="AX99" s="101">
        <f>'SO 02.3 - Ambulantní trak...'!J35</f>
        <v>0</v>
      </c>
      <c r="AY99" s="101">
        <f>'SO 02.3 - Ambulantní trak...'!J36</f>
        <v>0</v>
      </c>
      <c r="AZ99" s="101">
        <f>'SO 02.3 - Ambulantní trak...'!F33</f>
        <v>0</v>
      </c>
      <c r="BA99" s="101">
        <f>'SO 02.3 - Ambulantní trak...'!F34</f>
        <v>0</v>
      </c>
      <c r="BB99" s="101">
        <f>'SO 02.3 - Ambulantní trak...'!F35</f>
        <v>0</v>
      </c>
      <c r="BC99" s="101">
        <f>'SO 02.3 - Ambulantní trak...'!F36</f>
        <v>0</v>
      </c>
      <c r="BD99" s="103">
        <f>'SO 02.3 - Ambulantní trak...'!F37</f>
        <v>0</v>
      </c>
      <c r="BT99" s="104" t="s">
        <v>84</v>
      </c>
      <c r="BV99" s="104" t="s">
        <v>78</v>
      </c>
      <c r="BW99" s="104" t="s">
        <v>98</v>
      </c>
      <c r="BX99" s="104" t="s">
        <v>5</v>
      </c>
      <c r="CL99" s="104" t="s">
        <v>99</v>
      </c>
      <c r="CM99" s="104" t="s">
        <v>86</v>
      </c>
    </row>
    <row r="100" spans="1:91" s="7" customFormat="1" ht="24.75" customHeight="1">
      <c r="A100" s="94" t="s">
        <v>80</v>
      </c>
      <c r="B100" s="95"/>
      <c r="C100" s="96"/>
      <c r="D100" s="299" t="s">
        <v>100</v>
      </c>
      <c r="E100" s="299"/>
      <c r="F100" s="299"/>
      <c r="G100" s="299"/>
      <c r="H100" s="299"/>
      <c r="I100" s="97"/>
      <c r="J100" s="299" t="s">
        <v>101</v>
      </c>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313">
        <f>'SO 02.4 - Ambulantní trak...'!J30</f>
        <v>0</v>
      </c>
      <c r="AH100" s="314"/>
      <c r="AI100" s="314"/>
      <c r="AJ100" s="314"/>
      <c r="AK100" s="314"/>
      <c r="AL100" s="314"/>
      <c r="AM100" s="314"/>
      <c r="AN100" s="313">
        <f t="shared" si="0"/>
        <v>0</v>
      </c>
      <c r="AO100" s="314"/>
      <c r="AP100" s="314"/>
      <c r="AQ100" s="98" t="s">
        <v>83</v>
      </c>
      <c r="AR100" s="99"/>
      <c r="AS100" s="100">
        <v>0</v>
      </c>
      <c r="AT100" s="101">
        <f t="shared" si="1"/>
        <v>0</v>
      </c>
      <c r="AU100" s="102">
        <f>'SO 02.4 - Ambulantní trak...'!P120</f>
        <v>0</v>
      </c>
      <c r="AV100" s="101">
        <f>'SO 02.4 - Ambulantní trak...'!J33</f>
        <v>0</v>
      </c>
      <c r="AW100" s="101">
        <f>'SO 02.4 - Ambulantní trak...'!J34</f>
        <v>0</v>
      </c>
      <c r="AX100" s="101">
        <f>'SO 02.4 - Ambulantní trak...'!J35</f>
        <v>0</v>
      </c>
      <c r="AY100" s="101">
        <f>'SO 02.4 - Ambulantní trak...'!J36</f>
        <v>0</v>
      </c>
      <c r="AZ100" s="101">
        <f>'SO 02.4 - Ambulantní trak...'!F33</f>
        <v>0</v>
      </c>
      <c r="BA100" s="101">
        <f>'SO 02.4 - Ambulantní trak...'!F34</f>
        <v>0</v>
      </c>
      <c r="BB100" s="101">
        <f>'SO 02.4 - Ambulantní trak...'!F35</f>
        <v>0</v>
      </c>
      <c r="BC100" s="101">
        <f>'SO 02.4 - Ambulantní trak...'!F36</f>
        <v>0</v>
      </c>
      <c r="BD100" s="103">
        <f>'SO 02.4 - Ambulantní trak...'!F37</f>
        <v>0</v>
      </c>
      <c r="BT100" s="104" t="s">
        <v>84</v>
      </c>
      <c r="BV100" s="104" t="s">
        <v>78</v>
      </c>
      <c r="BW100" s="104" t="s">
        <v>102</v>
      </c>
      <c r="BX100" s="104" t="s">
        <v>5</v>
      </c>
      <c r="CL100" s="104" t="s">
        <v>1</v>
      </c>
      <c r="CM100" s="104" t="s">
        <v>86</v>
      </c>
    </row>
    <row r="101" spans="1:91" s="7" customFormat="1" ht="24.75" customHeight="1">
      <c r="A101" s="94" t="s">
        <v>80</v>
      </c>
      <c r="B101" s="95"/>
      <c r="C101" s="96"/>
      <c r="D101" s="299" t="s">
        <v>103</v>
      </c>
      <c r="E101" s="299"/>
      <c r="F101" s="299"/>
      <c r="G101" s="299"/>
      <c r="H101" s="299"/>
      <c r="I101" s="97"/>
      <c r="J101" s="299" t="s">
        <v>104</v>
      </c>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313">
        <f>'SO 02.5 - Ambulantní trak...'!J30</f>
        <v>0</v>
      </c>
      <c r="AH101" s="314"/>
      <c r="AI101" s="314"/>
      <c r="AJ101" s="314"/>
      <c r="AK101" s="314"/>
      <c r="AL101" s="314"/>
      <c r="AM101" s="314"/>
      <c r="AN101" s="313">
        <f t="shared" si="0"/>
        <v>0</v>
      </c>
      <c r="AO101" s="314"/>
      <c r="AP101" s="314"/>
      <c r="AQ101" s="98" t="s">
        <v>83</v>
      </c>
      <c r="AR101" s="99"/>
      <c r="AS101" s="100">
        <v>0</v>
      </c>
      <c r="AT101" s="101">
        <f t="shared" si="1"/>
        <v>0</v>
      </c>
      <c r="AU101" s="102">
        <f>'SO 02.5 - Ambulantní trak...'!P120</f>
        <v>0</v>
      </c>
      <c r="AV101" s="101">
        <f>'SO 02.5 - Ambulantní trak...'!J33</f>
        <v>0</v>
      </c>
      <c r="AW101" s="101">
        <f>'SO 02.5 - Ambulantní trak...'!J34</f>
        <v>0</v>
      </c>
      <c r="AX101" s="101">
        <f>'SO 02.5 - Ambulantní trak...'!J35</f>
        <v>0</v>
      </c>
      <c r="AY101" s="101">
        <f>'SO 02.5 - Ambulantní trak...'!J36</f>
        <v>0</v>
      </c>
      <c r="AZ101" s="101">
        <f>'SO 02.5 - Ambulantní trak...'!F33</f>
        <v>0</v>
      </c>
      <c r="BA101" s="101">
        <f>'SO 02.5 - Ambulantní trak...'!F34</f>
        <v>0</v>
      </c>
      <c r="BB101" s="101">
        <f>'SO 02.5 - Ambulantní trak...'!F35</f>
        <v>0</v>
      </c>
      <c r="BC101" s="101">
        <f>'SO 02.5 - Ambulantní trak...'!F36</f>
        <v>0</v>
      </c>
      <c r="BD101" s="103">
        <f>'SO 02.5 - Ambulantní trak...'!F37</f>
        <v>0</v>
      </c>
      <c r="BT101" s="104" t="s">
        <v>84</v>
      </c>
      <c r="BV101" s="104" t="s">
        <v>78</v>
      </c>
      <c r="BW101" s="104" t="s">
        <v>105</v>
      </c>
      <c r="BX101" s="104" t="s">
        <v>5</v>
      </c>
      <c r="CL101" s="104" t="s">
        <v>1</v>
      </c>
      <c r="CM101" s="104" t="s">
        <v>86</v>
      </c>
    </row>
    <row r="102" spans="1:91" s="7" customFormat="1" ht="24.75" customHeight="1">
      <c r="A102" s="94" t="s">
        <v>80</v>
      </c>
      <c r="B102" s="95"/>
      <c r="C102" s="96"/>
      <c r="D102" s="299" t="s">
        <v>106</v>
      </c>
      <c r="E102" s="299"/>
      <c r="F102" s="299"/>
      <c r="G102" s="299"/>
      <c r="H102" s="299"/>
      <c r="I102" s="97"/>
      <c r="J102" s="299" t="s">
        <v>107</v>
      </c>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313">
        <f>'SO 02.6 - Ambulantní trak...'!J30</f>
        <v>0</v>
      </c>
      <c r="AH102" s="314"/>
      <c r="AI102" s="314"/>
      <c r="AJ102" s="314"/>
      <c r="AK102" s="314"/>
      <c r="AL102" s="314"/>
      <c r="AM102" s="314"/>
      <c r="AN102" s="313">
        <f t="shared" si="0"/>
        <v>0</v>
      </c>
      <c r="AO102" s="314"/>
      <c r="AP102" s="314"/>
      <c r="AQ102" s="98" t="s">
        <v>83</v>
      </c>
      <c r="AR102" s="99"/>
      <c r="AS102" s="100">
        <v>0</v>
      </c>
      <c r="AT102" s="101">
        <f t="shared" si="1"/>
        <v>0</v>
      </c>
      <c r="AU102" s="102">
        <f>'SO 02.6 - Ambulantní trak...'!P120</f>
        <v>0</v>
      </c>
      <c r="AV102" s="101">
        <f>'SO 02.6 - Ambulantní trak...'!J33</f>
        <v>0</v>
      </c>
      <c r="AW102" s="101">
        <f>'SO 02.6 - Ambulantní trak...'!J34</f>
        <v>0</v>
      </c>
      <c r="AX102" s="101">
        <f>'SO 02.6 - Ambulantní trak...'!J35</f>
        <v>0</v>
      </c>
      <c r="AY102" s="101">
        <f>'SO 02.6 - Ambulantní trak...'!J36</f>
        <v>0</v>
      </c>
      <c r="AZ102" s="101">
        <f>'SO 02.6 - Ambulantní trak...'!F33</f>
        <v>0</v>
      </c>
      <c r="BA102" s="101">
        <f>'SO 02.6 - Ambulantní trak...'!F34</f>
        <v>0</v>
      </c>
      <c r="BB102" s="101">
        <f>'SO 02.6 - Ambulantní trak...'!F35</f>
        <v>0</v>
      </c>
      <c r="BC102" s="101">
        <f>'SO 02.6 - Ambulantní trak...'!F36</f>
        <v>0</v>
      </c>
      <c r="BD102" s="103">
        <f>'SO 02.6 - Ambulantní trak...'!F37</f>
        <v>0</v>
      </c>
      <c r="BT102" s="104" t="s">
        <v>84</v>
      </c>
      <c r="BV102" s="104" t="s">
        <v>78</v>
      </c>
      <c r="BW102" s="104" t="s">
        <v>108</v>
      </c>
      <c r="BX102" s="104" t="s">
        <v>5</v>
      </c>
      <c r="CL102" s="104" t="s">
        <v>1</v>
      </c>
      <c r="CM102" s="104" t="s">
        <v>86</v>
      </c>
    </row>
    <row r="103" spans="1:91" s="7" customFormat="1" ht="24.75" customHeight="1">
      <c r="A103" s="94" t="s">
        <v>80</v>
      </c>
      <c r="B103" s="95"/>
      <c r="C103" s="96"/>
      <c r="D103" s="299" t="s">
        <v>109</v>
      </c>
      <c r="E103" s="299"/>
      <c r="F103" s="299"/>
      <c r="G103" s="299"/>
      <c r="H103" s="299"/>
      <c r="I103" s="97"/>
      <c r="J103" s="299" t="s">
        <v>110</v>
      </c>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313">
        <f>'SO 02.7 - Ambulantní trak...'!J30</f>
        <v>0</v>
      </c>
      <c r="AH103" s="314"/>
      <c r="AI103" s="314"/>
      <c r="AJ103" s="314"/>
      <c r="AK103" s="314"/>
      <c r="AL103" s="314"/>
      <c r="AM103" s="314"/>
      <c r="AN103" s="313">
        <f t="shared" si="0"/>
        <v>0</v>
      </c>
      <c r="AO103" s="314"/>
      <c r="AP103" s="314"/>
      <c r="AQ103" s="98" t="s">
        <v>83</v>
      </c>
      <c r="AR103" s="99"/>
      <c r="AS103" s="100">
        <v>0</v>
      </c>
      <c r="AT103" s="101">
        <f t="shared" si="1"/>
        <v>0</v>
      </c>
      <c r="AU103" s="102">
        <f>'SO 02.7 - Ambulantní trak...'!P120</f>
        <v>0</v>
      </c>
      <c r="AV103" s="101">
        <f>'SO 02.7 - Ambulantní trak...'!J33</f>
        <v>0</v>
      </c>
      <c r="AW103" s="101">
        <f>'SO 02.7 - Ambulantní trak...'!J34</f>
        <v>0</v>
      </c>
      <c r="AX103" s="101">
        <f>'SO 02.7 - Ambulantní trak...'!J35</f>
        <v>0</v>
      </c>
      <c r="AY103" s="101">
        <f>'SO 02.7 - Ambulantní trak...'!J36</f>
        <v>0</v>
      </c>
      <c r="AZ103" s="101">
        <f>'SO 02.7 - Ambulantní trak...'!F33</f>
        <v>0</v>
      </c>
      <c r="BA103" s="101">
        <f>'SO 02.7 - Ambulantní trak...'!F34</f>
        <v>0</v>
      </c>
      <c r="BB103" s="101">
        <f>'SO 02.7 - Ambulantní trak...'!F35</f>
        <v>0</v>
      </c>
      <c r="BC103" s="101">
        <f>'SO 02.7 - Ambulantní trak...'!F36</f>
        <v>0</v>
      </c>
      <c r="BD103" s="103">
        <f>'SO 02.7 - Ambulantní trak...'!F37</f>
        <v>0</v>
      </c>
      <c r="BT103" s="104" t="s">
        <v>84</v>
      </c>
      <c r="BV103" s="104" t="s">
        <v>78</v>
      </c>
      <c r="BW103" s="104" t="s">
        <v>111</v>
      </c>
      <c r="BX103" s="104" t="s">
        <v>5</v>
      </c>
      <c r="CL103" s="104" t="s">
        <v>1</v>
      </c>
      <c r="CM103" s="104" t="s">
        <v>86</v>
      </c>
    </row>
    <row r="104" spans="1:91" s="7" customFormat="1" ht="24.75" customHeight="1">
      <c r="A104" s="94" t="s">
        <v>80</v>
      </c>
      <c r="B104" s="95"/>
      <c r="C104" s="96"/>
      <c r="D104" s="299" t="s">
        <v>112</v>
      </c>
      <c r="E104" s="299"/>
      <c r="F104" s="299"/>
      <c r="G104" s="299"/>
      <c r="H104" s="299"/>
      <c r="I104" s="97"/>
      <c r="J104" s="299" t="s">
        <v>113</v>
      </c>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313">
        <f>'SO 02.8 - Ambulantní trak...'!J30</f>
        <v>0</v>
      </c>
      <c r="AH104" s="314"/>
      <c r="AI104" s="314"/>
      <c r="AJ104" s="314"/>
      <c r="AK104" s="314"/>
      <c r="AL104" s="314"/>
      <c r="AM104" s="314"/>
      <c r="AN104" s="313">
        <f t="shared" si="0"/>
        <v>0</v>
      </c>
      <c r="AO104" s="314"/>
      <c r="AP104" s="314"/>
      <c r="AQ104" s="98" t="s">
        <v>83</v>
      </c>
      <c r="AR104" s="99"/>
      <c r="AS104" s="100">
        <v>0</v>
      </c>
      <c r="AT104" s="101">
        <f t="shared" si="1"/>
        <v>0</v>
      </c>
      <c r="AU104" s="102">
        <f>'SO 02.8 - Ambulantní trak...'!P121</f>
        <v>0</v>
      </c>
      <c r="AV104" s="101">
        <f>'SO 02.8 - Ambulantní trak...'!J33</f>
        <v>0</v>
      </c>
      <c r="AW104" s="101">
        <f>'SO 02.8 - Ambulantní trak...'!J34</f>
        <v>0</v>
      </c>
      <c r="AX104" s="101">
        <f>'SO 02.8 - Ambulantní trak...'!J35</f>
        <v>0</v>
      </c>
      <c r="AY104" s="101">
        <f>'SO 02.8 - Ambulantní trak...'!J36</f>
        <v>0</v>
      </c>
      <c r="AZ104" s="101">
        <f>'SO 02.8 - Ambulantní trak...'!F33</f>
        <v>0</v>
      </c>
      <c r="BA104" s="101">
        <f>'SO 02.8 - Ambulantní trak...'!F34</f>
        <v>0</v>
      </c>
      <c r="BB104" s="101">
        <f>'SO 02.8 - Ambulantní trak...'!F35</f>
        <v>0</v>
      </c>
      <c r="BC104" s="101">
        <f>'SO 02.8 - Ambulantní trak...'!F36</f>
        <v>0</v>
      </c>
      <c r="BD104" s="103">
        <f>'SO 02.8 - Ambulantní trak...'!F37</f>
        <v>0</v>
      </c>
      <c r="BT104" s="104" t="s">
        <v>84</v>
      </c>
      <c r="BV104" s="104" t="s">
        <v>78</v>
      </c>
      <c r="BW104" s="104" t="s">
        <v>114</v>
      </c>
      <c r="BX104" s="104" t="s">
        <v>5</v>
      </c>
      <c r="CL104" s="104" t="s">
        <v>1</v>
      </c>
      <c r="CM104" s="104" t="s">
        <v>86</v>
      </c>
    </row>
    <row r="105" spans="1:91" s="7" customFormat="1" ht="24.75" customHeight="1">
      <c r="A105" s="94" t="s">
        <v>80</v>
      </c>
      <c r="B105" s="95"/>
      <c r="C105" s="96"/>
      <c r="D105" s="299" t="s">
        <v>115</v>
      </c>
      <c r="E105" s="299"/>
      <c r="F105" s="299"/>
      <c r="G105" s="299"/>
      <c r="H105" s="299"/>
      <c r="I105" s="97"/>
      <c r="J105" s="299" t="s">
        <v>116</v>
      </c>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313">
        <f>'SO 02.9 - Ambulantní trak...'!J30</f>
        <v>0</v>
      </c>
      <c r="AH105" s="314"/>
      <c r="AI105" s="314"/>
      <c r="AJ105" s="314"/>
      <c r="AK105" s="314"/>
      <c r="AL105" s="314"/>
      <c r="AM105" s="314"/>
      <c r="AN105" s="313">
        <f t="shared" si="0"/>
        <v>0</v>
      </c>
      <c r="AO105" s="314"/>
      <c r="AP105" s="314"/>
      <c r="AQ105" s="98" t="s">
        <v>83</v>
      </c>
      <c r="AR105" s="99"/>
      <c r="AS105" s="100">
        <v>0</v>
      </c>
      <c r="AT105" s="101">
        <f t="shared" si="1"/>
        <v>0</v>
      </c>
      <c r="AU105" s="102">
        <f>'SO 02.9 - Ambulantní trak...'!P120</f>
        <v>0</v>
      </c>
      <c r="AV105" s="101">
        <f>'SO 02.9 - Ambulantní trak...'!J33</f>
        <v>0</v>
      </c>
      <c r="AW105" s="101">
        <f>'SO 02.9 - Ambulantní trak...'!J34</f>
        <v>0</v>
      </c>
      <c r="AX105" s="101">
        <f>'SO 02.9 - Ambulantní trak...'!J35</f>
        <v>0</v>
      </c>
      <c r="AY105" s="101">
        <f>'SO 02.9 - Ambulantní trak...'!J36</f>
        <v>0</v>
      </c>
      <c r="AZ105" s="101">
        <f>'SO 02.9 - Ambulantní trak...'!F33</f>
        <v>0</v>
      </c>
      <c r="BA105" s="101">
        <f>'SO 02.9 - Ambulantní trak...'!F34</f>
        <v>0</v>
      </c>
      <c r="BB105" s="101">
        <f>'SO 02.9 - Ambulantní trak...'!F35</f>
        <v>0</v>
      </c>
      <c r="BC105" s="101">
        <f>'SO 02.9 - Ambulantní trak...'!F36</f>
        <v>0</v>
      </c>
      <c r="BD105" s="103">
        <f>'SO 02.9 - Ambulantní trak...'!F37</f>
        <v>0</v>
      </c>
      <c r="BT105" s="104" t="s">
        <v>84</v>
      </c>
      <c r="BV105" s="104" t="s">
        <v>78</v>
      </c>
      <c r="BW105" s="104" t="s">
        <v>117</v>
      </c>
      <c r="BX105" s="104" t="s">
        <v>5</v>
      </c>
      <c r="CL105" s="104" t="s">
        <v>1</v>
      </c>
      <c r="CM105" s="104" t="s">
        <v>86</v>
      </c>
    </row>
    <row r="106" spans="1:91" s="7" customFormat="1" ht="24.75" customHeight="1">
      <c r="A106" s="94" t="s">
        <v>80</v>
      </c>
      <c r="B106" s="95"/>
      <c r="C106" s="96"/>
      <c r="D106" s="299" t="s">
        <v>118</v>
      </c>
      <c r="E106" s="299"/>
      <c r="F106" s="299"/>
      <c r="G106" s="299"/>
      <c r="H106" s="299"/>
      <c r="I106" s="97"/>
      <c r="J106" s="299" t="s">
        <v>119</v>
      </c>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313">
        <f>'SO 02.10 - Ambulantní tra...'!J30</f>
        <v>0</v>
      </c>
      <c r="AH106" s="314"/>
      <c r="AI106" s="314"/>
      <c r="AJ106" s="314"/>
      <c r="AK106" s="314"/>
      <c r="AL106" s="314"/>
      <c r="AM106" s="314"/>
      <c r="AN106" s="313">
        <f t="shared" si="0"/>
        <v>0</v>
      </c>
      <c r="AO106" s="314"/>
      <c r="AP106" s="314"/>
      <c r="AQ106" s="98" t="s">
        <v>83</v>
      </c>
      <c r="AR106" s="99"/>
      <c r="AS106" s="100">
        <v>0</v>
      </c>
      <c r="AT106" s="101">
        <f t="shared" si="1"/>
        <v>0</v>
      </c>
      <c r="AU106" s="102">
        <f>'SO 02.10 - Ambulantní tra...'!P120</f>
        <v>0</v>
      </c>
      <c r="AV106" s="101">
        <f>'SO 02.10 - Ambulantní tra...'!J33</f>
        <v>0</v>
      </c>
      <c r="AW106" s="101">
        <f>'SO 02.10 - Ambulantní tra...'!J34</f>
        <v>0</v>
      </c>
      <c r="AX106" s="101">
        <f>'SO 02.10 - Ambulantní tra...'!J35</f>
        <v>0</v>
      </c>
      <c r="AY106" s="101">
        <f>'SO 02.10 - Ambulantní tra...'!J36</f>
        <v>0</v>
      </c>
      <c r="AZ106" s="101">
        <f>'SO 02.10 - Ambulantní tra...'!F33</f>
        <v>0</v>
      </c>
      <c r="BA106" s="101">
        <f>'SO 02.10 - Ambulantní tra...'!F34</f>
        <v>0</v>
      </c>
      <c r="BB106" s="101">
        <f>'SO 02.10 - Ambulantní tra...'!F35</f>
        <v>0</v>
      </c>
      <c r="BC106" s="101">
        <f>'SO 02.10 - Ambulantní tra...'!F36</f>
        <v>0</v>
      </c>
      <c r="BD106" s="103">
        <f>'SO 02.10 - Ambulantní tra...'!F37</f>
        <v>0</v>
      </c>
      <c r="BT106" s="104" t="s">
        <v>84</v>
      </c>
      <c r="BV106" s="104" t="s">
        <v>78</v>
      </c>
      <c r="BW106" s="104" t="s">
        <v>120</v>
      </c>
      <c r="BX106" s="104" t="s">
        <v>5</v>
      </c>
      <c r="CL106" s="104" t="s">
        <v>1</v>
      </c>
      <c r="CM106" s="104" t="s">
        <v>86</v>
      </c>
    </row>
    <row r="107" spans="1:91" s="7" customFormat="1" ht="24.75" customHeight="1">
      <c r="A107" s="94" t="s">
        <v>80</v>
      </c>
      <c r="B107" s="95"/>
      <c r="C107" s="96"/>
      <c r="D107" s="299" t="s">
        <v>121</v>
      </c>
      <c r="E107" s="299"/>
      <c r="F107" s="299"/>
      <c r="G107" s="299"/>
      <c r="H107" s="299"/>
      <c r="I107" s="97"/>
      <c r="J107" s="299" t="s">
        <v>122</v>
      </c>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313">
        <f>'SO 02.11 - Ambulantní tra...'!J30</f>
        <v>0</v>
      </c>
      <c r="AH107" s="314"/>
      <c r="AI107" s="314"/>
      <c r="AJ107" s="314"/>
      <c r="AK107" s="314"/>
      <c r="AL107" s="314"/>
      <c r="AM107" s="314"/>
      <c r="AN107" s="313">
        <f t="shared" si="0"/>
        <v>0</v>
      </c>
      <c r="AO107" s="314"/>
      <c r="AP107" s="314"/>
      <c r="AQ107" s="98" t="s">
        <v>83</v>
      </c>
      <c r="AR107" s="99"/>
      <c r="AS107" s="100">
        <v>0</v>
      </c>
      <c r="AT107" s="101">
        <f t="shared" si="1"/>
        <v>0</v>
      </c>
      <c r="AU107" s="102">
        <f>'SO 02.11 - Ambulantní tra...'!P118</f>
        <v>0</v>
      </c>
      <c r="AV107" s="101">
        <f>'SO 02.11 - Ambulantní tra...'!J33</f>
        <v>0</v>
      </c>
      <c r="AW107" s="101">
        <f>'SO 02.11 - Ambulantní tra...'!J34</f>
        <v>0</v>
      </c>
      <c r="AX107" s="101">
        <f>'SO 02.11 - Ambulantní tra...'!J35</f>
        <v>0</v>
      </c>
      <c r="AY107" s="101">
        <f>'SO 02.11 - Ambulantní tra...'!J36</f>
        <v>0</v>
      </c>
      <c r="AZ107" s="101">
        <f>'SO 02.11 - Ambulantní tra...'!F33</f>
        <v>0</v>
      </c>
      <c r="BA107" s="101">
        <f>'SO 02.11 - Ambulantní tra...'!F34</f>
        <v>0</v>
      </c>
      <c r="BB107" s="101">
        <f>'SO 02.11 - Ambulantní tra...'!F35</f>
        <v>0</v>
      </c>
      <c r="BC107" s="101">
        <f>'SO 02.11 - Ambulantní tra...'!F36</f>
        <v>0</v>
      </c>
      <c r="BD107" s="103">
        <f>'SO 02.11 - Ambulantní tra...'!F37</f>
        <v>0</v>
      </c>
      <c r="BT107" s="104" t="s">
        <v>84</v>
      </c>
      <c r="BV107" s="104" t="s">
        <v>78</v>
      </c>
      <c r="BW107" s="104" t="s">
        <v>123</v>
      </c>
      <c r="BX107" s="104" t="s">
        <v>5</v>
      </c>
      <c r="CL107" s="104" t="s">
        <v>1</v>
      </c>
      <c r="CM107" s="104" t="s">
        <v>86</v>
      </c>
    </row>
    <row r="108" spans="1:91" s="7" customFormat="1" ht="24.75" customHeight="1">
      <c r="A108" s="94" t="s">
        <v>80</v>
      </c>
      <c r="B108" s="95"/>
      <c r="C108" s="96"/>
      <c r="D108" s="299" t="s">
        <v>124</v>
      </c>
      <c r="E108" s="299"/>
      <c r="F108" s="299"/>
      <c r="G108" s="299"/>
      <c r="H108" s="299"/>
      <c r="I108" s="97"/>
      <c r="J108" s="299" t="s">
        <v>125</v>
      </c>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313">
        <f>'SO 02.12 - Ambulantní tra...'!J30</f>
        <v>0</v>
      </c>
      <c r="AH108" s="314"/>
      <c r="AI108" s="314"/>
      <c r="AJ108" s="314"/>
      <c r="AK108" s="314"/>
      <c r="AL108" s="314"/>
      <c r="AM108" s="314"/>
      <c r="AN108" s="313">
        <f t="shared" si="0"/>
        <v>0</v>
      </c>
      <c r="AO108" s="314"/>
      <c r="AP108" s="314"/>
      <c r="AQ108" s="98" t="s">
        <v>83</v>
      </c>
      <c r="AR108" s="99"/>
      <c r="AS108" s="100">
        <v>0</v>
      </c>
      <c r="AT108" s="101">
        <f t="shared" si="1"/>
        <v>0</v>
      </c>
      <c r="AU108" s="102">
        <f>'SO 02.12 - Ambulantní tra...'!P120</f>
        <v>0</v>
      </c>
      <c r="AV108" s="101">
        <f>'SO 02.12 - Ambulantní tra...'!J33</f>
        <v>0</v>
      </c>
      <c r="AW108" s="101">
        <f>'SO 02.12 - Ambulantní tra...'!J34</f>
        <v>0</v>
      </c>
      <c r="AX108" s="101">
        <f>'SO 02.12 - Ambulantní tra...'!J35</f>
        <v>0</v>
      </c>
      <c r="AY108" s="101">
        <f>'SO 02.12 - Ambulantní tra...'!J36</f>
        <v>0</v>
      </c>
      <c r="AZ108" s="101">
        <f>'SO 02.12 - Ambulantní tra...'!F33</f>
        <v>0</v>
      </c>
      <c r="BA108" s="101">
        <f>'SO 02.12 - Ambulantní tra...'!F34</f>
        <v>0</v>
      </c>
      <c r="BB108" s="101">
        <f>'SO 02.12 - Ambulantní tra...'!F35</f>
        <v>0</v>
      </c>
      <c r="BC108" s="101">
        <f>'SO 02.12 - Ambulantní tra...'!F36</f>
        <v>0</v>
      </c>
      <c r="BD108" s="103">
        <f>'SO 02.12 - Ambulantní tra...'!F37</f>
        <v>0</v>
      </c>
      <c r="BT108" s="104" t="s">
        <v>84</v>
      </c>
      <c r="BV108" s="104" t="s">
        <v>78</v>
      </c>
      <c r="BW108" s="104" t="s">
        <v>126</v>
      </c>
      <c r="BX108" s="104" t="s">
        <v>5</v>
      </c>
      <c r="CL108" s="104" t="s">
        <v>1</v>
      </c>
      <c r="CM108" s="104" t="s">
        <v>86</v>
      </c>
    </row>
    <row r="109" spans="1:91" s="7" customFormat="1" ht="24.75" customHeight="1">
      <c r="A109" s="94" t="s">
        <v>80</v>
      </c>
      <c r="B109" s="95"/>
      <c r="C109" s="96"/>
      <c r="D109" s="299" t="s">
        <v>127</v>
      </c>
      <c r="E109" s="299"/>
      <c r="F109" s="299"/>
      <c r="G109" s="299"/>
      <c r="H109" s="299"/>
      <c r="I109" s="97"/>
      <c r="J109" s="299" t="s">
        <v>128</v>
      </c>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313">
        <f>'SO 02.13 - Ambulantní tra...'!J30</f>
        <v>0</v>
      </c>
      <c r="AH109" s="314"/>
      <c r="AI109" s="314"/>
      <c r="AJ109" s="314"/>
      <c r="AK109" s="314"/>
      <c r="AL109" s="314"/>
      <c r="AM109" s="314"/>
      <c r="AN109" s="313">
        <f t="shared" si="0"/>
        <v>0</v>
      </c>
      <c r="AO109" s="314"/>
      <c r="AP109" s="314"/>
      <c r="AQ109" s="98" t="s">
        <v>83</v>
      </c>
      <c r="AR109" s="99"/>
      <c r="AS109" s="100">
        <v>0</v>
      </c>
      <c r="AT109" s="101">
        <f t="shared" si="1"/>
        <v>0</v>
      </c>
      <c r="AU109" s="102">
        <f>'SO 02.13 - Ambulantní tra...'!P122</f>
        <v>0</v>
      </c>
      <c r="AV109" s="101">
        <f>'SO 02.13 - Ambulantní tra...'!J33</f>
        <v>0</v>
      </c>
      <c r="AW109" s="101">
        <f>'SO 02.13 - Ambulantní tra...'!J34</f>
        <v>0</v>
      </c>
      <c r="AX109" s="101">
        <f>'SO 02.13 - Ambulantní tra...'!J35</f>
        <v>0</v>
      </c>
      <c r="AY109" s="101">
        <f>'SO 02.13 - Ambulantní tra...'!J36</f>
        <v>0</v>
      </c>
      <c r="AZ109" s="101">
        <f>'SO 02.13 - Ambulantní tra...'!F33</f>
        <v>0</v>
      </c>
      <c r="BA109" s="101">
        <f>'SO 02.13 - Ambulantní tra...'!F34</f>
        <v>0</v>
      </c>
      <c r="BB109" s="101">
        <f>'SO 02.13 - Ambulantní tra...'!F35</f>
        <v>0</v>
      </c>
      <c r="BC109" s="101">
        <f>'SO 02.13 - Ambulantní tra...'!F36</f>
        <v>0</v>
      </c>
      <c r="BD109" s="103">
        <f>'SO 02.13 - Ambulantní tra...'!F37</f>
        <v>0</v>
      </c>
      <c r="BT109" s="104" t="s">
        <v>84</v>
      </c>
      <c r="BV109" s="104" t="s">
        <v>78</v>
      </c>
      <c r="BW109" s="104" t="s">
        <v>129</v>
      </c>
      <c r="BX109" s="104" t="s">
        <v>5</v>
      </c>
      <c r="CL109" s="104" t="s">
        <v>1</v>
      </c>
      <c r="CM109" s="104" t="s">
        <v>86</v>
      </c>
    </row>
    <row r="110" spans="1:91" s="7" customFormat="1" ht="24.75" customHeight="1">
      <c r="A110" s="94" t="s">
        <v>80</v>
      </c>
      <c r="B110" s="95"/>
      <c r="C110" s="96"/>
      <c r="D110" s="299" t="s">
        <v>130</v>
      </c>
      <c r="E110" s="299"/>
      <c r="F110" s="299"/>
      <c r="G110" s="299"/>
      <c r="H110" s="299"/>
      <c r="I110" s="97"/>
      <c r="J110" s="299" t="s">
        <v>131</v>
      </c>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313">
        <f>'SO 02.14 - Ambulantní tra...'!J30</f>
        <v>0</v>
      </c>
      <c r="AH110" s="314"/>
      <c r="AI110" s="314"/>
      <c r="AJ110" s="314"/>
      <c r="AK110" s="314"/>
      <c r="AL110" s="314"/>
      <c r="AM110" s="314"/>
      <c r="AN110" s="313">
        <f t="shared" si="0"/>
        <v>0</v>
      </c>
      <c r="AO110" s="314"/>
      <c r="AP110" s="314"/>
      <c r="AQ110" s="98" t="s">
        <v>83</v>
      </c>
      <c r="AR110" s="99"/>
      <c r="AS110" s="100">
        <v>0</v>
      </c>
      <c r="AT110" s="101">
        <f t="shared" si="1"/>
        <v>0</v>
      </c>
      <c r="AU110" s="102">
        <f>'SO 02.14 - Ambulantní tra...'!P130</f>
        <v>0</v>
      </c>
      <c r="AV110" s="101">
        <f>'SO 02.14 - Ambulantní tra...'!J33</f>
        <v>0</v>
      </c>
      <c r="AW110" s="101">
        <f>'SO 02.14 - Ambulantní tra...'!J34</f>
        <v>0</v>
      </c>
      <c r="AX110" s="101">
        <f>'SO 02.14 - Ambulantní tra...'!J35</f>
        <v>0</v>
      </c>
      <c r="AY110" s="101">
        <f>'SO 02.14 - Ambulantní tra...'!J36</f>
        <v>0</v>
      </c>
      <c r="AZ110" s="101">
        <f>'SO 02.14 - Ambulantní tra...'!F33</f>
        <v>0</v>
      </c>
      <c r="BA110" s="101">
        <f>'SO 02.14 - Ambulantní tra...'!F34</f>
        <v>0</v>
      </c>
      <c r="BB110" s="101">
        <f>'SO 02.14 - Ambulantní tra...'!F35</f>
        <v>0</v>
      </c>
      <c r="BC110" s="101">
        <f>'SO 02.14 - Ambulantní tra...'!F36</f>
        <v>0</v>
      </c>
      <c r="BD110" s="103">
        <f>'SO 02.14 - Ambulantní tra...'!F37</f>
        <v>0</v>
      </c>
      <c r="BT110" s="104" t="s">
        <v>84</v>
      </c>
      <c r="BV110" s="104" t="s">
        <v>78</v>
      </c>
      <c r="BW110" s="104" t="s">
        <v>132</v>
      </c>
      <c r="BX110" s="104" t="s">
        <v>5</v>
      </c>
      <c r="CL110" s="104" t="s">
        <v>1</v>
      </c>
      <c r="CM110" s="104" t="s">
        <v>86</v>
      </c>
    </row>
    <row r="111" spans="2:91" s="7" customFormat="1" ht="24.75" customHeight="1">
      <c r="B111" s="95"/>
      <c r="C111" s="96"/>
      <c r="D111" s="299" t="s">
        <v>133</v>
      </c>
      <c r="E111" s="299"/>
      <c r="F111" s="299"/>
      <c r="G111" s="299"/>
      <c r="H111" s="299"/>
      <c r="I111" s="97"/>
      <c r="J111" s="299" t="s">
        <v>134</v>
      </c>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322">
        <f>ROUND(SUM(AG112:AG117),2)</f>
        <v>0</v>
      </c>
      <c r="AH111" s="314"/>
      <c r="AI111" s="314"/>
      <c r="AJ111" s="314"/>
      <c r="AK111" s="314"/>
      <c r="AL111" s="314"/>
      <c r="AM111" s="314"/>
      <c r="AN111" s="313">
        <f t="shared" si="0"/>
        <v>0</v>
      </c>
      <c r="AO111" s="314"/>
      <c r="AP111" s="314"/>
      <c r="AQ111" s="98" t="s">
        <v>83</v>
      </c>
      <c r="AR111" s="99"/>
      <c r="AS111" s="100">
        <f>ROUND(SUM(AS112:AS117),2)</f>
        <v>0</v>
      </c>
      <c r="AT111" s="101">
        <f t="shared" si="1"/>
        <v>0</v>
      </c>
      <c r="AU111" s="102">
        <f>ROUND(SUM(AU112:AU117),5)</f>
        <v>0</v>
      </c>
      <c r="AV111" s="101">
        <f>ROUND(AZ111*L29,2)</f>
        <v>0</v>
      </c>
      <c r="AW111" s="101">
        <f>ROUND(BA111*L30,2)</f>
        <v>0</v>
      </c>
      <c r="AX111" s="101">
        <f>ROUND(BB111*L29,2)</f>
        <v>0</v>
      </c>
      <c r="AY111" s="101">
        <f>ROUND(BC111*L30,2)</f>
        <v>0</v>
      </c>
      <c r="AZ111" s="101">
        <f>ROUND(SUM(AZ112:AZ117),2)</f>
        <v>0</v>
      </c>
      <c r="BA111" s="101">
        <f>ROUND(SUM(BA112:BA117),2)</f>
        <v>0</v>
      </c>
      <c r="BB111" s="101">
        <f>ROUND(SUM(BB112:BB117),2)</f>
        <v>0</v>
      </c>
      <c r="BC111" s="101">
        <f>ROUND(SUM(BC112:BC117),2)</f>
        <v>0</v>
      </c>
      <c r="BD111" s="103">
        <f>ROUND(SUM(BD112:BD117),2)</f>
        <v>0</v>
      </c>
      <c r="BS111" s="104" t="s">
        <v>75</v>
      </c>
      <c r="BT111" s="104" t="s">
        <v>84</v>
      </c>
      <c r="BU111" s="104" t="s">
        <v>77</v>
      </c>
      <c r="BV111" s="104" t="s">
        <v>78</v>
      </c>
      <c r="BW111" s="104" t="s">
        <v>135</v>
      </c>
      <c r="BX111" s="104" t="s">
        <v>5</v>
      </c>
      <c r="CL111" s="104" t="s">
        <v>1</v>
      </c>
      <c r="CM111" s="104" t="s">
        <v>86</v>
      </c>
    </row>
    <row r="112" spans="1:90" s="4" customFormat="1" ht="16.5" customHeight="1">
      <c r="A112" s="94" t="s">
        <v>80</v>
      </c>
      <c r="B112" s="59"/>
      <c r="C112" s="105"/>
      <c r="D112" s="105"/>
      <c r="E112" s="323" t="s">
        <v>136</v>
      </c>
      <c r="F112" s="323"/>
      <c r="G112" s="323"/>
      <c r="H112" s="323"/>
      <c r="I112" s="323"/>
      <c r="J112" s="105"/>
      <c r="K112" s="323" t="s">
        <v>137</v>
      </c>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0">
        <f>'001 - ZC_1'!J32</f>
        <v>0</v>
      </c>
      <c r="AH112" s="321"/>
      <c r="AI112" s="321"/>
      <c r="AJ112" s="321"/>
      <c r="AK112" s="321"/>
      <c r="AL112" s="321"/>
      <c r="AM112" s="321"/>
      <c r="AN112" s="320">
        <f t="shared" si="0"/>
        <v>0</v>
      </c>
      <c r="AO112" s="321"/>
      <c r="AP112" s="321"/>
      <c r="AQ112" s="106" t="s">
        <v>138</v>
      </c>
      <c r="AR112" s="61"/>
      <c r="AS112" s="107">
        <v>0</v>
      </c>
      <c r="AT112" s="108">
        <f t="shared" si="1"/>
        <v>0</v>
      </c>
      <c r="AU112" s="109">
        <f>'001 - ZC_1'!P121</f>
        <v>0</v>
      </c>
      <c r="AV112" s="108">
        <f>'001 - ZC_1'!J35</f>
        <v>0</v>
      </c>
      <c r="AW112" s="108">
        <f>'001 - ZC_1'!J36</f>
        <v>0</v>
      </c>
      <c r="AX112" s="108">
        <f>'001 - ZC_1'!J37</f>
        <v>0</v>
      </c>
      <c r="AY112" s="108">
        <f>'001 - ZC_1'!J38</f>
        <v>0</v>
      </c>
      <c r="AZ112" s="108">
        <f>'001 - ZC_1'!F35</f>
        <v>0</v>
      </c>
      <c r="BA112" s="108">
        <f>'001 - ZC_1'!F36</f>
        <v>0</v>
      </c>
      <c r="BB112" s="108">
        <f>'001 - ZC_1'!F37</f>
        <v>0</v>
      </c>
      <c r="BC112" s="108">
        <f>'001 - ZC_1'!F38</f>
        <v>0</v>
      </c>
      <c r="BD112" s="110">
        <f>'001 - ZC_1'!F39</f>
        <v>0</v>
      </c>
      <c r="BT112" s="111" t="s">
        <v>86</v>
      </c>
      <c r="BV112" s="111" t="s">
        <v>78</v>
      </c>
      <c r="BW112" s="111" t="s">
        <v>139</v>
      </c>
      <c r="BX112" s="111" t="s">
        <v>135</v>
      </c>
      <c r="CL112" s="111" t="s">
        <v>1</v>
      </c>
    </row>
    <row r="113" spans="1:90" s="4" customFormat="1" ht="16.5" customHeight="1">
      <c r="A113" s="94" t="s">
        <v>80</v>
      </c>
      <c r="B113" s="59"/>
      <c r="C113" s="105"/>
      <c r="D113" s="105"/>
      <c r="E113" s="323" t="s">
        <v>140</v>
      </c>
      <c r="F113" s="323"/>
      <c r="G113" s="323"/>
      <c r="H113" s="323"/>
      <c r="I113" s="323"/>
      <c r="J113" s="105"/>
      <c r="K113" s="323" t="s">
        <v>141</v>
      </c>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0">
        <f>'002 - ZC_2'!J32</f>
        <v>0</v>
      </c>
      <c r="AH113" s="321"/>
      <c r="AI113" s="321"/>
      <c r="AJ113" s="321"/>
      <c r="AK113" s="321"/>
      <c r="AL113" s="321"/>
      <c r="AM113" s="321"/>
      <c r="AN113" s="320">
        <f t="shared" si="0"/>
        <v>0</v>
      </c>
      <c r="AO113" s="321"/>
      <c r="AP113" s="321"/>
      <c r="AQ113" s="106" t="s">
        <v>138</v>
      </c>
      <c r="AR113" s="61"/>
      <c r="AS113" s="107">
        <v>0</v>
      </c>
      <c r="AT113" s="108">
        <f t="shared" si="1"/>
        <v>0</v>
      </c>
      <c r="AU113" s="109">
        <f>'002 - ZC_2'!P121</f>
        <v>0</v>
      </c>
      <c r="AV113" s="108">
        <f>'002 - ZC_2'!J35</f>
        <v>0</v>
      </c>
      <c r="AW113" s="108">
        <f>'002 - ZC_2'!J36</f>
        <v>0</v>
      </c>
      <c r="AX113" s="108">
        <f>'002 - ZC_2'!J37</f>
        <v>0</v>
      </c>
      <c r="AY113" s="108">
        <f>'002 - ZC_2'!J38</f>
        <v>0</v>
      </c>
      <c r="AZ113" s="108">
        <f>'002 - ZC_2'!F35</f>
        <v>0</v>
      </c>
      <c r="BA113" s="108">
        <f>'002 - ZC_2'!F36</f>
        <v>0</v>
      </c>
      <c r="BB113" s="108">
        <f>'002 - ZC_2'!F37</f>
        <v>0</v>
      </c>
      <c r="BC113" s="108">
        <f>'002 - ZC_2'!F38</f>
        <v>0</v>
      </c>
      <c r="BD113" s="110">
        <f>'002 - ZC_2'!F39</f>
        <v>0</v>
      </c>
      <c r="BT113" s="111" t="s">
        <v>86</v>
      </c>
      <c r="BV113" s="111" t="s">
        <v>78</v>
      </c>
      <c r="BW113" s="111" t="s">
        <v>142</v>
      </c>
      <c r="BX113" s="111" t="s">
        <v>135</v>
      </c>
      <c r="CL113" s="111" t="s">
        <v>1</v>
      </c>
    </row>
    <row r="114" spans="1:90" s="4" customFormat="1" ht="16.5" customHeight="1">
      <c r="A114" s="94" t="s">
        <v>80</v>
      </c>
      <c r="B114" s="59"/>
      <c r="C114" s="105"/>
      <c r="D114" s="105"/>
      <c r="E114" s="323" t="s">
        <v>143</v>
      </c>
      <c r="F114" s="323"/>
      <c r="G114" s="323"/>
      <c r="H114" s="323"/>
      <c r="I114" s="323"/>
      <c r="J114" s="105"/>
      <c r="K114" s="323" t="s">
        <v>144</v>
      </c>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0">
        <f>'003 - ZC_3'!J32</f>
        <v>0</v>
      </c>
      <c r="AH114" s="321"/>
      <c r="AI114" s="321"/>
      <c r="AJ114" s="321"/>
      <c r="AK114" s="321"/>
      <c r="AL114" s="321"/>
      <c r="AM114" s="321"/>
      <c r="AN114" s="320">
        <f t="shared" si="0"/>
        <v>0</v>
      </c>
      <c r="AO114" s="321"/>
      <c r="AP114" s="321"/>
      <c r="AQ114" s="106" t="s">
        <v>138</v>
      </c>
      <c r="AR114" s="61"/>
      <c r="AS114" s="107">
        <v>0</v>
      </c>
      <c r="AT114" s="108">
        <f t="shared" si="1"/>
        <v>0</v>
      </c>
      <c r="AU114" s="109">
        <f>'003 - ZC_3'!P121</f>
        <v>0</v>
      </c>
      <c r="AV114" s="108">
        <f>'003 - ZC_3'!J35</f>
        <v>0</v>
      </c>
      <c r="AW114" s="108">
        <f>'003 - ZC_3'!J36</f>
        <v>0</v>
      </c>
      <c r="AX114" s="108">
        <f>'003 - ZC_3'!J37</f>
        <v>0</v>
      </c>
      <c r="AY114" s="108">
        <f>'003 - ZC_3'!J38</f>
        <v>0</v>
      </c>
      <c r="AZ114" s="108">
        <f>'003 - ZC_3'!F35</f>
        <v>0</v>
      </c>
      <c r="BA114" s="108">
        <f>'003 - ZC_3'!F36</f>
        <v>0</v>
      </c>
      <c r="BB114" s="108">
        <f>'003 - ZC_3'!F37</f>
        <v>0</v>
      </c>
      <c r="BC114" s="108">
        <f>'003 - ZC_3'!F38</f>
        <v>0</v>
      </c>
      <c r="BD114" s="110">
        <f>'003 - ZC_3'!F39</f>
        <v>0</v>
      </c>
      <c r="BT114" s="111" t="s">
        <v>86</v>
      </c>
      <c r="BV114" s="111" t="s">
        <v>78</v>
      </c>
      <c r="BW114" s="111" t="s">
        <v>145</v>
      </c>
      <c r="BX114" s="111" t="s">
        <v>135</v>
      </c>
      <c r="CL114" s="111" t="s">
        <v>1</v>
      </c>
    </row>
    <row r="115" spans="1:90" s="4" customFormat="1" ht="16.5" customHeight="1">
      <c r="A115" s="94" t="s">
        <v>80</v>
      </c>
      <c r="B115" s="59"/>
      <c r="C115" s="105"/>
      <c r="D115" s="105"/>
      <c r="E115" s="323" t="s">
        <v>146</v>
      </c>
      <c r="F115" s="323"/>
      <c r="G115" s="323"/>
      <c r="H115" s="323"/>
      <c r="I115" s="323"/>
      <c r="J115" s="105"/>
      <c r="K115" s="323" t="s">
        <v>147</v>
      </c>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0">
        <f>'004 - ZC_4'!J32</f>
        <v>0</v>
      </c>
      <c r="AH115" s="321"/>
      <c r="AI115" s="321"/>
      <c r="AJ115" s="321"/>
      <c r="AK115" s="321"/>
      <c r="AL115" s="321"/>
      <c r="AM115" s="321"/>
      <c r="AN115" s="320">
        <f t="shared" si="0"/>
        <v>0</v>
      </c>
      <c r="AO115" s="321"/>
      <c r="AP115" s="321"/>
      <c r="AQ115" s="106" t="s">
        <v>138</v>
      </c>
      <c r="AR115" s="61"/>
      <c r="AS115" s="107">
        <v>0</v>
      </c>
      <c r="AT115" s="108">
        <f t="shared" si="1"/>
        <v>0</v>
      </c>
      <c r="AU115" s="109">
        <f>'004 - ZC_4'!P121</f>
        <v>0</v>
      </c>
      <c r="AV115" s="108">
        <f>'004 - ZC_4'!J35</f>
        <v>0</v>
      </c>
      <c r="AW115" s="108">
        <f>'004 - ZC_4'!J36</f>
        <v>0</v>
      </c>
      <c r="AX115" s="108">
        <f>'004 - ZC_4'!J37</f>
        <v>0</v>
      </c>
      <c r="AY115" s="108">
        <f>'004 - ZC_4'!J38</f>
        <v>0</v>
      </c>
      <c r="AZ115" s="108">
        <f>'004 - ZC_4'!F35</f>
        <v>0</v>
      </c>
      <c r="BA115" s="108">
        <f>'004 - ZC_4'!F36</f>
        <v>0</v>
      </c>
      <c r="BB115" s="108">
        <f>'004 - ZC_4'!F37</f>
        <v>0</v>
      </c>
      <c r="BC115" s="108">
        <f>'004 - ZC_4'!F38</f>
        <v>0</v>
      </c>
      <c r="BD115" s="110">
        <f>'004 - ZC_4'!F39</f>
        <v>0</v>
      </c>
      <c r="BT115" s="111" t="s">
        <v>86</v>
      </c>
      <c r="BV115" s="111" t="s">
        <v>78</v>
      </c>
      <c r="BW115" s="111" t="s">
        <v>148</v>
      </c>
      <c r="BX115" s="111" t="s">
        <v>135</v>
      </c>
      <c r="CL115" s="111" t="s">
        <v>1</v>
      </c>
    </row>
    <row r="116" spans="1:90" s="4" customFormat="1" ht="16.5" customHeight="1">
      <c r="A116" s="94" t="s">
        <v>80</v>
      </c>
      <c r="B116" s="59"/>
      <c r="C116" s="105"/>
      <c r="D116" s="105"/>
      <c r="E116" s="323" t="s">
        <v>149</v>
      </c>
      <c r="F116" s="323"/>
      <c r="G116" s="323"/>
      <c r="H116" s="323"/>
      <c r="I116" s="323"/>
      <c r="J116" s="105"/>
      <c r="K116" s="323" t="s">
        <v>150</v>
      </c>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0">
        <f>'005 - ZC_5'!J32</f>
        <v>0</v>
      </c>
      <c r="AH116" s="321"/>
      <c r="AI116" s="321"/>
      <c r="AJ116" s="321"/>
      <c r="AK116" s="321"/>
      <c r="AL116" s="321"/>
      <c r="AM116" s="321"/>
      <c r="AN116" s="320">
        <f t="shared" si="0"/>
        <v>0</v>
      </c>
      <c r="AO116" s="321"/>
      <c r="AP116" s="321"/>
      <c r="AQ116" s="106" t="s">
        <v>138</v>
      </c>
      <c r="AR116" s="61"/>
      <c r="AS116" s="107">
        <v>0</v>
      </c>
      <c r="AT116" s="108">
        <f t="shared" si="1"/>
        <v>0</v>
      </c>
      <c r="AU116" s="109">
        <f>'005 - ZC_5'!P121</f>
        <v>0</v>
      </c>
      <c r="AV116" s="108">
        <f>'005 - ZC_5'!J35</f>
        <v>0</v>
      </c>
      <c r="AW116" s="108">
        <f>'005 - ZC_5'!J36</f>
        <v>0</v>
      </c>
      <c r="AX116" s="108">
        <f>'005 - ZC_5'!J37</f>
        <v>0</v>
      </c>
      <c r="AY116" s="108">
        <f>'005 - ZC_5'!J38</f>
        <v>0</v>
      </c>
      <c r="AZ116" s="108">
        <f>'005 - ZC_5'!F35</f>
        <v>0</v>
      </c>
      <c r="BA116" s="108">
        <f>'005 - ZC_5'!F36</f>
        <v>0</v>
      </c>
      <c r="BB116" s="108">
        <f>'005 - ZC_5'!F37</f>
        <v>0</v>
      </c>
      <c r="BC116" s="108">
        <f>'005 - ZC_5'!F38</f>
        <v>0</v>
      </c>
      <c r="BD116" s="110">
        <f>'005 - ZC_5'!F39</f>
        <v>0</v>
      </c>
      <c r="BT116" s="111" t="s">
        <v>86</v>
      </c>
      <c r="BV116" s="111" t="s">
        <v>78</v>
      </c>
      <c r="BW116" s="111" t="s">
        <v>151</v>
      </c>
      <c r="BX116" s="111" t="s">
        <v>135</v>
      </c>
      <c r="CL116" s="111" t="s">
        <v>1</v>
      </c>
    </row>
    <row r="117" spans="1:90" s="4" customFormat="1" ht="16.5" customHeight="1">
      <c r="A117" s="94" t="s">
        <v>80</v>
      </c>
      <c r="B117" s="59"/>
      <c r="C117" s="105"/>
      <c r="D117" s="105"/>
      <c r="E117" s="323" t="s">
        <v>152</v>
      </c>
      <c r="F117" s="323"/>
      <c r="G117" s="323"/>
      <c r="H117" s="323"/>
      <c r="I117" s="323"/>
      <c r="J117" s="105"/>
      <c r="K117" s="323" t="s">
        <v>153</v>
      </c>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0">
        <f>'006 - Ostatí VZT práce '!J32</f>
        <v>0</v>
      </c>
      <c r="AH117" s="321"/>
      <c r="AI117" s="321"/>
      <c r="AJ117" s="321"/>
      <c r="AK117" s="321"/>
      <c r="AL117" s="321"/>
      <c r="AM117" s="321"/>
      <c r="AN117" s="320">
        <f t="shared" si="0"/>
        <v>0</v>
      </c>
      <c r="AO117" s="321"/>
      <c r="AP117" s="321"/>
      <c r="AQ117" s="106" t="s">
        <v>138</v>
      </c>
      <c r="AR117" s="61"/>
      <c r="AS117" s="107">
        <v>0</v>
      </c>
      <c r="AT117" s="108">
        <f t="shared" si="1"/>
        <v>0</v>
      </c>
      <c r="AU117" s="109">
        <f>'006 - Ostatí VZT práce '!P124</f>
        <v>0</v>
      </c>
      <c r="AV117" s="108">
        <f>'006 - Ostatí VZT práce '!J35</f>
        <v>0</v>
      </c>
      <c r="AW117" s="108">
        <f>'006 - Ostatí VZT práce '!J36</f>
        <v>0</v>
      </c>
      <c r="AX117" s="108">
        <f>'006 - Ostatí VZT práce '!J37</f>
        <v>0</v>
      </c>
      <c r="AY117" s="108">
        <f>'006 - Ostatí VZT práce '!J38</f>
        <v>0</v>
      </c>
      <c r="AZ117" s="108">
        <f>'006 - Ostatí VZT práce '!F35</f>
        <v>0</v>
      </c>
      <c r="BA117" s="108">
        <f>'006 - Ostatí VZT práce '!F36</f>
        <v>0</v>
      </c>
      <c r="BB117" s="108">
        <f>'006 - Ostatí VZT práce '!F37</f>
        <v>0</v>
      </c>
      <c r="BC117" s="108">
        <f>'006 - Ostatí VZT práce '!F38</f>
        <v>0</v>
      </c>
      <c r="BD117" s="110">
        <f>'006 - Ostatí VZT práce '!F39</f>
        <v>0</v>
      </c>
      <c r="BT117" s="111" t="s">
        <v>86</v>
      </c>
      <c r="BV117" s="111" t="s">
        <v>78</v>
      </c>
      <c r="BW117" s="111" t="s">
        <v>154</v>
      </c>
      <c r="BX117" s="111" t="s">
        <v>135</v>
      </c>
      <c r="CL117" s="111" t="s">
        <v>1</v>
      </c>
    </row>
    <row r="118" spans="1:91" s="7" customFormat="1" ht="24.75" customHeight="1">
      <c r="A118" s="94" t="s">
        <v>80</v>
      </c>
      <c r="B118" s="95"/>
      <c r="C118" s="96"/>
      <c r="D118" s="299" t="s">
        <v>155</v>
      </c>
      <c r="E118" s="299"/>
      <c r="F118" s="299"/>
      <c r="G118" s="299"/>
      <c r="H118" s="299"/>
      <c r="I118" s="97"/>
      <c r="J118" s="299" t="s">
        <v>156</v>
      </c>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313">
        <f>'SO 02.16 - Vybavení '!J30</f>
        <v>0</v>
      </c>
      <c r="AH118" s="314"/>
      <c r="AI118" s="314"/>
      <c r="AJ118" s="314"/>
      <c r="AK118" s="314"/>
      <c r="AL118" s="314"/>
      <c r="AM118" s="314"/>
      <c r="AN118" s="313">
        <f t="shared" si="0"/>
        <v>0</v>
      </c>
      <c r="AO118" s="314"/>
      <c r="AP118" s="314"/>
      <c r="AQ118" s="98" t="s">
        <v>83</v>
      </c>
      <c r="AR118" s="99"/>
      <c r="AS118" s="100">
        <v>0</v>
      </c>
      <c r="AT118" s="101">
        <f t="shared" si="1"/>
        <v>0</v>
      </c>
      <c r="AU118" s="102">
        <f>'SO 02.16 - Vybavení '!P118</f>
        <v>0</v>
      </c>
      <c r="AV118" s="101">
        <f>'SO 02.16 - Vybavení '!J33</f>
        <v>0</v>
      </c>
      <c r="AW118" s="101">
        <f>'SO 02.16 - Vybavení '!J34</f>
        <v>0</v>
      </c>
      <c r="AX118" s="101">
        <f>'SO 02.16 - Vybavení '!J35</f>
        <v>0</v>
      </c>
      <c r="AY118" s="101">
        <f>'SO 02.16 - Vybavení '!J36</f>
        <v>0</v>
      </c>
      <c r="AZ118" s="101">
        <f>'SO 02.16 - Vybavení '!F33</f>
        <v>0</v>
      </c>
      <c r="BA118" s="101">
        <f>'SO 02.16 - Vybavení '!F34</f>
        <v>0</v>
      </c>
      <c r="BB118" s="101">
        <f>'SO 02.16 - Vybavení '!F35</f>
        <v>0</v>
      </c>
      <c r="BC118" s="101">
        <f>'SO 02.16 - Vybavení '!F36</f>
        <v>0</v>
      </c>
      <c r="BD118" s="103">
        <f>'SO 02.16 - Vybavení '!F37</f>
        <v>0</v>
      </c>
      <c r="BT118" s="104" t="s">
        <v>84</v>
      </c>
      <c r="BV118" s="104" t="s">
        <v>78</v>
      </c>
      <c r="BW118" s="104" t="s">
        <v>157</v>
      </c>
      <c r="BX118" s="104" t="s">
        <v>5</v>
      </c>
      <c r="CL118" s="104" t="s">
        <v>1</v>
      </c>
      <c r="CM118" s="104" t="s">
        <v>86</v>
      </c>
    </row>
    <row r="119" spans="1:91" s="7" customFormat="1" ht="16.5" customHeight="1">
      <c r="A119" s="94" t="s">
        <v>80</v>
      </c>
      <c r="B119" s="95"/>
      <c r="C119" s="96"/>
      <c r="D119" s="299" t="s">
        <v>158</v>
      </c>
      <c r="E119" s="299"/>
      <c r="F119" s="299"/>
      <c r="G119" s="299"/>
      <c r="H119" s="299"/>
      <c r="I119" s="97"/>
      <c r="J119" s="299" t="s">
        <v>159</v>
      </c>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313">
        <f>'SO 04 - Zpevněné plochy 1...'!J30</f>
        <v>0</v>
      </c>
      <c r="AH119" s="314"/>
      <c r="AI119" s="314"/>
      <c r="AJ119" s="314"/>
      <c r="AK119" s="314"/>
      <c r="AL119" s="314"/>
      <c r="AM119" s="314"/>
      <c r="AN119" s="313">
        <f t="shared" si="0"/>
        <v>0</v>
      </c>
      <c r="AO119" s="314"/>
      <c r="AP119" s="314"/>
      <c r="AQ119" s="98" t="s">
        <v>83</v>
      </c>
      <c r="AR119" s="99"/>
      <c r="AS119" s="100">
        <v>0</v>
      </c>
      <c r="AT119" s="101">
        <f t="shared" si="1"/>
        <v>0</v>
      </c>
      <c r="AU119" s="102">
        <f>'SO 04 - Zpevněné plochy 1...'!P124</f>
        <v>0</v>
      </c>
      <c r="AV119" s="101">
        <f>'SO 04 - Zpevněné plochy 1...'!J33</f>
        <v>0</v>
      </c>
      <c r="AW119" s="101">
        <f>'SO 04 - Zpevněné plochy 1...'!J34</f>
        <v>0</v>
      </c>
      <c r="AX119" s="101">
        <f>'SO 04 - Zpevněné plochy 1...'!J35</f>
        <v>0</v>
      </c>
      <c r="AY119" s="101">
        <f>'SO 04 - Zpevněné plochy 1...'!J36</f>
        <v>0</v>
      </c>
      <c r="AZ119" s="101">
        <f>'SO 04 - Zpevněné plochy 1...'!F33</f>
        <v>0</v>
      </c>
      <c r="BA119" s="101">
        <f>'SO 04 - Zpevněné plochy 1...'!F34</f>
        <v>0</v>
      </c>
      <c r="BB119" s="101">
        <f>'SO 04 - Zpevněné plochy 1...'!F35</f>
        <v>0</v>
      </c>
      <c r="BC119" s="101">
        <f>'SO 04 - Zpevněné plochy 1...'!F36</f>
        <v>0</v>
      </c>
      <c r="BD119" s="103">
        <f>'SO 04 - Zpevněné plochy 1...'!F37</f>
        <v>0</v>
      </c>
      <c r="BT119" s="104" t="s">
        <v>84</v>
      </c>
      <c r="BV119" s="104" t="s">
        <v>78</v>
      </c>
      <c r="BW119" s="104" t="s">
        <v>160</v>
      </c>
      <c r="BX119" s="104" t="s">
        <v>5</v>
      </c>
      <c r="CL119" s="104" t="s">
        <v>1</v>
      </c>
      <c r="CM119" s="104" t="s">
        <v>86</v>
      </c>
    </row>
    <row r="120" spans="1:91" s="7" customFormat="1" ht="24.75" customHeight="1">
      <c r="A120" s="94" t="s">
        <v>80</v>
      </c>
      <c r="B120" s="95"/>
      <c r="C120" s="96"/>
      <c r="D120" s="299" t="s">
        <v>161</v>
      </c>
      <c r="E120" s="299"/>
      <c r="F120" s="299"/>
      <c r="G120" s="299"/>
      <c r="H120" s="299"/>
      <c r="I120" s="97"/>
      <c r="J120" s="299" t="s">
        <v>162</v>
      </c>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313">
        <f>'SO 04.1 - Areálové osvětl...'!J30</f>
        <v>0</v>
      </c>
      <c r="AH120" s="314"/>
      <c r="AI120" s="314"/>
      <c r="AJ120" s="314"/>
      <c r="AK120" s="314"/>
      <c r="AL120" s="314"/>
      <c r="AM120" s="314"/>
      <c r="AN120" s="313">
        <f t="shared" si="0"/>
        <v>0</v>
      </c>
      <c r="AO120" s="314"/>
      <c r="AP120" s="314"/>
      <c r="AQ120" s="98" t="s">
        <v>83</v>
      </c>
      <c r="AR120" s="99"/>
      <c r="AS120" s="100">
        <v>0</v>
      </c>
      <c r="AT120" s="101">
        <f t="shared" si="1"/>
        <v>0</v>
      </c>
      <c r="AU120" s="102">
        <f>'SO 04.1 - Areálové osvětl...'!P122</f>
        <v>0</v>
      </c>
      <c r="AV120" s="101">
        <f>'SO 04.1 - Areálové osvětl...'!J33</f>
        <v>0</v>
      </c>
      <c r="AW120" s="101">
        <f>'SO 04.1 - Areálové osvětl...'!J34</f>
        <v>0</v>
      </c>
      <c r="AX120" s="101">
        <f>'SO 04.1 - Areálové osvětl...'!J35</f>
        <v>0</v>
      </c>
      <c r="AY120" s="101">
        <f>'SO 04.1 - Areálové osvětl...'!J36</f>
        <v>0</v>
      </c>
      <c r="AZ120" s="101">
        <f>'SO 04.1 - Areálové osvětl...'!F33</f>
        <v>0</v>
      </c>
      <c r="BA120" s="101">
        <f>'SO 04.1 - Areálové osvětl...'!F34</f>
        <v>0</v>
      </c>
      <c r="BB120" s="101">
        <f>'SO 04.1 - Areálové osvětl...'!F35</f>
        <v>0</v>
      </c>
      <c r="BC120" s="101">
        <f>'SO 04.1 - Areálové osvětl...'!F36</f>
        <v>0</v>
      </c>
      <c r="BD120" s="103">
        <f>'SO 04.1 - Areálové osvětl...'!F37</f>
        <v>0</v>
      </c>
      <c r="BT120" s="104" t="s">
        <v>84</v>
      </c>
      <c r="BV120" s="104" t="s">
        <v>78</v>
      </c>
      <c r="BW120" s="104" t="s">
        <v>163</v>
      </c>
      <c r="BX120" s="104" t="s">
        <v>5</v>
      </c>
      <c r="CL120" s="104" t="s">
        <v>1</v>
      </c>
      <c r="CM120" s="104" t="s">
        <v>86</v>
      </c>
    </row>
    <row r="121" spans="1:91" s="7" customFormat="1" ht="16.5" customHeight="1">
      <c r="A121" s="94" t="s">
        <v>80</v>
      </c>
      <c r="B121" s="95"/>
      <c r="C121" s="96"/>
      <c r="D121" s="299" t="s">
        <v>164</v>
      </c>
      <c r="E121" s="299"/>
      <c r="F121" s="299"/>
      <c r="G121" s="299"/>
      <c r="H121" s="299"/>
      <c r="I121" s="97"/>
      <c r="J121" s="299" t="s">
        <v>165</v>
      </c>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313">
        <f>'SO 06 - Přípojka kanaliza...'!J30</f>
        <v>0</v>
      </c>
      <c r="AH121" s="314"/>
      <c r="AI121" s="314"/>
      <c r="AJ121" s="314"/>
      <c r="AK121" s="314"/>
      <c r="AL121" s="314"/>
      <c r="AM121" s="314"/>
      <c r="AN121" s="313">
        <f t="shared" si="0"/>
        <v>0</v>
      </c>
      <c r="AO121" s="314"/>
      <c r="AP121" s="314"/>
      <c r="AQ121" s="98" t="s">
        <v>83</v>
      </c>
      <c r="AR121" s="99"/>
      <c r="AS121" s="100">
        <v>0</v>
      </c>
      <c r="AT121" s="101">
        <f t="shared" si="1"/>
        <v>0</v>
      </c>
      <c r="AU121" s="102">
        <f>'SO 06 - Přípojka kanaliza...'!P123</f>
        <v>0</v>
      </c>
      <c r="AV121" s="101">
        <f>'SO 06 - Přípojka kanaliza...'!J33</f>
        <v>0</v>
      </c>
      <c r="AW121" s="101">
        <f>'SO 06 - Přípojka kanaliza...'!J34</f>
        <v>0</v>
      </c>
      <c r="AX121" s="101">
        <f>'SO 06 - Přípojka kanaliza...'!J35</f>
        <v>0</v>
      </c>
      <c r="AY121" s="101">
        <f>'SO 06 - Přípojka kanaliza...'!J36</f>
        <v>0</v>
      </c>
      <c r="AZ121" s="101">
        <f>'SO 06 - Přípojka kanaliza...'!F33</f>
        <v>0</v>
      </c>
      <c r="BA121" s="101">
        <f>'SO 06 - Přípojka kanaliza...'!F34</f>
        <v>0</v>
      </c>
      <c r="BB121" s="101">
        <f>'SO 06 - Přípojka kanaliza...'!F35</f>
        <v>0</v>
      </c>
      <c r="BC121" s="101">
        <f>'SO 06 - Přípojka kanaliza...'!F36</f>
        <v>0</v>
      </c>
      <c r="BD121" s="103">
        <f>'SO 06 - Přípojka kanaliza...'!F37</f>
        <v>0</v>
      </c>
      <c r="BT121" s="104" t="s">
        <v>84</v>
      </c>
      <c r="BV121" s="104" t="s">
        <v>78</v>
      </c>
      <c r="BW121" s="104" t="s">
        <v>166</v>
      </c>
      <c r="BX121" s="104" t="s">
        <v>5</v>
      </c>
      <c r="CL121" s="104" t="s">
        <v>1</v>
      </c>
      <c r="CM121" s="104" t="s">
        <v>86</v>
      </c>
    </row>
    <row r="122" spans="1:91" s="7" customFormat="1" ht="24.75" customHeight="1">
      <c r="A122" s="94" t="s">
        <v>80</v>
      </c>
      <c r="B122" s="95"/>
      <c r="C122" s="96"/>
      <c r="D122" s="299" t="s">
        <v>167</v>
      </c>
      <c r="E122" s="299"/>
      <c r="F122" s="299"/>
      <c r="G122" s="299"/>
      <c r="H122" s="299"/>
      <c r="I122" s="97"/>
      <c r="J122" s="299" t="s">
        <v>168</v>
      </c>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313">
        <f>'SO 02.17 - Přeložka dešťo...'!J30</f>
        <v>0</v>
      </c>
      <c r="AH122" s="314"/>
      <c r="AI122" s="314"/>
      <c r="AJ122" s="314"/>
      <c r="AK122" s="314"/>
      <c r="AL122" s="314"/>
      <c r="AM122" s="314"/>
      <c r="AN122" s="313">
        <f t="shared" si="0"/>
        <v>0</v>
      </c>
      <c r="AO122" s="314"/>
      <c r="AP122" s="314"/>
      <c r="AQ122" s="98" t="s">
        <v>83</v>
      </c>
      <c r="AR122" s="99"/>
      <c r="AS122" s="100">
        <v>0</v>
      </c>
      <c r="AT122" s="101">
        <f t="shared" si="1"/>
        <v>0</v>
      </c>
      <c r="AU122" s="102">
        <f>'SO 02.17 - Přeložka dešťo...'!P121</f>
        <v>0</v>
      </c>
      <c r="AV122" s="101">
        <f>'SO 02.17 - Přeložka dešťo...'!J33</f>
        <v>0</v>
      </c>
      <c r="AW122" s="101">
        <f>'SO 02.17 - Přeložka dešťo...'!J34</f>
        <v>0</v>
      </c>
      <c r="AX122" s="101">
        <f>'SO 02.17 - Přeložka dešťo...'!J35</f>
        <v>0</v>
      </c>
      <c r="AY122" s="101">
        <f>'SO 02.17 - Přeložka dešťo...'!J36</f>
        <v>0</v>
      </c>
      <c r="AZ122" s="101">
        <f>'SO 02.17 - Přeložka dešťo...'!F33</f>
        <v>0</v>
      </c>
      <c r="BA122" s="101">
        <f>'SO 02.17 - Přeložka dešťo...'!F34</f>
        <v>0</v>
      </c>
      <c r="BB122" s="101">
        <f>'SO 02.17 - Přeložka dešťo...'!F35</f>
        <v>0</v>
      </c>
      <c r="BC122" s="101">
        <f>'SO 02.17 - Přeložka dešťo...'!F36</f>
        <v>0</v>
      </c>
      <c r="BD122" s="103">
        <f>'SO 02.17 - Přeložka dešťo...'!F37</f>
        <v>0</v>
      </c>
      <c r="BT122" s="104" t="s">
        <v>84</v>
      </c>
      <c r="BV122" s="104" t="s">
        <v>78</v>
      </c>
      <c r="BW122" s="104" t="s">
        <v>169</v>
      </c>
      <c r="BX122" s="104" t="s">
        <v>5</v>
      </c>
      <c r="CL122" s="104" t="s">
        <v>1</v>
      </c>
      <c r="CM122" s="104" t="s">
        <v>86</v>
      </c>
    </row>
    <row r="123" spans="1:91" s="7" customFormat="1" ht="16.5" customHeight="1">
      <c r="A123" s="94" t="s">
        <v>80</v>
      </c>
      <c r="B123" s="95"/>
      <c r="C123" s="96"/>
      <c r="D123" s="299" t="s">
        <v>170</v>
      </c>
      <c r="E123" s="299"/>
      <c r="F123" s="299"/>
      <c r="G123" s="299"/>
      <c r="H123" s="299"/>
      <c r="I123" s="97"/>
      <c r="J123" s="299" t="s">
        <v>171</v>
      </c>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313">
        <f>'SO 08 - Terénní a sadové ...'!J30</f>
        <v>0</v>
      </c>
      <c r="AH123" s="314"/>
      <c r="AI123" s="314"/>
      <c r="AJ123" s="314"/>
      <c r="AK123" s="314"/>
      <c r="AL123" s="314"/>
      <c r="AM123" s="314"/>
      <c r="AN123" s="313">
        <f t="shared" si="0"/>
        <v>0</v>
      </c>
      <c r="AO123" s="314"/>
      <c r="AP123" s="314"/>
      <c r="AQ123" s="98" t="s">
        <v>83</v>
      </c>
      <c r="AR123" s="99"/>
      <c r="AS123" s="100">
        <v>0</v>
      </c>
      <c r="AT123" s="101">
        <f t="shared" si="1"/>
        <v>0</v>
      </c>
      <c r="AU123" s="102">
        <f>'SO 08 - Terénní a sadové ...'!P122</f>
        <v>0</v>
      </c>
      <c r="AV123" s="101">
        <f>'SO 08 - Terénní a sadové ...'!J33</f>
        <v>0</v>
      </c>
      <c r="AW123" s="101">
        <f>'SO 08 - Terénní a sadové ...'!J34</f>
        <v>0</v>
      </c>
      <c r="AX123" s="101">
        <f>'SO 08 - Terénní a sadové ...'!J35</f>
        <v>0</v>
      </c>
      <c r="AY123" s="101">
        <f>'SO 08 - Terénní a sadové ...'!J36</f>
        <v>0</v>
      </c>
      <c r="AZ123" s="101">
        <f>'SO 08 - Terénní a sadové ...'!F33</f>
        <v>0</v>
      </c>
      <c r="BA123" s="101">
        <f>'SO 08 - Terénní a sadové ...'!F34</f>
        <v>0</v>
      </c>
      <c r="BB123" s="101">
        <f>'SO 08 - Terénní a sadové ...'!F35</f>
        <v>0</v>
      </c>
      <c r="BC123" s="101">
        <f>'SO 08 - Terénní a sadové ...'!F36</f>
        <v>0</v>
      </c>
      <c r="BD123" s="103">
        <f>'SO 08 - Terénní a sadové ...'!F37</f>
        <v>0</v>
      </c>
      <c r="BT123" s="104" t="s">
        <v>84</v>
      </c>
      <c r="BV123" s="104" t="s">
        <v>78</v>
      </c>
      <c r="BW123" s="104" t="s">
        <v>172</v>
      </c>
      <c r="BX123" s="104" t="s">
        <v>5</v>
      </c>
      <c r="CL123" s="104" t="s">
        <v>1</v>
      </c>
      <c r="CM123" s="104" t="s">
        <v>86</v>
      </c>
    </row>
    <row r="124" spans="1:91" s="7" customFormat="1" ht="16.5" customHeight="1">
      <c r="A124" s="94" t="s">
        <v>80</v>
      </c>
      <c r="B124" s="95"/>
      <c r="C124" s="96"/>
      <c r="D124" s="299" t="s">
        <v>173</v>
      </c>
      <c r="E124" s="299"/>
      <c r="F124" s="299"/>
      <c r="G124" s="299"/>
      <c r="H124" s="299"/>
      <c r="I124" s="97"/>
      <c r="J124" s="299" t="s">
        <v>174</v>
      </c>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313">
        <f>'SO 09 - Oplocení '!J30</f>
        <v>0</v>
      </c>
      <c r="AH124" s="314"/>
      <c r="AI124" s="314"/>
      <c r="AJ124" s="314"/>
      <c r="AK124" s="314"/>
      <c r="AL124" s="314"/>
      <c r="AM124" s="314"/>
      <c r="AN124" s="313">
        <f t="shared" si="0"/>
        <v>0</v>
      </c>
      <c r="AO124" s="314"/>
      <c r="AP124" s="314"/>
      <c r="AQ124" s="98" t="s">
        <v>83</v>
      </c>
      <c r="AR124" s="99"/>
      <c r="AS124" s="112">
        <v>0</v>
      </c>
      <c r="AT124" s="113">
        <f t="shared" si="1"/>
        <v>0</v>
      </c>
      <c r="AU124" s="114">
        <f>'SO 09 - Oplocení '!P118</f>
        <v>0</v>
      </c>
      <c r="AV124" s="113">
        <f>'SO 09 - Oplocení '!J33</f>
        <v>0</v>
      </c>
      <c r="AW124" s="113">
        <f>'SO 09 - Oplocení '!J34</f>
        <v>0</v>
      </c>
      <c r="AX124" s="113">
        <f>'SO 09 - Oplocení '!J35</f>
        <v>0</v>
      </c>
      <c r="AY124" s="113">
        <f>'SO 09 - Oplocení '!J36</f>
        <v>0</v>
      </c>
      <c r="AZ124" s="113">
        <f>'SO 09 - Oplocení '!F33</f>
        <v>0</v>
      </c>
      <c r="BA124" s="113">
        <f>'SO 09 - Oplocení '!F34</f>
        <v>0</v>
      </c>
      <c r="BB124" s="113">
        <f>'SO 09 - Oplocení '!F35</f>
        <v>0</v>
      </c>
      <c r="BC124" s="113">
        <f>'SO 09 - Oplocení '!F36</f>
        <v>0</v>
      </c>
      <c r="BD124" s="115">
        <f>'SO 09 - Oplocení '!F37</f>
        <v>0</v>
      </c>
      <c r="BT124" s="104" t="s">
        <v>84</v>
      </c>
      <c r="BV124" s="104" t="s">
        <v>78</v>
      </c>
      <c r="BW124" s="104" t="s">
        <v>175</v>
      </c>
      <c r="BX124" s="104" t="s">
        <v>5</v>
      </c>
      <c r="CL124" s="104" t="s">
        <v>1</v>
      </c>
      <c r="CM124" s="104" t="s">
        <v>86</v>
      </c>
    </row>
    <row r="125" spans="1:57" s="2" customFormat="1" ht="30" customHeight="1">
      <c r="A125" s="35"/>
      <c r="B125" s="36"/>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40"/>
      <c r="AS125" s="35"/>
      <c r="AT125" s="35"/>
      <c r="AU125" s="35"/>
      <c r="AV125" s="35"/>
      <c r="AW125" s="35"/>
      <c r="AX125" s="35"/>
      <c r="AY125" s="35"/>
      <c r="AZ125" s="35"/>
      <c r="BA125" s="35"/>
      <c r="BB125" s="35"/>
      <c r="BC125" s="35"/>
      <c r="BD125" s="35"/>
      <c r="BE125" s="35"/>
    </row>
    <row r="126" spans="1:57" s="2" customFormat="1" ht="6.95" customHeight="1">
      <c r="A126" s="35"/>
      <c r="B126" s="55"/>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40"/>
      <c r="AS126" s="35"/>
      <c r="AT126" s="35"/>
      <c r="AU126" s="35"/>
      <c r="AV126" s="35"/>
      <c r="AW126" s="35"/>
      <c r="AX126" s="35"/>
      <c r="AY126" s="35"/>
      <c r="AZ126" s="35"/>
      <c r="BA126" s="35"/>
      <c r="BB126" s="35"/>
      <c r="BC126" s="35"/>
      <c r="BD126" s="35"/>
      <c r="BE126" s="35"/>
    </row>
  </sheetData>
  <sheetProtection algorithmName="SHA-512" hashValue="2OyThkBY2jMCO2A4sDCftKcmLNX4ECE7CeznP8OfqGFMLi4xnNbn8bKKhE8CoIfw0IDw/YGI8UsE23AlTxF37Q==" saltValue="BNSg/MouKwzZls3p/WpXeU5KSZjECHU2X8v72haQMfdcfyKIqzTURjPkJjVjHC/lbqu55l86Qq1NNCgo5O6VuQ==" spinCount="100000" sheet="1" objects="1" scenarios="1" formatColumns="0" formatRows="0"/>
  <mergeCells count="158">
    <mergeCell ref="J104:AF104"/>
    <mergeCell ref="D104:H104"/>
    <mergeCell ref="J105:AF105"/>
    <mergeCell ref="D105:H105"/>
    <mergeCell ref="D106:H106"/>
    <mergeCell ref="J106:AF106"/>
    <mergeCell ref="D107:H107"/>
    <mergeCell ref="J107:AF107"/>
    <mergeCell ref="J108:AF108"/>
    <mergeCell ref="D108:H108"/>
    <mergeCell ref="J109:AF109"/>
    <mergeCell ref="D110:H110"/>
    <mergeCell ref="J110:AF110"/>
    <mergeCell ref="D111:H111"/>
    <mergeCell ref="J111:AF111"/>
    <mergeCell ref="K112:AF112"/>
    <mergeCell ref="E112:I112"/>
    <mergeCell ref="K113:AF113"/>
    <mergeCell ref="E113:I113"/>
    <mergeCell ref="D119:H119"/>
    <mergeCell ref="J119:AF119"/>
    <mergeCell ref="D120:H120"/>
    <mergeCell ref="J120:AF120"/>
    <mergeCell ref="D121:H121"/>
    <mergeCell ref="J121:AF121"/>
    <mergeCell ref="D122:H122"/>
    <mergeCell ref="J122:AF122"/>
    <mergeCell ref="D123:H123"/>
    <mergeCell ref="J123:AF123"/>
    <mergeCell ref="D124:H124"/>
    <mergeCell ref="J124:AF124"/>
    <mergeCell ref="AG101:AM101"/>
    <mergeCell ref="AN101:AP101"/>
    <mergeCell ref="AG102:AM102"/>
    <mergeCell ref="AN102:AP102"/>
    <mergeCell ref="AN103:AP103"/>
    <mergeCell ref="AG103:AM103"/>
    <mergeCell ref="AG104:AM104"/>
    <mergeCell ref="AN104:AP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D99:H99"/>
    <mergeCell ref="D100:H100"/>
    <mergeCell ref="J100:AF100"/>
    <mergeCell ref="D101:H101"/>
    <mergeCell ref="J101:AF101"/>
    <mergeCell ref="J102:AF102"/>
    <mergeCell ref="AN117:AP117"/>
    <mergeCell ref="AG117:AM117"/>
    <mergeCell ref="AN118:AP118"/>
    <mergeCell ref="AG118:AM118"/>
    <mergeCell ref="AG112:AM112"/>
    <mergeCell ref="AN112:AP112"/>
    <mergeCell ref="AG113:AM113"/>
    <mergeCell ref="AN113:AP113"/>
    <mergeCell ref="AN114:AP114"/>
    <mergeCell ref="AG114:AM114"/>
    <mergeCell ref="AG115:AM115"/>
    <mergeCell ref="AN115:AP115"/>
    <mergeCell ref="AN116:AP116"/>
    <mergeCell ref="AG116:AM116"/>
    <mergeCell ref="E114:I114"/>
    <mergeCell ref="K114:AF114"/>
    <mergeCell ref="E115:I115"/>
    <mergeCell ref="K115:AF115"/>
    <mergeCell ref="C92:G92"/>
    <mergeCell ref="J95:AF95"/>
    <mergeCell ref="D95:H95"/>
    <mergeCell ref="J96:AF96"/>
    <mergeCell ref="D96:H96"/>
    <mergeCell ref="J97:AF97"/>
    <mergeCell ref="D97:H97"/>
    <mergeCell ref="J98:AF98"/>
    <mergeCell ref="D98:H98"/>
    <mergeCell ref="AG94:AM94"/>
    <mergeCell ref="AN94:AP94"/>
    <mergeCell ref="AN122:AP122"/>
    <mergeCell ref="AG122:AM122"/>
    <mergeCell ref="AN123:AP123"/>
    <mergeCell ref="AG123:AM123"/>
    <mergeCell ref="AN124:AP124"/>
    <mergeCell ref="AG124:AM124"/>
    <mergeCell ref="L85:AO85"/>
    <mergeCell ref="I92:AF92"/>
    <mergeCell ref="J99:AF99"/>
    <mergeCell ref="AN119:AP119"/>
    <mergeCell ref="AG119:AM119"/>
    <mergeCell ref="AN120:AP120"/>
    <mergeCell ref="AG120:AM120"/>
    <mergeCell ref="AN121:AP121"/>
    <mergeCell ref="AG121:AM121"/>
    <mergeCell ref="E116:I116"/>
    <mergeCell ref="K116:AF116"/>
    <mergeCell ref="E117:I117"/>
    <mergeCell ref="K117:AF117"/>
    <mergeCell ref="J118:AF118"/>
    <mergeCell ref="D118:H118"/>
    <mergeCell ref="D109:H109"/>
    <mergeCell ref="AK33:AO33"/>
    <mergeCell ref="L33:P33"/>
    <mergeCell ref="W33:AE33"/>
    <mergeCell ref="D102:H102"/>
    <mergeCell ref="D103:H103"/>
    <mergeCell ref="J103:AF103"/>
    <mergeCell ref="AM87:AN87"/>
    <mergeCell ref="AM89:AP89"/>
    <mergeCell ref="AS89:AT91"/>
    <mergeCell ref="AM90:AP90"/>
    <mergeCell ref="AN92:AP92"/>
    <mergeCell ref="AG92:AM92"/>
    <mergeCell ref="AN95:AP95"/>
    <mergeCell ref="AG95:AM95"/>
    <mergeCell ref="AN96:AP96"/>
    <mergeCell ref="AG96:AM96"/>
    <mergeCell ref="AN97:AP97"/>
    <mergeCell ref="AG97:AM97"/>
    <mergeCell ref="AN98:AP98"/>
    <mergeCell ref="AG98:AM98"/>
    <mergeCell ref="AG99:AM99"/>
    <mergeCell ref="AN99:AP99"/>
    <mergeCell ref="AN100:AP100"/>
    <mergeCell ref="AG100:AM100"/>
    <mergeCell ref="AK35:AO35"/>
    <mergeCell ref="X35:AB35"/>
    <mergeCell ref="AR2:BE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s>
  <hyperlinks>
    <hyperlink ref="A95" location="'010 - Ostatní a vedlejší ...'!C2" display="/"/>
    <hyperlink ref="A96" location="'SO 01 - Příprava území'!C2" display="/"/>
    <hyperlink ref="A97" location="'SO 02.1 - Ambulantní trak...'!C2" display="/"/>
    <hyperlink ref="A98" location="'SO 02.2 - Ambulantní trak...'!C2" display="/"/>
    <hyperlink ref="A99" location="'SO 02.3 - Ambulantní trak...'!C2" display="/"/>
    <hyperlink ref="A100" location="'SO 02.4 - Ambulantní trak...'!C2" display="/"/>
    <hyperlink ref="A101" location="'SO 02.5 - Ambulantní trak...'!C2" display="/"/>
    <hyperlink ref="A102" location="'SO 02.6 - Ambulantní trak...'!C2" display="/"/>
    <hyperlink ref="A103" location="'SO 02.7 - Ambulantní trak...'!C2" display="/"/>
    <hyperlink ref="A104" location="'SO 02.8 - Ambulantní trak...'!C2" display="/"/>
    <hyperlink ref="A105" location="'SO 02.9 - Ambulantní trak...'!C2" display="/"/>
    <hyperlink ref="A106" location="'SO 02.10 - Ambulantní tra...'!C2" display="/"/>
    <hyperlink ref="A107" location="'SO 02.11 - Ambulantní tra...'!C2" display="/"/>
    <hyperlink ref="A108" location="'SO 02.12 - Ambulantní tra...'!C2" display="/"/>
    <hyperlink ref="A109" location="'SO 02.13 - Ambulantní tra...'!C2" display="/"/>
    <hyperlink ref="A110" location="'SO 02.14 - Ambulantní tra...'!C2" display="/"/>
    <hyperlink ref="A112" location="'001 - ZC_1'!C2" display="/"/>
    <hyperlink ref="A113" location="'002 - ZC_2'!C2" display="/"/>
    <hyperlink ref="A114" location="'003 - ZC_3'!C2" display="/"/>
    <hyperlink ref="A115" location="'004 - ZC_4'!C2" display="/"/>
    <hyperlink ref="A116" location="'005 - ZC_5'!C2" display="/"/>
    <hyperlink ref="A117" location="'006 - Ostatí VZT práce '!C2" display="/"/>
    <hyperlink ref="A118" location="'SO 02.16 - Vybavení '!C2" display="/"/>
    <hyperlink ref="A119" location="'SO 04 - Zpevněné plochy 1...'!C2" display="/"/>
    <hyperlink ref="A120" location="'SO 04.1 - Areálové osvětl...'!C2" display="/"/>
    <hyperlink ref="A121" location="'SO 06 - Přípojka kanaliza...'!C2" display="/"/>
    <hyperlink ref="A122" location="'SO 02.17 - Přeložka dešťo...'!C2" display="/"/>
    <hyperlink ref="A123" location="'SO 08 - Terénní a sadové ...'!C2" display="/"/>
    <hyperlink ref="A124" location="'SO 09 - Oploce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111</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2937</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ROUND((SUM(BE120:BE150)),2)</f>
        <v>0</v>
      </c>
      <c r="G33" s="35"/>
      <c r="H33" s="35"/>
      <c r="I33" s="131">
        <v>0.21</v>
      </c>
      <c r="J33" s="130">
        <f>ROUND(((SUM(BE120:BE150))*I33),2)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ROUND((SUM(BF120:BF150)),2)</f>
        <v>0</v>
      </c>
      <c r="G34" s="35"/>
      <c r="H34" s="35"/>
      <c r="I34" s="131">
        <v>0.15</v>
      </c>
      <c r="J34" s="130">
        <f>ROUND(((SUM(BF120:BF150))*I34),2)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ROUND((SUM(BG120:BG150)),2)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ROUND((SUM(BH120:BH150)),2)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ROUND((SUM(BI120:BI150)),2)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02.7 - Ambulantní trakt - EKV</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2938</v>
      </c>
      <c r="E97" s="157"/>
      <c r="F97" s="157"/>
      <c r="G97" s="157"/>
      <c r="H97" s="157"/>
      <c r="I97" s="157"/>
      <c r="J97" s="158">
        <f>J121</f>
        <v>0</v>
      </c>
      <c r="K97" s="155"/>
      <c r="L97" s="159"/>
    </row>
    <row r="98" spans="2:12" s="10" customFormat="1" ht="19.9" customHeight="1">
      <c r="B98" s="160"/>
      <c r="C98" s="105"/>
      <c r="D98" s="161" t="s">
        <v>2763</v>
      </c>
      <c r="E98" s="162"/>
      <c r="F98" s="162"/>
      <c r="G98" s="162"/>
      <c r="H98" s="162"/>
      <c r="I98" s="162"/>
      <c r="J98" s="163">
        <f>J122</f>
        <v>0</v>
      </c>
      <c r="K98" s="105"/>
      <c r="L98" s="164"/>
    </row>
    <row r="99" spans="2:12" s="10" customFormat="1" ht="19.9" customHeight="1">
      <c r="B99" s="160"/>
      <c r="C99" s="105"/>
      <c r="D99" s="161" t="s">
        <v>2764</v>
      </c>
      <c r="E99" s="162"/>
      <c r="F99" s="162"/>
      <c r="G99" s="162"/>
      <c r="H99" s="162"/>
      <c r="I99" s="162"/>
      <c r="J99" s="163">
        <f>J134</f>
        <v>0</v>
      </c>
      <c r="K99" s="105"/>
      <c r="L99" s="164"/>
    </row>
    <row r="100" spans="2:12" s="10" customFormat="1" ht="19.9" customHeight="1">
      <c r="B100" s="160"/>
      <c r="C100" s="105"/>
      <c r="D100" s="161" t="s">
        <v>2765</v>
      </c>
      <c r="E100" s="162"/>
      <c r="F100" s="162"/>
      <c r="G100" s="162"/>
      <c r="H100" s="162"/>
      <c r="I100" s="162"/>
      <c r="J100" s="163">
        <f>J144</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02.7 - Ambulantní trakt - EKV</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f>
        <v>0</v>
      </c>
      <c r="Q120" s="80"/>
      <c r="R120" s="173">
        <f>R121</f>
        <v>0</v>
      </c>
      <c r="S120" s="80"/>
      <c r="T120" s="174">
        <f>T121</f>
        <v>0</v>
      </c>
      <c r="U120" s="35"/>
      <c r="V120" s="35"/>
      <c r="W120" s="35"/>
      <c r="X120" s="35"/>
      <c r="Y120" s="35"/>
      <c r="Z120" s="35"/>
      <c r="AA120" s="35"/>
      <c r="AB120" s="35"/>
      <c r="AC120" s="35"/>
      <c r="AD120" s="35"/>
      <c r="AE120" s="35"/>
      <c r="AT120" s="18" t="s">
        <v>75</v>
      </c>
      <c r="AU120" s="18" t="s">
        <v>183</v>
      </c>
      <c r="BK120" s="175">
        <f>BK121</f>
        <v>0</v>
      </c>
    </row>
    <row r="121" spans="2:63" s="12" customFormat="1" ht="25.9" customHeight="1">
      <c r="B121" s="176"/>
      <c r="C121" s="177"/>
      <c r="D121" s="178" t="s">
        <v>75</v>
      </c>
      <c r="E121" s="179" t="s">
        <v>2674</v>
      </c>
      <c r="F121" s="179" t="s">
        <v>2939</v>
      </c>
      <c r="G121" s="177"/>
      <c r="H121" s="177"/>
      <c r="I121" s="180"/>
      <c r="J121" s="181">
        <f>BK121</f>
        <v>0</v>
      </c>
      <c r="K121" s="177"/>
      <c r="L121" s="182"/>
      <c r="M121" s="183"/>
      <c r="N121" s="184"/>
      <c r="O121" s="184"/>
      <c r="P121" s="185">
        <f>P122+P134+P144</f>
        <v>0</v>
      </c>
      <c r="Q121" s="184"/>
      <c r="R121" s="185">
        <f>R122+R134+R144</f>
        <v>0</v>
      </c>
      <c r="S121" s="184"/>
      <c r="T121" s="186">
        <f>T122+T134+T144</f>
        <v>0</v>
      </c>
      <c r="AR121" s="187" t="s">
        <v>84</v>
      </c>
      <c r="AT121" s="188" t="s">
        <v>75</v>
      </c>
      <c r="AU121" s="188" t="s">
        <v>76</v>
      </c>
      <c r="AY121" s="187" t="s">
        <v>205</v>
      </c>
      <c r="BK121" s="189">
        <f>BK122+BK134+BK144</f>
        <v>0</v>
      </c>
    </row>
    <row r="122" spans="2:63" s="12" customFormat="1" ht="22.9" customHeight="1">
      <c r="B122" s="176"/>
      <c r="C122" s="177"/>
      <c r="D122" s="178" t="s">
        <v>75</v>
      </c>
      <c r="E122" s="190" t="s">
        <v>2718</v>
      </c>
      <c r="F122" s="190" t="s">
        <v>2767</v>
      </c>
      <c r="G122" s="177"/>
      <c r="H122" s="177"/>
      <c r="I122" s="180"/>
      <c r="J122" s="191">
        <f>BK122</f>
        <v>0</v>
      </c>
      <c r="K122" s="177"/>
      <c r="L122" s="182"/>
      <c r="M122" s="183"/>
      <c r="N122" s="184"/>
      <c r="O122" s="184"/>
      <c r="P122" s="185">
        <f>SUM(P123:P133)</f>
        <v>0</v>
      </c>
      <c r="Q122" s="184"/>
      <c r="R122" s="185">
        <f>SUM(R123:R133)</f>
        <v>0</v>
      </c>
      <c r="S122" s="184"/>
      <c r="T122" s="186">
        <f>SUM(T123:T133)</f>
        <v>0</v>
      </c>
      <c r="AR122" s="187" t="s">
        <v>84</v>
      </c>
      <c r="AT122" s="188" t="s">
        <v>75</v>
      </c>
      <c r="AU122" s="188" t="s">
        <v>84</v>
      </c>
      <c r="AY122" s="187" t="s">
        <v>205</v>
      </c>
      <c r="BK122" s="189">
        <f>SUM(BK123:BK133)</f>
        <v>0</v>
      </c>
    </row>
    <row r="123" spans="1:65" s="2" customFormat="1" ht="76.35" customHeight="1">
      <c r="A123" s="35"/>
      <c r="B123" s="36"/>
      <c r="C123" s="192" t="s">
        <v>84</v>
      </c>
      <c r="D123" s="192" t="s">
        <v>207</v>
      </c>
      <c r="E123" s="193" t="s">
        <v>2940</v>
      </c>
      <c r="F123" s="194" t="s">
        <v>2941</v>
      </c>
      <c r="G123" s="195" t="s">
        <v>2678</v>
      </c>
      <c r="H123" s="196">
        <v>12</v>
      </c>
      <c r="I123" s="197"/>
      <c r="J123" s="198">
        <f aca="true" t="shared" si="0" ref="J123:J133">ROUND(I123*H123,2)</f>
        <v>0</v>
      </c>
      <c r="K123" s="194" t="s">
        <v>1</v>
      </c>
      <c r="L123" s="40"/>
      <c r="M123" s="199" t="s">
        <v>1</v>
      </c>
      <c r="N123" s="200" t="s">
        <v>41</v>
      </c>
      <c r="O123" s="72"/>
      <c r="P123" s="201">
        <f aca="true" t="shared" si="1" ref="P123:P133">O123*H123</f>
        <v>0</v>
      </c>
      <c r="Q123" s="201">
        <v>0</v>
      </c>
      <c r="R123" s="201">
        <f aca="true" t="shared" si="2" ref="R123:R133">Q123*H123</f>
        <v>0</v>
      </c>
      <c r="S123" s="201">
        <v>0</v>
      </c>
      <c r="T123" s="202">
        <f aca="true" t="shared" si="3" ref="T123:T133">S123*H123</f>
        <v>0</v>
      </c>
      <c r="U123" s="35"/>
      <c r="V123" s="35"/>
      <c r="W123" s="35"/>
      <c r="X123" s="35"/>
      <c r="Y123" s="35"/>
      <c r="Z123" s="35"/>
      <c r="AA123" s="35"/>
      <c r="AB123" s="35"/>
      <c r="AC123" s="35"/>
      <c r="AD123" s="35"/>
      <c r="AE123" s="35"/>
      <c r="AR123" s="203" t="s">
        <v>211</v>
      </c>
      <c r="AT123" s="203" t="s">
        <v>207</v>
      </c>
      <c r="AU123" s="203" t="s">
        <v>86</v>
      </c>
      <c r="AY123" s="18" t="s">
        <v>205</v>
      </c>
      <c r="BE123" s="204">
        <f aca="true" t="shared" si="4" ref="BE123:BE133">IF(N123="základní",J123,0)</f>
        <v>0</v>
      </c>
      <c r="BF123" s="204">
        <f aca="true" t="shared" si="5" ref="BF123:BF133">IF(N123="snížená",J123,0)</f>
        <v>0</v>
      </c>
      <c r="BG123" s="204">
        <f aca="true" t="shared" si="6" ref="BG123:BG133">IF(N123="zákl. přenesená",J123,0)</f>
        <v>0</v>
      </c>
      <c r="BH123" s="204">
        <f aca="true" t="shared" si="7" ref="BH123:BH133">IF(N123="sníž. přenesená",J123,0)</f>
        <v>0</v>
      </c>
      <c r="BI123" s="204">
        <f aca="true" t="shared" si="8" ref="BI123:BI133">IF(N123="nulová",J123,0)</f>
        <v>0</v>
      </c>
      <c r="BJ123" s="18" t="s">
        <v>84</v>
      </c>
      <c r="BK123" s="204">
        <f aca="true" t="shared" si="9" ref="BK123:BK133">ROUND(I123*H123,2)</f>
        <v>0</v>
      </c>
      <c r="BL123" s="18" t="s">
        <v>211</v>
      </c>
      <c r="BM123" s="203" t="s">
        <v>86</v>
      </c>
    </row>
    <row r="124" spans="1:65" s="2" customFormat="1" ht="49.15" customHeight="1">
      <c r="A124" s="35"/>
      <c r="B124" s="36"/>
      <c r="C124" s="192" t="s">
        <v>86</v>
      </c>
      <c r="D124" s="192" t="s">
        <v>207</v>
      </c>
      <c r="E124" s="193" t="s">
        <v>2942</v>
      </c>
      <c r="F124" s="194" t="s">
        <v>2943</v>
      </c>
      <c r="G124" s="195" t="s">
        <v>2678</v>
      </c>
      <c r="H124" s="196">
        <v>12</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86</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211</v>
      </c>
    </row>
    <row r="125" spans="1:65" s="2" customFormat="1" ht="49.15" customHeight="1">
      <c r="A125" s="35"/>
      <c r="B125" s="36"/>
      <c r="C125" s="192" t="s">
        <v>218</v>
      </c>
      <c r="D125" s="192" t="s">
        <v>207</v>
      </c>
      <c r="E125" s="193" t="s">
        <v>2944</v>
      </c>
      <c r="F125" s="194" t="s">
        <v>2945</v>
      </c>
      <c r="G125" s="195" t="s">
        <v>2678</v>
      </c>
      <c r="H125" s="196">
        <v>23</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86</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235</v>
      </c>
    </row>
    <row r="126" spans="1:65" s="2" customFormat="1" ht="24.2" customHeight="1">
      <c r="A126" s="35"/>
      <c r="B126" s="36"/>
      <c r="C126" s="192" t="s">
        <v>211</v>
      </c>
      <c r="D126" s="192" t="s">
        <v>207</v>
      </c>
      <c r="E126" s="193" t="s">
        <v>2946</v>
      </c>
      <c r="F126" s="194" t="s">
        <v>2947</v>
      </c>
      <c r="G126" s="195" t="s">
        <v>2678</v>
      </c>
      <c r="H126" s="196">
        <v>4</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86</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245</v>
      </c>
    </row>
    <row r="127" spans="1:65" s="2" customFormat="1" ht="24.2" customHeight="1">
      <c r="A127" s="35"/>
      <c r="B127" s="36"/>
      <c r="C127" s="192" t="s">
        <v>204</v>
      </c>
      <c r="D127" s="192" t="s">
        <v>207</v>
      </c>
      <c r="E127" s="193" t="s">
        <v>2948</v>
      </c>
      <c r="F127" s="194" t="s">
        <v>2949</v>
      </c>
      <c r="G127" s="195" t="s">
        <v>2678</v>
      </c>
      <c r="H127" s="196">
        <v>2</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86</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256</v>
      </c>
    </row>
    <row r="128" spans="1:65" s="2" customFormat="1" ht="14.45" customHeight="1">
      <c r="A128" s="35"/>
      <c r="B128" s="36"/>
      <c r="C128" s="192" t="s">
        <v>235</v>
      </c>
      <c r="D128" s="192" t="s">
        <v>207</v>
      </c>
      <c r="E128" s="193" t="s">
        <v>2950</v>
      </c>
      <c r="F128" s="194" t="s">
        <v>2951</v>
      </c>
      <c r="G128" s="195" t="s">
        <v>2678</v>
      </c>
      <c r="H128" s="196">
        <v>6</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323</v>
      </c>
    </row>
    <row r="129" spans="1:65" s="2" customFormat="1" ht="24.2" customHeight="1">
      <c r="A129" s="35"/>
      <c r="B129" s="36"/>
      <c r="C129" s="192" t="s">
        <v>240</v>
      </c>
      <c r="D129" s="192" t="s">
        <v>207</v>
      </c>
      <c r="E129" s="193" t="s">
        <v>2952</v>
      </c>
      <c r="F129" s="194" t="s">
        <v>2953</v>
      </c>
      <c r="G129" s="195" t="s">
        <v>2678</v>
      </c>
      <c r="H129" s="196">
        <v>50</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333</v>
      </c>
    </row>
    <row r="130" spans="1:65" s="2" customFormat="1" ht="24.2" customHeight="1">
      <c r="A130" s="35"/>
      <c r="B130" s="36"/>
      <c r="C130" s="192" t="s">
        <v>245</v>
      </c>
      <c r="D130" s="192" t="s">
        <v>207</v>
      </c>
      <c r="E130" s="193" t="s">
        <v>2954</v>
      </c>
      <c r="F130" s="194" t="s">
        <v>2955</v>
      </c>
      <c r="G130" s="195" t="s">
        <v>2678</v>
      </c>
      <c r="H130" s="196">
        <v>20</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86</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341</v>
      </c>
    </row>
    <row r="131" spans="1:65" s="2" customFormat="1" ht="24.2" customHeight="1">
      <c r="A131" s="35"/>
      <c r="B131" s="36"/>
      <c r="C131" s="192" t="s">
        <v>249</v>
      </c>
      <c r="D131" s="192" t="s">
        <v>207</v>
      </c>
      <c r="E131" s="193" t="s">
        <v>2956</v>
      </c>
      <c r="F131" s="194" t="s">
        <v>2957</v>
      </c>
      <c r="G131" s="195" t="s">
        <v>2678</v>
      </c>
      <c r="H131" s="196">
        <v>1</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350</v>
      </c>
    </row>
    <row r="132" spans="1:65" s="2" customFormat="1" ht="24.2" customHeight="1">
      <c r="A132" s="35"/>
      <c r="B132" s="36"/>
      <c r="C132" s="192" t="s">
        <v>256</v>
      </c>
      <c r="D132" s="192" t="s">
        <v>207</v>
      </c>
      <c r="E132" s="193" t="s">
        <v>2958</v>
      </c>
      <c r="F132" s="194" t="s">
        <v>2959</v>
      </c>
      <c r="G132" s="195" t="s">
        <v>2678</v>
      </c>
      <c r="H132" s="196">
        <v>2</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361</v>
      </c>
    </row>
    <row r="133" spans="1:65" s="2" customFormat="1" ht="24.2" customHeight="1">
      <c r="A133" s="35"/>
      <c r="B133" s="36"/>
      <c r="C133" s="192" t="s">
        <v>263</v>
      </c>
      <c r="D133" s="192" t="s">
        <v>207</v>
      </c>
      <c r="E133" s="193" t="s">
        <v>2960</v>
      </c>
      <c r="F133" s="194" t="s">
        <v>2961</v>
      </c>
      <c r="G133" s="195" t="s">
        <v>2803</v>
      </c>
      <c r="H133" s="196">
        <v>24</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372</v>
      </c>
    </row>
    <row r="134" spans="2:63" s="12" customFormat="1" ht="22.9" customHeight="1">
      <c r="B134" s="176"/>
      <c r="C134" s="177"/>
      <c r="D134" s="178" t="s">
        <v>75</v>
      </c>
      <c r="E134" s="190" t="s">
        <v>2804</v>
      </c>
      <c r="F134" s="190" t="s">
        <v>2805</v>
      </c>
      <c r="G134" s="177"/>
      <c r="H134" s="177"/>
      <c r="I134" s="180"/>
      <c r="J134" s="191">
        <f>BK134</f>
        <v>0</v>
      </c>
      <c r="K134" s="177"/>
      <c r="L134" s="182"/>
      <c r="M134" s="183"/>
      <c r="N134" s="184"/>
      <c r="O134" s="184"/>
      <c r="P134" s="185">
        <f>SUM(P135:P143)</f>
        <v>0</v>
      </c>
      <c r="Q134" s="184"/>
      <c r="R134" s="185">
        <f>SUM(R135:R143)</f>
        <v>0</v>
      </c>
      <c r="S134" s="184"/>
      <c r="T134" s="186">
        <f>SUM(T135:T143)</f>
        <v>0</v>
      </c>
      <c r="AR134" s="187" t="s">
        <v>84</v>
      </c>
      <c r="AT134" s="188" t="s">
        <v>75</v>
      </c>
      <c r="AU134" s="188" t="s">
        <v>84</v>
      </c>
      <c r="AY134" s="187" t="s">
        <v>205</v>
      </c>
      <c r="BK134" s="189">
        <f>SUM(BK135:BK143)</f>
        <v>0</v>
      </c>
    </row>
    <row r="135" spans="1:65" s="2" customFormat="1" ht="14.45" customHeight="1">
      <c r="A135" s="35"/>
      <c r="B135" s="36"/>
      <c r="C135" s="192" t="s">
        <v>323</v>
      </c>
      <c r="D135" s="192" t="s">
        <v>207</v>
      </c>
      <c r="E135" s="193" t="s">
        <v>2879</v>
      </c>
      <c r="F135" s="194" t="s">
        <v>2880</v>
      </c>
      <c r="G135" s="195" t="s">
        <v>326</v>
      </c>
      <c r="H135" s="196">
        <v>1740</v>
      </c>
      <c r="I135" s="197"/>
      <c r="J135" s="198">
        <f aca="true" t="shared" si="10" ref="J135:J143">ROUND(I135*H135,2)</f>
        <v>0</v>
      </c>
      <c r="K135" s="194" t="s">
        <v>1</v>
      </c>
      <c r="L135" s="40"/>
      <c r="M135" s="199" t="s">
        <v>1</v>
      </c>
      <c r="N135" s="200" t="s">
        <v>41</v>
      </c>
      <c r="O135" s="72"/>
      <c r="P135" s="201">
        <f aca="true" t="shared" si="11" ref="P135:P143">O135*H135</f>
        <v>0</v>
      </c>
      <c r="Q135" s="201">
        <v>0</v>
      </c>
      <c r="R135" s="201">
        <f aca="true" t="shared" si="12" ref="R135:R143">Q135*H135</f>
        <v>0</v>
      </c>
      <c r="S135" s="201">
        <v>0</v>
      </c>
      <c r="T135" s="202">
        <f aca="true" t="shared" si="13" ref="T135:T143">S135*H135</f>
        <v>0</v>
      </c>
      <c r="U135" s="35"/>
      <c r="V135" s="35"/>
      <c r="W135" s="35"/>
      <c r="X135" s="35"/>
      <c r="Y135" s="35"/>
      <c r="Z135" s="35"/>
      <c r="AA135" s="35"/>
      <c r="AB135" s="35"/>
      <c r="AC135" s="35"/>
      <c r="AD135" s="35"/>
      <c r="AE135" s="35"/>
      <c r="AR135" s="203" t="s">
        <v>211</v>
      </c>
      <c r="AT135" s="203" t="s">
        <v>207</v>
      </c>
      <c r="AU135" s="203" t="s">
        <v>86</v>
      </c>
      <c r="AY135" s="18" t="s">
        <v>205</v>
      </c>
      <c r="BE135" s="204">
        <f aca="true" t="shared" si="14" ref="BE135:BE143">IF(N135="základní",J135,0)</f>
        <v>0</v>
      </c>
      <c r="BF135" s="204">
        <f aca="true" t="shared" si="15" ref="BF135:BF143">IF(N135="snížená",J135,0)</f>
        <v>0</v>
      </c>
      <c r="BG135" s="204">
        <f aca="true" t="shared" si="16" ref="BG135:BG143">IF(N135="zákl. přenesená",J135,0)</f>
        <v>0</v>
      </c>
      <c r="BH135" s="204">
        <f aca="true" t="shared" si="17" ref="BH135:BH143">IF(N135="sníž. přenesená",J135,0)</f>
        <v>0</v>
      </c>
      <c r="BI135" s="204">
        <f aca="true" t="shared" si="18" ref="BI135:BI143">IF(N135="nulová",J135,0)</f>
        <v>0</v>
      </c>
      <c r="BJ135" s="18" t="s">
        <v>84</v>
      </c>
      <c r="BK135" s="204">
        <f aca="true" t="shared" si="19" ref="BK135:BK143">ROUND(I135*H135,2)</f>
        <v>0</v>
      </c>
      <c r="BL135" s="18" t="s">
        <v>211</v>
      </c>
      <c r="BM135" s="203" t="s">
        <v>384</v>
      </c>
    </row>
    <row r="136" spans="1:65" s="2" customFormat="1" ht="14.45" customHeight="1">
      <c r="A136" s="35"/>
      <c r="B136" s="36"/>
      <c r="C136" s="192" t="s">
        <v>329</v>
      </c>
      <c r="D136" s="192" t="s">
        <v>207</v>
      </c>
      <c r="E136" s="193" t="s">
        <v>2962</v>
      </c>
      <c r="F136" s="194" t="s">
        <v>2963</v>
      </c>
      <c r="G136" s="195" t="s">
        <v>326</v>
      </c>
      <c r="H136" s="196">
        <v>575</v>
      </c>
      <c r="I136" s="197"/>
      <c r="J136" s="198">
        <f t="shared" si="10"/>
        <v>0</v>
      </c>
      <c r="K136" s="194" t="s">
        <v>1</v>
      </c>
      <c r="L136" s="40"/>
      <c r="M136" s="199" t="s">
        <v>1</v>
      </c>
      <c r="N136" s="200" t="s">
        <v>41</v>
      </c>
      <c r="O136" s="72"/>
      <c r="P136" s="201">
        <f t="shared" si="11"/>
        <v>0</v>
      </c>
      <c r="Q136" s="201">
        <v>0</v>
      </c>
      <c r="R136" s="201">
        <f t="shared" si="12"/>
        <v>0</v>
      </c>
      <c r="S136" s="201">
        <v>0</v>
      </c>
      <c r="T136" s="202">
        <f t="shared" si="13"/>
        <v>0</v>
      </c>
      <c r="U136" s="35"/>
      <c r="V136" s="35"/>
      <c r="W136" s="35"/>
      <c r="X136" s="35"/>
      <c r="Y136" s="35"/>
      <c r="Z136" s="35"/>
      <c r="AA136" s="35"/>
      <c r="AB136" s="35"/>
      <c r="AC136" s="35"/>
      <c r="AD136" s="35"/>
      <c r="AE136" s="35"/>
      <c r="AR136" s="203" t="s">
        <v>211</v>
      </c>
      <c r="AT136" s="203" t="s">
        <v>207</v>
      </c>
      <c r="AU136" s="203" t="s">
        <v>86</v>
      </c>
      <c r="AY136" s="18" t="s">
        <v>205</v>
      </c>
      <c r="BE136" s="204">
        <f t="shared" si="14"/>
        <v>0</v>
      </c>
      <c r="BF136" s="204">
        <f t="shared" si="15"/>
        <v>0</v>
      </c>
      <c r="BG136" s="204">
        <f t="shared" si="16"/>
        <v>0</v>
      </c>
      <c r="BH136" s="204">
        <f t="shared" si="17"/>
        <v>0</v>
      </c>
      <c r="BI136" s="204">
        <f t="shared" si="18"/>
        <v>0</v>
      </c>
      <c r="BJ136" s="18" t="s">
        <v>84</v>
      </c>
      <c r="BK136" s="204">
        <f t="shared" si="19"/>
        <v>0</v>
      </c>
      <c r="BL136" s="18" t="s">
        <v>211</v>
      </c>
      <c r="BM136" s="203" t="s">
        <v>393</v>
      </c>
    </row>
    <row r="137" spans="1:65" s="2" customFormat="1" ht="14.45" customHeight="1">
      <c r="A137" s="35"/>
      <c r="B137" s="36"/>
      <c r="C137" s="192" t="s">
        <v>333</v>
      </c>
      <c r="D137" s="192" t="s">
        <v>207</v>
      </c>
      <c r="E137" s="193" t="s">
        <v>2964</v>
      </c>
      <c r="F137" s="194" t="s">
        <v>2965</v>
      </c>
      <c r="G137" s="195" t="s">
        <v>326</v>
      </c>
      <c r="H137" s="196">
        <v>720</v>
      </c>
      <c r="I137" s="197"/>
      <c r="J137" s="198">
        <f t="shared" si="10"/>
        <v>0</v>
      </c>
      <c r="K137" s="194" t="s">
        <v>1</v>
      </c>
      <c r="L137" s="40"/>
      <c r="M137" s="199" t="s">
        <v>1</v>
      </c>
      <c r="N137" s="200" t="s">
        <v>41</v>
      </c>
      <c r="O137" s="72"/>
      <c r="P137" s="201">
        <f t="shared" si="11"/>
        <v>0</v>
      </c>
      <c r="Q137" s="201">
        <v>0</v>
      </c>
      <c r="R137" s="201">
        <f t="shared" si="12"/>
        <v>0</v>
      </c>
      <c r="S137" s="201">
        <v>0</v>
      </c>
      <c r="T137" s="202">
        <f t="shared" si="13"/>
        <v>0</v>
      </c>
      <c r="U137" s="35"/>
      <c r="V137" s="35"/>
      <c r="W137" s="35"/>
      <c r="X137" s="35"/>
      <c r="Y137" s="35"/>
      <c r="Z137" s="35"/>
      <c r="AA137" s="35"/>
      <c r="AB137" s="35"/>
      <c r="AC137" s="35"/>
      <c r="AD137" s="35"/>
      <c r="AE137" s="35"/>
      <c r="AR137" s="203" t="s">
        <v>211</v>
      </c>
      <c r="AT137" s="203" t="s">
        <v>207</v>
      </c>
      <c r="AU137" s="203" t="s">
        <v>86</v>
      </c>
      <c r="AY137" s="18" t="s">
        <v>205</v>
      </c>
      <c r="BE137" s="204">
        <f t="shared" si="14"/>
        <v>0</v>
      </c>
      <c r="BF137" s="204">
        <f t="shared" si="15"/>
        <v>0</v>
      </c>
      <c r="BG137" s="204">
        <f t="shared" si="16"/>
        <v>0</v>
      </c>
      <c r="BH137" s="204">
        <f t="shared" si="17"/>
        <v>0</v>
      </c>
      <c r="BI137" s="204">
        <f t="shared" si="18"/>
        <v>0</v>
      </c>
      <c r="BJ137" s="18" t="s">
        <v>84</v>
      </c>
      <c r="BK137" s="204">
        <f t="shared" si="19"/>
        <v>0</v>
      </c>
      <c r="BL137" s="18" t="s">
        <v>211</v>
      </c>
      <c r="BM137" s="203" t="s">
        <v>401</v>
      </c>
    </row>
    <row r="138" spans="1:65" s="2" customFormat="1" ht="14.45" customHeight="1">
      <c r="A138" s="35"/>
      <c r="B138" s="36"/>
      <c r="C138" s="192" t="s">
        <v>8</v>
      </c>
      <c r="D138" s="192" t="s">
        <v>207</v>
      </c>
      <c r="E138" s="193" t="s">
        <v>2966</v>
      </c>
      <c r="F138" s="194" t="s">
        <v>2967</v>
      </c>
      <c r="G138" s="195" t="s">
        <v>326</v>
      </c>
      <c r="H138" s="196">
        <v>575</v>
      </c>
      <c r="I138" s="197"/>
      <c r="J138" s="198">
        <f t="shared" si="10"/>
        <v>0</v>
      </c>
      <c r="K138" s="194" t="s">
        <v>1</v>
      </c>
      <c r="L138" s="40"/>
      <c r="M138" s="199" t="s">
        <v>1</v>
      </c>
      <c r="N138" s="200" t="s">
        <v>41</v>
      </c>
      <c r="O138" s="72"/>
      <c r="P138" s="201">
        <f t="shared" si="11"/>
        <v>0</v>
      </c>
      <c r="Q138" s="201">
        <v>0</v>
      </c>
      <c r="R138" s="201">
        <f t="shared" si="12"/>
        <v>0</v>
      </c>
      <c r="S138" s="201">
        <v>0</v>
      </c>
      <c r="T138" s="202">
        <f t="shared" si="13"/>
        <v>0</v>
      </c>
      <c r="U138" s="35"/>
      <c r="V138" s="35"/>
      <c r="W138" s="35"/>
      <c r="X138" s="35"/>
      <c r="Y138" s="35"/>
      <c r="Z138" s="35"/>
      <c r="AA138" s="35"/>
      <c r="AB138" s="35"/>
      <c r="AC138" s="35"/>
      <c r="AD138" s="35"/>
      <c r="AE138" s="35"/>
      <c r="AR138" s="203" t="s">
        <v>211</v>
      </c>
      <c r="AT138" s="203" t="s">
        <v>207</v>
      </c>
      <c r="AU138" s="203" t="s">
        <v>86</v>
      </c>
      <c r="AY138" s="18" t="s">
        <v>205</v>
      </c>
      <c r="BE138" s="204">
        <f t="shared" si="14"/>
        <v>0</v>
      </c>
      <c r="BF138" s="204">
        <f t="shared" si="15"/>
        <v>0</v>
      </c>
      <c r="BG138" s="204">
        <f t="shared" si="16"/>
        <v>0</v>
      </c>
      <c r="BH138" s="204">
        <f t="shared" si="17"/>
        <v>0</v>
      </c>
      <c r="BI138" s="204">
        <f t="shared" si="18"/>
        <v>0</v>
      </c>
      <c r="BJ138" s="18" t="s">
        <v>84</v>
      </c>
      <c r="BK138" s="204">
        <f t="shared" si="19"/>
        <v>0</v>
      </c>
      <c r="BL138" s="18" t="s">
        <v>211</v>
      </c>
      <c r="BM138" s="203" t="s">
        <v>632</v>
      </c>
    </row>
    <row r="139" spans="1:65" s="2" customFormat="1" ht="14.45" customHeight="1">
      <c r="A139" s="35"/>
      <c r="B139" s="36"/>
      <c r="C139" s="192" t="s">
        <v>341</v>
      </c>
      <c r="D139" s="192" t="s">
        <v>207</v>
      </c>
      <c r="E139" s="193" t="s">
        <v>2926</v>
      </c>
      <c r="F139" s="194" t="s">
        <v>2927</v>
      </c>
      <c r="G139" s="195" t="s">
        <v>326</v>
      </c>
      <c r="H139" s="196">
        <v>150</v>
      </c>
      <c r="I139" s="197"/>
      <c r="J139" s="198">
        <f t="shared" si="10"/>
        <v>0</v>
      </c>
      <c r="K139" s="194" t="s">
        <v>1</v>
      </c>
      <c r="L139" s="40"/>
      <c r="M139" s="199" t="s">
        <v>1</v>
      </c>
      <c r="N139" s="200" t="s">
        <v>41</v>
      </c>
      <c r="O139" s="72"/>
      <c r="P139" s="201">
        <f t="shared" si="11"/>
        <v>0</v>
      </c>
      <c r="Q139" s="201">
        <v>0</v>
      </c>
      <c r="R139" s="201">
        <f t="shared" si="12"/>
        <v>0</v>
      </c>
      <c r="S139" s="201">
        <v>0</v>
      </c>
      <c r="T139" s="202">
        <f t="shared" si="13"/>
        <v>0</v>
      </c>
      <c r="U139" s="35"/>
      <c r="V139" s="35"/>
      <c r="W139" s="35"/>
      <c r="X139" s="35"/>
      <c r="Y139" s="35"/>
      <c r="Z139" s="35"/>
      <c r="AA139" s="35"/>
      <c r="AB139" s="35"/>
      <c r="AC139" s="35"/>
      <c r="AD139" s="35"/>
      <c r="AE139" s="35"/>
      <c r="AR139" s="203" t="s">
        <v>211</v>
      </c>
      <c r="AT139" s="203" t="s">
        <v>207</v>
      </c>
      <c r="AU139" s="203" t="s">
        <v>86</v>
      </c>
      <c r="AY139" s="18" t="s">
        <v>205</v>
      </c>
      <c r="BE139" s="204">
        <f t="shared" si="14"/>
        <v>0</v>
      </c>
      <c r="BF139" s="204">
        <f t="shared" si="15"/>
        <v>0</v>
      </c>
      <c r="BG139" s="204">
        <f t="shared" si="16"/>
        <v>0</v>
      </c>
      <c r="BH139" s="204">
        <f t="shared" si="17"/>
        <v>0</v>
      </c>
      <c r="BI139" s="204">
        <f t="shared" si="18"/>
        <v>0</v>
      </c>
      <c r="BJ139" s="18" t="s">
        <v>84</v>
      </c>
      <c r="BK139" s="204">
        <f t="shared" si="19"/>
        <v>0</v>
      </c>
      <c r="BL139" s="18" t="s">
        <v>211</v>
      </c>
      <c r="BM139" s="203" t="s">
        <v>643</v>
      </c>
    </row>
    <row r="140" spans="1:65" s="2" customFormat="1" ht="14.45" customHeight="1">
      <c r="A140" s="35"/>
      <c r="B140" s="36"/>
      <c r="C140" s="192" t="s">
        <v>345</v>
      </c>
      <c r="D140" s="192" t="s">
        <v>207</v>
      </c>
      <c r="E140" s="193" t="s">
        <v>2968</v>
      </c>
      <c r="F140" s="194" t="s">
        <v>2811</v>
      </c>
      <c r="G140" s="195" t="s">
        <v>2678</v>
      </c>
      <c r="H140" s="196">
        <v>5</v>
      </c>
      <c r="I140" s="197"/>
      <c r="J140" s="198">
        <f t="shared" si="10"/>
        <v>0</v>
      </c>
      <c r="K140" s="194" t="s">
        <v>1</v>
      </c>
      <c r="L140" s="40"/>
      <c r="M140" s="199" t="s">
        <v>1</v>
      </c>
      <c r="N140" s="200" t="s">
        <v>41</v>
      </c>
      <c r="O140" s="72"/>
      <c r="P140" s="201">
        <f t="shared" si="11"/>
        <v>0</v>
      </c>
      <c r="Q140" s="201">
        <v>0</v>
      </c>
      <c r="R140" s="201">
        <f t="shared" si="12"/>
        <v>0</v>
      </c>
      <c r="S140" s="201">
        <v>0</v>
      </c>
      <c r="T140" s="202">
        <f t="shared" si="13"/>
        <v>0</v>
      </c>
      <c r="U140" s="35"/>
      <c r="V140" s="35"/>
      <c r="W140" s="35"/>
      <c r="X140" s="35"/>
      <c r="Y140" s="35"/>
      <c r="Z140" s="35"/>
      <c r="AA140" s="35"/>
      <c r="AB140" s="35"/>
      <c r="AC140" s="35"/>
      <c r="AD140" s="35"/>
      <c r="AE140" s="35"/>
      <c r="AR140" s="203" t="s">
        <v>211</v>
      </c>
      <c r="AT140" s="203" t="s">
        <v>207</v>
      </c>
      <c r="AU140" s="203" t="s">
        <v>86</v>
      </c>
      <c r="AY140" s="18" t="s">
        <v>205</v>
      </c>
      <c r="BE140" s="204">
        <f t="shared" si="14"/>
        <v>0</v>
      </c>
      <c r="BF140" s="204">
        <f t="shared" si="15"/>
        <v>0</v>
      </c>
      <c r="BG140" s="204">
        <f t="shared" si="16"/>
        <v>0</v>
      </c>
      <c r="BH140" s="204">
        <f t="shared" si="17"/>
        <v>0</v>
      </c>
      <c r="BI140" s="204">
        <f t="shared" si="18"/>
        <v>0</v>
      </c>
      <c r="BJ140" s="18" t="s">
        <v>84</v>
      </c>
      <c r="BK140" s="204">
        <f t="shared" si="19"/>
        <v>0</v>
      </c>
      <c r="BL140" s="18" t="s">
        <v>211</v>
      </c>
      <c r="BM140" s="203" t="s">
        <v>653</v>
      </c>
    </row>
    <row r="141" spans="1:65" s="2" customFormat="1" ht="14.45" customHeight="1">
      <c r="A141" s="35"/>
      <c r="B141" s="36"/>
      <c r="C141" s="192" t="s">
        <v>350</v>
      </c>
      <c r="D141" s="192" t="s">
        <v>207</v>
      </c>
      <c r="E141" s="193" t="s">
        <v>2828</v>
      </c>
      <c r="F141" s="194" t="s">
        <v>2829</v>
      </c>
      <c r="G141" s="195" t="s">
        <v>2800</v>
      </c>
      <c r="H141" s="196">
        <v>1</v>
      </c>
      <c r="I141" s="197"/>
      <c r="J141" s="198">
        <f t="shared" si="10"/>
        <v>0</v>
      </c>
      <c r="K141" s="194" t="s">
        <v>1</v>
      </c>
      <c r="L141" s="40"/>
      <c r="M141" s="199" t="s">
        <v>1</v>
      </c>
      <c r="N141" s="200" t="s">
        <v>41</v>
      </c>
      <c r="O141" s="72"/>
      <c r="P141" s="201">
        <f t="shared" si="11"/>
        <v>0</v>
      </c>
      <c r="Q141" s="201">
        <v>0</v>
      </c>
      <c r="R141" s="201">
        <f t="shared" si="12"/>
        <v>0</v>
      </c>
      <c r="S141" s="201">
        <v>0</v>
      </c>
      <c r="T141" s="202">
        <f t="shared" si="13"/>
        <v>0</v>
      </c>
      <c r="U141" s="35"/>
      <c r="V141" s="35"/>
      <c r="W141" s="35"/>
      <c r="X141" s="35"/>
      <c r="Y141" s="35"/>
      <c r="Z141" s="35"/>
      <c r="AA141" s="35"/>
      <c r="AB141" s="35"/>
      <c r="AC141" s="35"/>
      <c r="AD141" s="35"/>
      <c r="AE141" s="35"/>
      <c r="AR141" s="203" t="s">
        <v>211</v>
      </c>
      <c r="AT141" s="203" t="s">
        <v>207</v>
      </c>
      <c r="AU141" s="203" t="s">
        <v>86</v>
      </c>
      <c r="AY141" s="18" t="s">
        <v>205</v>
      </c>
      <c r="BE141" s="204">
        <f t="shared" si="14"/>
        <v>0</v>
      </c>
      <c r="BF141" s="204">
        <f t="shared" si="15"/>
        <v>0</v>
      </c>
      <c r="BG141" s="204">
        <f t="shared" si="16"/>
        <v>0</v>
      </c>
      <c r="BH141" s="204">
        <f t="shared" si="17"/>
        <v>0</v>
      </c>
      <c r="BI141" s="204">
        <f t="shared" si="18"/>
        <v>0</v>
      </c>
      <c r="BJ141" s="18" t="s">
        <v>84</v>
      </c>
      <c r="BK141" s="204">
        <f t="shared" si="19"/>
        <v>0</v>
      </c>
      <c r="BL141" s="18" t="s">
        <v>211</v>
      </c>
      <c r="BM141" s="203" t="s">
        <v>666</v>
      </c>
    </row>
    <row r="142" spans="1:65" s="2" customFormat="1" ht="24.2" customHeight="1">
      <c r="A142" s="35"/>
      <c r="B142" s="36"/>
      <c r="C142" s="192" t="s">
        <v>355</v>
      </c>
      <c r="D142" s="192" t="s">
        <v>207</v>
      </c>
      <c r="E142" s="193" t="s">
        <v>2969</v>
      </c>
      <c r="F142" s="194" t="s">
        <v>2970</v>
      </c>
      <c r="G142" s="195" t="s">
        <v>2678</v>
      </c>
      <c r="H142" s="196">
        <v>4</v>
      </c>
      <c r="I142" s="197"/>
      <c r="J142" s="198">
        <f t="shared" si="10"/>
        <v>0</v>
      </c>
      <c r="K142" s="194" t="s">
        <v>1</v>
      </c>
      <c r="L142" s="40"/>
      <c r="M142" s="199" t="s">
        <v>1</v>
      </c>
      <c r="N142" s="200"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211</v>
      </c>
      <c r="AT142" s="203" t="s">
        <v>207</v>
      </c>
      <c r="AU142" s="203" t="s">
        <v>86</v>
      </c>
      <c r="AY142" s="18" t="s">
        <v>205</v>
      </c>
      <c r="BE142" s="204">
        <f t="shared" si="14"/>
        <v>0</v>
      </c>
      <c r="BF142" s="204">
        <f t="shared" si="15"/>
        <v>0</v>
      </c>
      <c r="BG142" s="204">
        <f t="shared" si="16"/>
        <v>0</v>
      </c>
      <c r="BH142" s="204">
        <f t="shared" si="17"/>
        <v>0</v>
      </c>
      <c r="BI142" s="204">
        <f t="shared" si="18"/>
        <v>0</v>
      </c>
      <c r="BJ142" s="18" t="s">
        <v>84</v>
      </c>
      <c r="BK142" s="204">
        <f t="shared" si="19"/>
        <v>0</v>
      </c>
      <c r="BL142" s="18" t="s">
        <v>211</v>
      </c>
      <c r="BM142" s="203" t="s">
        <v>680</v>
      </c>
    </row>
    <row r="143" spans="1:65" s="2" customFormat="1" ht="14.45" customHeight="1">
      <c r="A143" s="35"/>
      <c r="B143" s="36"/>
      <c r="C143" s="192" t="s">
        <v>361</v>
      </c>
      <c r="D143" s="192" t="s">
        <v>207</v>
      </c>
      <c r="E143" s="193" t="s">
        <v>2971</v>
      </c>
      <c r="F143" s="194" t="s">
        <v>2972</v>
      </c>
      <c r="G143" s="195" t="s">
        <v>2803</v>
      </c>
      <c r="H143" s="196">
        <v>32</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211</v>
      </c>
      <c r="AT143" s="203" t="s">
        <v>207</v>
      </c>
      <c r="AU143" s="203" t="s">
        <v>86</v>
      </c>
      <c r="AY143" s="18" t="s">
        <v>205</v>
      </c>
      <c r="BE143" s="204">
        <f t="shared" si="14"/>
        <v>0</v>
      </c>
      <c r="BF143" s="204">
        <f t="shared" si="15"/>
        <v>0</v>
      </c>
      <c r="BG143" s="204">
        <f t="shared" si="16"/>
        <v>0</v>
      </c>
      <c r="BH143" s="204">
        <f t="shared" si="17"/>
        <v>0</v>
      </c>
      <c r="BI143" s="204">
        <f t="shared" si="18"/>
        <v>0</v>
      </c>
      <c r="BJ143" s="18" t="s">
        <v>84</v>
      </c>
      <c r="BK143" s="204">
        <f t="shared" si="19"/>
        <v>0</v>
      </c>
      <c r="BL143" s="18" t="s">
        <v>211</v>
      </c>
      <c r="BM143" s="203" t="s">
        <v>695</v>
      </c>
    </row>
    <row r="144" spans="2:63" s="12" customFormat="1" ht="22.9" customHeight="1">
      <c r="B144" s="176"/>
      <c r="C144" s="177"/>
      <c r="D144" s="178" t="s">
        <v>75</v>
      </c>
      <c r="E144" s="190" t="s">
        <v>2832</v>
      </c>
      <c r="F144" s="190" t="s">
        <v>2833</v>
      </c>
      <c r="G144" s="177"/>
      <c r="H144" s="177"/>
      <c r="I144" s="180"/>
      <c r="J144" s="191">
        <f>BK144</f>
        <v>0</v>
      </c>
      <c r="K144" s="177"/>
      <c r="L144" s="182"/>
      <c r="M144" s="183"/>
      <c r="N144" s="184"/>
      <c r="O144" s="184"/>
      <c r="P144" s="185">
        <f>SUM(P145:P150)</f>
        <v>0</v>
      </c>
      <c r="Q144" s="184"/>
      <c r="R144" s="185">
        <f>SUM(R145:R150)</f>
        <v>0</v>
      </c>
      <c r="S144" s="184"/>
      <c r="T144" s="186">
        <f>SUM(T145:T150)</f>
        <v>0</v>
      </c>
      <c r="AR144" s="187" t="s">
        <v>84</v>
      </c>
      <c r="AT144" s="188" t="s">
        <v>75</v>
      </c>
      <c r="AU144" s="188" t="s">
        <v>84</v>
      </c>
      <c r="AY144" s="187" t="s">
        <v>205</v>
      </c>
      <c r="BK144" s="189">
        <f>SUM(BK145:BK150)</f>
        <v>0</v>
      </c>
    </row>
    <row r="145" spans="1:65" s="2" customFormat="1" ht="14.45" customHeight="1">
      <c r="A145" s="35"/>
      <c r="B145" s="36"/>
      <c r="C145" s="192" t="s">
        <v>7</v>
      </c>
      <c r="D145" s="192" t="s">
        <v>207</v>
      </c>
      <c r="E145" s="193" t="s">
        <v>2973</v>
      </c>
      <c r="F145" s="194" t="s">
        <v>2841</v>
      </c>
      <c r="G145" s="195" t="s">
        <v>2800</v>
      </c>
      <c r="H145" s="196">
        <v>1</v>
      </c>
      <c r="I145" s="197"/>
      <c r="J145" s="198">
        <f aca="true" t="shared" si="20" ref="J145:J150">ROUND(I145*H145,2)</f>
        <v>0</v>
      </c>
      <c r="K145" s="194" t="s">
        <v>1</v>
      </c>
      <c r="L145" s="40"/>
      <c r="M145" s="199" t="s">
        <v>1</v>
      </c>
      <c r="N145" s="200" t="s">
        <v>41</v>
      </c>
      <c r="O145" s="72"/>
      <c r="P145" s="201">
        <f aca="true" t="shared" si="21" ref="P145:P150">O145*H145</f>
        <v>0</v>
      </c>
      <c r="Q145" s="201">
        <v>0</v>
      </c>
      <c r="R145" s="201">
        <f aca="true" t="shared" si="22" ref="R145:R150">Q145*H145</f>
        <v>0</v>
      </c>
      <c r="S145" s="201">
        <v>0</v>
      </c>
      <c r="T145" s="202">
        <f aca="true" t="shared" si="23" ref="T145:T150">S145*H145</f>
        <v>0</v>
      </c>
      <c r="U145" s="35"/>
      <c r="V145" s="35"/>
      <c r="W145" s="35"/>
      <c r="X145" s="35"/>
      <c r="Y145" s="35"/>
      <c r="Z145" s="35"/>
      <c r="AA145" s="35"/>
      <c r="AB145" s="35"/>
      <c r="AC145" s="35"/>
      <c r="AD145" s="35"/>
      <c r="AE145" s="35"/>
      <c r="AR145" s="203" t="s">
        <v>211</v>
      </c>
      <c r="AT145" s="203" t="s">
        <v>207</v>
      </c>
      <c r="AU145" s="203" t="s">
        <v>86</v>
      </c>
      <c r="AY145" s="18" t="s">
        <v>205</v>
      </c>
      <c r="BE145" s="204">
        <f aca="true" t="shared" si="24" ref="BE145:BE150">IF(N145="základní",J145,0)</f>
        <v>0</v>
      </c>
      <c r="BF145" s="204">
        <f aca="true" t="shared" si="25" ref="BF145:BF150">IF(N145="snížená",J145,0)</f>
        <v>0</v>
      </c>
      <c r="BG145" s="204">
        <f aca="true" t="shared" si="26" ref="BG145:BG150">IF(N145="zákl. přenesená",J145,0)</f>
        <v>0</v>
      </c>
      <c r="BH145" s="204">
        <f aca="true" t="shared" si="27" ref="BH145:BH150">IF(N145="sníž. přenesená",J145,0)</f>
        <v>0</v>
      </c>
      <c r="BI145" s="204">
        <f aca="true" t="shared" si="28" ref="BI145:BI150">IF(N145="nulová",J145,0)</f>
        <v>0</v>
      </c>
      <c r="BJ145" s="18" t="s">
        <v>84</v>
      </c>
      <c r="BK145" s="204">
        <f aca="true" t="shared" si="29" ref="BK145:BK150">ROUND(I145*H145,2)</f>
        <v>0</v>
      </c>
      <c r="BL145" s="18" t="s">
        <v>211</v>
      </c>
      <c r="BM145" s="203" t="s">
        <v>705</v>
      </c>
    </row>
    <row r="146" spans="1:65" s="2" customFormat="1" ht="14.45" customHeight="1">
      <c r="A146" s="35"/>
      <c r="B146" s="36"/>
      <c r="C146" s="192" t="s">
        <v>372</v>
      </c>
      <c r="D146" s="192" t="s">
        <v>207</v>
      </c>
      <c r="E146" s="193" t="s">
        <v>2974</v>
      </c>
      <c r="F146" s="194" t="s">
        <v>2975</v>
      </c>
      <c r="G146" s="195" t="s">
        <v>2800</v>
      </c>
      <c r="H146" s="196">
        <v>1</v>
      </c>
      <c r="I146" s="197"/>
      <c r="J146" s="198">
        <f t="shared" si="20"/>
        <v>0</v>
      </c>
      <c r="K146" s="194" t="s">
        <v>1</v>
      </c>
      <c r="L146" s="40"/>
      <c r="M146" s="199" t="s">
        <v>1</v>
      </c>
      <c r="N146" s="200" t="s">
        <v>41</v>
      </c>
      <c r="O146" s="72"/>
      <c r="P146" s="201">
        <f t="shared" si="21"/>
        <v>0</v>
      </c>
      <c r="Q146" s="201">
        <v>0</v>
      </c>
      <c r="R146" s="201">
        <f t="shared" si="22"/>
        <v>0</v>
      </c>
      <c r="S146" s="201">
        <v>0</v>
      </c>
      <c r="T146" s="202">
        <f t="shared" si="23"/>
        <v>0</v>
      </c>
      <c r="U146" s="35"/>
      <c r="V146" s="35"/>
      <c r="W146" s="35"/>
      <c r="X146" s="35"/>
      <c r="Y146" s="35"/>
      <c r="Z146" s="35"/>
      <c r="AA146" s="35"/>
      <c r="AB146" s="35"/>
      <c r="AC146" s="35"/>
      <c r="AD146" s="35"/>
      <c r="AE146" s="35"/>
      <c r="AR146" s="203" t="s">
        <v>211</v>
      </c>
      <c r="AT146" s="203" t="s">
        <v>207</v>
      </c>
      <c r="AU146" s="203" t="s">
        <v>86</v>
      </c>
      <c r="AY146" s="18" t="s">
        <v>205</v>
      </c>
      <c r="BE146" s="204">
        <f t="shared" si="24"/>
        <v>0</v>
      </c>
      <c r="BF146" s="204">
        <f t="shared" si="25"/>
        <v>0</v>
      </c>
      <c r="BG146" s="204">
        <f t="shared" si="26"/>
        <v>0</v>
      </c>
      <c r="BH146" s="204">
        <f t="shared" si="27"/>
        <v>0</v>
      </c>
      <c r="BI146" s="204">
        <f t="shared" si="28"/>
        <v>0</v>
      </c>
      <c r="BJ146" s="18" t="s">
        <v>84</v>
      </c>
      <c r="BK146" s="204">
        <f t="shared" si="29"/>
        <v>0</v>
      </c>
      <c r="BL146" s="18" t="s">
        <v>211</v>
      </c>
      <c r="BM146" s="203" t="s">
        <v>715</v>
      </c>
    </row>
    <row r="147" spans="1:65" s="2" customFormat="1" ht="14.45" customHeight="1">
      <c r="A147" s="35"/>
      <c r="B147" s="36"/>
      <c r="C147" s="192" t="s">
        <v>379</v>
      </c>
      <c r="D147" s="192" t="s">
        <v>207</v>
      </c>
      <c r="E147" s="193" t="s">
        <v>2976</v>
      </c>
      <c r="F147" s="194" t="s">
        <v>2977</v>
      </c>
      <c r="G147" s="195" t="s">
        <v>2803</v>
      </c>
      <c r="H147" s="196">
        <v>10</v>
      </c>
      <c r="I147" s="197"/>
      <c r="J147" s="198">
        <f t="shared" si="20"/>
        <v>0</v>
      </c>
      <c r="K147" s="194" t="s">
        <v>1</v>
      </c>
      <c r="L147" s="40"/>
      <c r="M147" s="199" t="s">
        <v>1</v>
      </c>
      <c r="N147" s="200" t="s">
        <v>41</v>
      </c>
      <c r="O147" s="72"/>
      <c r="P147" s="201">
        <f t="shared" si="21"/>
        <v>0</v>
      </c>
      <c r="Q147" s="201">
        <v>0</v>
      </c>
      <c r="R147" s="201">
        <f t="shared" si="22"/>
        <v>0</v>
      </c>
      <c r="S147" s="201">
        <v>0</v>
      </c>
      <c r="T147" s="202">
        <f t="shared" si="23"/>
        <v>0</v>
      </c>
      <c r="U147" s="35"/>
      <c r="V147" s="35"/>
      <c r="W147" s="35"/>
      <c r="X147" s="35"/>
      <c r="Y147" s="35"/>
      <c r="Z147" s="35"/>
      <c r="AA147" s="35"/>
      <c r="AB147" s="35"/>
      <c r="AC147" s="35"/>
      <c r="AD147" s="35"/>
      <c r="AE147" s="35"/>
      <c r="AR147" s="203" t="s">
        <v>211</v>
      </c>
      <c r="AT147" s="203" t="s">
        <v>207</v>
      </c>
      <c r="AU147" s="203" t="s">
        <v>86</v>
      </c>
      <c r="AY147" s="18" t="s">
        <v>205</v>
      </c>
      <c r="BE147" s="204">
        <f t="shared" si="24"/>
        <v>0</v>
      </c>
      <c r="BF147" s="204">
        <f t="shared" si="25"/>
        <v>0</v>
      </c>
      <c r="BG147" s="204">
        <f t="shared" si="26"/>
        <v>0</v>
      </c>
      <c r="BH147" s="204">
        <f t="shared" si="27"/>
        <v>0</v>
      </c>
      <c r="BI147" s="204">
        <f t="shared" si="28"/>
        <v>0</v>
      </c>
      <c r="BJ147" s="18" t="s">
        <v>84</v>
      </c>
      <c r="BK147" s="204">
        <f t="shared" si="29"/>
        <v>0</v>
      </c>
      <c r="BL147" s="18" t="s">
        <v>211</v>
      </c>
      <c r="BM147" s="203" t="s">
        <v>725</v>
      </c>
    </row>
    <row r="148" spans="1:65" s="2" customFormat="1" ht="14.45" customHeight="1">
      <c r="A148" s="35"/>
      <c r="B148" s="36"/>
      <c r="C148" s="192" t="s">
        <v>384</v>
      </c>
      <c r="D148" s="192" t="s">
        <v>207</v>
      </c>
      <c r="E148" s="193" t="s">
        <v>2978</v>
      </c>
      <c r="F148" s="194" t="s">
        <v>2979</v>
      </c>
      <c r="G148" s="195" t="s">
        <v>2800</v>
      </c>
      <c r="H148" s="196">
        <v>1</v>
      </c>
      <c r="I148" s="197"/>
      <c r="J148" s="198">
        <f t="shared" si="20"/>
        <v>0</v>
      </c>
      <c r="K148" s="194" t="s">
        <v>1</v>
      </c>
      <c r="L148" s="40"/>
      <c r="M148" s="199" t="s">
        <v>1</v>
      </c>
      <c r="N148" s="200" t="s">
        <v>41</v>
      </c>
      <c r="O148" s="72"/>
      <c r="P148" s="201">
        <f t="shared" si="21"/>
        <v>0</v>
      </c>
      <c r="Q148" s="201">
        <v>0</v>
      </c>
      <c r="R148" s="201">
        <f t="shared" si="22"/>
        <v>0</v>
      </c>
      <c r="S148" s="201">
        <v>0</v>
      </c>
      <c r="T148" s="202">
        <f t="shared" si="23"/>
        <v>0</v>
      </c>
      <c r="U148" s="35"/>
      <c r="V148" s="35"/>
      <c r="W148" s="35"/>
      <c r="X148" s="35"/>
      <c r="Y148" s="35"/>
      <c r="Z148" s="35"/>
      <c r="AA148" s="35"/>
      <c r="AB148" s="35"/>
      <c r="AC148" s="35"/>
      <c r="AD148" s="35"/>
      <c r="AE148" s="35"/>
      <c r="AR148" s="203" t="s">
        <v>211</v>
      </c>
      <c r="AT148" s="203" t="s">
        <v>207</v>
      </c>
      <c r="AU148" s="203" t="s">
        <v>86</v>
      </c>
      <c r="AY148" s="18" t="s">
        <v>205</v>
      </c>
      <c r="BE148" s="204">
        <f t="shared" si="24"/>
        <v>0</v>
      </c>
      <c r="BF148" s="204">
        <f t="shared" si="25"/>
        <v>0</v>
      </c>
      <c r="BG148" s="204">
        <f t="shared" si="26"/>
        <v>0</v>
      </c>
      <c r="BH148" s="204">
        <f t="shared" si="27"/>
        <v>0</v>
      </c>
      <c r="BI148" s="204">
        <f t="shared" si="28"/>
        <v>0</v>
      </c>
      <c r="BJ148" s="18" t="s">
        <v>84</v>
      </c>
      <c r="BK148" s="204">
        <f t="shared" si="29"/>
        <v>0</v>
      </c>
      <c r="BL148" s="18" t="s">
        <v>211</v>
      </c>
      <c r="BM148" s="203" t="s">
        <v>740</v>
      </c>
    </row>
    <row r="149" spans="1:65" s="2" customFormat="1" ht="14.45" customHeight="1">
      <c r="A149" s="35"/>
      <c r="B149" s="36"/>
      <c r="C149" s="192" t="s">
        <v>389</v>
      </c>
      <c r="D149" s="192" t="s">
        <v>207</v>
      </c>
      <c r="E149" s="193" t="s">
        <v>2980</v>
      </c>
      <c r="F149" s="194" t="s">
        <v>2981</v>
      </c>
      <c r="G149" s="195" t="s">
        <v>2800</v>
      </c>
      <c r="H149" s="196">
        <v>1</v>
      </c>
      <c r="I149" s="197"/>
      <c r="J149" s="198">
        <f t="shared" si="20"/>
        <v>0</v>
      </c>
      <c r="K149" s="194" t="s">
        <v>1</v>
      </c>
      <c r="L149" s="40"/>
      <c r="M149" s="199" t="s">
        <v>1</v>
      </c>
      <c r="N149" s="200" t="s">
        <v>41</v>
      </c>
      <c r="O149" s="72"/>
      <c r="P149" s="201">
        <f t="shared" si="21"/>
        <v>0</v>
      </c>
      <c r="Q149" s="201">
        <v>0</v>
      </c>
      <c r="R149" s="201">
        <f t="shared" si="22"/>
        <v>0</v>
      </c>
      <c r="S149" s="201">
        <v>0</v>
      </c>
      <c r="T149" s="202">
        <f t="shared" si="23"/>
        <v>0</v>
      </c>
      <c r="U149" s="35"/>
      <c r="V149" s="35"/>
      <c r="W149" s="35"/>
      <c r="X149" s="35"/>
      <c r="Y149" s="35"/>
      <c r="Z149" s="35"/>
      <c r="AA149" s="35"/>
      <c r="AB149" s="35"/>
      <c r="AC149" s="35"/>
      <c r="AD149" s="35"/>
      <c r="AE149" s="35"/>
      <c r="AR149" s="203" t="s">
        <v>211</v>
      </c>
      <c r="AT149" s="203" t="s">
        <v>207</v>
      </c>
      <c r="AU149" s="203" t="s">
        <v>86</v>
      </c>
      <c r="AY149" s="18" t="s">
        <v>205</v>
      </c>
      <c r="BE149" s="204">
        <f t="shared" si="24"/>
        <v>0</v>
      </c>
      <c r="BF149" s="204">
        <f t="shared" si="25"/>
        <v>0</v>
      </c>
      <c r="BG149" s="204">
        <f t="shared" si="26"/>
        <v>0</v>
      </c>
      <c r="BH149" s="204">
        <f t="shared" si="27"/>
        <v>0</v>
      </c>
      <c r="BI149" s="204">
        <f t="shared" si="28"/>
        <v>0</v>
      </c>
      <c r="BJ149" s="18" t="s">
        <v>84</v>
      </c>
      <c r="BK149" s="204">
        <f t="shared" si="29"/>
        <v>0</v>
      </c>
      <c r="BL149" s="18" t="s">
        <v>211</v>
      </c>
      <c r="BM149" s="203" t="s">
        <v>751</v>
      </c>
    </row>
    <row r="150" spans="1:65" s="2" customFormat="1" ht="14.45" customHeight="1">
      <c r="A150" s="35"/>
      <c r="B150" s="36"/>
      <c r="C150" s="192" t="s">
        <v>393</v>
      </c>
      <c r="D150" s="192" t="s">
        <v>207</v>
      </c>
      <c r="E150" s="193" t="s">
        <v>2934</v>
      </c>
      <c r="F150" s="194" t="s">
        <v>2845</v>
      </c>
      <c r="G150" s="195" t="s">
        <v>2884</v>
      </c>
      <c r="H150" s="196">
        <v>1</v>
      </c>
      <c r="I150" s="197"/>
      <c r="J150" s="198">
        <f t="shared" si="20"/>
        <v>0</v>
      </c>
      <c r="K150" s="194" t="s">
        <v>1</v>
      </c>
      <c r="L150" s="40"/>
      <c r="M150" s="225" t="s">
        <v>1</v>
      </c>
      <c r="N150" s="226" t="s">
        <v>41</v>
      </c>
      <c r="O150" s="212"/>
      <c r="P150" s="227">
        <f t="shared" si="21"/>
        <v>0</v>
      </c>
      <c r="Q150" s="227">
        <v>0</v>
      </c>
      <c r="R150" s="227">
        <f t="shared" si="22"/>
        <v>0</v>
      </c>
      <c r="S150" s="227">
        <v>0</v>
      </c>
      <c r="T150" s="228">
        <f t="shared" si="23"/>
        <v>0</v>
      </c>
      <c r="U150" s="35"/>
      <c r="V150" s="35"/>
      <c r="W150" s="35"/>
      <c r="X150" s="35"/>
      <c r="Y150" s="35"/>
      <c r="Z150" s="35"/>
      <c r="AA150" s="35"/>
      <c r="AB150" s="35"/>
      <c r="AC150" s="35"/>
      <c r="AD150" s="35"/>
      <c r="AE150" s="35"/>
      <c r="AR150" s="203" t="s">
        <v>211</v>
      </c>
      <c r="AT150" s="203" t="s">
        <v>207</v>
      </c>
      <c r="AU150" s="203" t="s">
        <v>86</v>
      </c>
      <c r="AY150" s="18" t="s">
        <v>205</v>
      </c>
      <c r="BE150" s="204">
        <f t="shared" si="24"/>
        <v>0</v>
      </c>
      <c r="BF150" s="204">
        <f t="shared" si="25"/>
        <v>0</v>
      </c>
      <c r="BG150" s="204">
        <f t="shared" si="26"/>
        <v>0</v>
      </c>
      <c r="BH150" s="204">
        <f t="shared" si="27"/>
        <v>0</v>
      </c>
      <c r="BI150" s="204">
        <f t="shared" si="28"/>
        <v>0</v>
      </c>
      <c r="BJ150" s="18" t="s">
        <v>84</v>
      </c>
      <c r="BK150" s="204">
        <f t="shared" si="29"/>
        <v>0</v>
      </c>
      <c r="BL150" s="18" t="s">
        <v>211</v>
      </c>
      <c r="BM150" s="203" t="s">
        <v>764</v>
      </c>
    </row>
    <row r="151" spans="1:31" s="2" customFormat="1" ht="6.95" customHeight="1">
      <c r="A151" s="35"/>
      <c r="B151" s="55"/>
      <c r="C151" s="56"/>
      <c r="D151" s="56"/>
      <c r="E151" s="56"/>
      <c r="F151" s="56"/>
      <c r="G151" s="56"/>
      <c r="H151" s="56"/>
      <c r="I151" s="56"/>
      <c r="J151" s="56"/>
      <c r="K151" s="56"/>
      <c r="L151" s="40"/>
      <c r="M151" s="35"/>
      <c r="O151" s="35"/>
      <c r="P151" s="35"/>
      <c r="Q151" s="35"/>
      <c r="R151" s="35"/>
      <c r="S151" s="35"/>
      <c r="T151" s="35"/>
      <c r="U151" s="35"/>
      <c r="V151" s="35"/>
      <c r="W151" s="35"/>
      <c r="X151" s="35"/>
      <c r="Y151" s="35"/>
      <c r="Z151" s="35"/>
      <c r="AA151" s="35"/>
      <c r="AB151" s="35"/>
      <c r="AC151" s="35"/>
      <c r="AD151" s="35"/>
      <c r="AE151" s="35"/>
    </row>
  </sheetData>
  <sheetProtection algorithmName="SHA-512" hashValue="vTbjENFua+Jow/KIrsXgHBjGMuRubA0Dkft1AIScsKge3zl2PWnm3Si0WPQWUmOLwPb61CjIGPtPoKEjHSUzFg==" saltValue="8wf6EHxGLI1+Te8DNa2yEhDRK3xxlJTjN8CC3/DtZhu++1y+/+7snc+Qj0zwbtYLwftLyX1/VJQ/ETYECt7sbA==" spinCount="100000" sheet="1" objects="1" scenarios="1" formatColumns="0" formatRows="0" autoFilter="0"/>
  <autoFilter ref="C119:K150"/>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114</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2982</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ROUND(J121,2)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ROUND((SUM(BE121:BE138)),2)</f>
        <v>0</v>
      </c>
      <c r="G33" s="35"/>
      <c r="H33" s="35"/>
      <c r="I33" s="131">
        <v>0.21</v>
      </c>
      <c r="J33" s="130">
        <f>ROUND(((SUM(BE121:BE138))*I33),2)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ROUND((SUM(BF121:BF138)),2)</f>
        <v>0</v>
      </c>
      <c r="G34" s="35"/>
      <c r="H34" s="35"/>
      <c r="I34" s="131">
        <v>0.15</v>
      </c>
      <c r="J34" s="130">
        <f>ROUND(((SUM(BF121:BF138))*I34),2)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ROUND((SUM(BG121:BG138)),2)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ROUND((SUM(BH121:BH138)),2)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ROUND((SUM(BI121:BI138)),2)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02.8 - Ambulantní trakt - ROZHLAS</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2983</v>
      </c>
      <c r="E97" s="157"/>
      <c r="F97" s="157"/>
      <c r="G97" s="157"/>
      <c r="H97" s="157"/>
      <c r="I97" s="157"/>
      <c r="J97" s="158">
        <f>J122</f>
        <v>0</v>
      </c>
      <c r="K97" s="155"/>
      <c r="L97" s="159"/>
    </row>
    <row r="98" spans="2:12" s="10" customFormat="1" ht="19.9" customHeight="1">
      <c r="B98" s="160"/>
      <c r="C98" s="105"/>
      <c r="D98" s="161" t="s">
        <v>2763</v>
      </c>
      <c r="E98" s="162"/>
      <c r="F98" s="162"/>
      <c r="G98" s="162"/>
      <c r="H98" s="162"/>
      <c r="I98" s="162"/>
      <c r="J98" s="163">
        <f>J123</f>
        <v>0</v>
      </c>
      <c r="K98" s="105"/>
      <c r="L98" s="164"/>
    </row>
    <row r="99" spans="2:12" s="10" customFormat="1" ht="19.9" customHeight="1">
      <c r="B99" s="160"/>
      <c r="C99" s="105"/>
      <c r="D99" s="161" t="s">
        <v>2764</v>
      </c>
      <c r="E99" s="162"/>
      <c r="F99" s="162"/>
      <c r="G99" s="162"/>
      <c r="H99" s="162"/>
      <c r="I99" s="162"/>
      <c r="J99" s="163">
        <f>J128</f>
        <v>0</v>
      </c>
      <c r="K99" s="105"/>
      <c r="L99" s="164"/>
    </row>
    <row r="100" spans="2:12" s="10" customFormat="1" ht="19.9" customHeight="1">
      <c r="B100" s="160"/>
      <c r="C100" s="105"/>
      <c r="D100" s="161" t="s">
        <v>2765</v>
      </c>
      <c r="E100" s="162"/>
      <c r="F100" s="162"/>
      <c r="G100" s="162"/>
      <c r="H100" s="162"/>
      <c r="I100" s="162"/>
      <c r="J100" s="163">
        <f>J134</f>
        <v>0</v>
      </c>
      <c r="K100" s="105"/>
      <c r="L100" s="164"/>
    </row>
    <row r="101" spans="2:12" s="9" customFormat="1" ht="24.95" customHeight="1">
      <c r="B101" s="154"/>
      <c r="C101" s="155"/>
      <c r="D101" s="156" t="s">
        <v>2984</v>
      </c>
      <c r="E101" s="157"/>
      <c r="F101" s="157"/>
      <c r="G101" s="157"/>
      <c r="H101" s="157"/>
      <c r="I101" s="157"/>
      <c r="J101" s="158">
        <f>J138</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189</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25" t="str">
        <f>E7</f>
        <v>Bohumínská městská nemocnice – přístavba ambulantního traktu vč. příjezdové komunikace a parkoviště</v>
      </c>
      <c r="F111" s="326"/>
      <c r="G111" s="326"/>
      <c r="H111" s="326"/>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177</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E9</f>
        <v>SO 02.8 - Ambulantní trakt - ROZHLAS</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 xml:space="preserve"> </v>
      </c>
      <c r="G115" s="37"/>
      <c r="H115" s="37"/>
      <c r="I115" s="30" t="s">
        <v>22</v>
      </c>
      <c r="J115" s="67" t="str">
        <f>IF(J12="","",J12)</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Město Bohumín</v>
      </c>
      <c r="G117" s="37"/>
      <c r="H117" s="37"/>
      <c r="I117" s="30" t="s">
        <v>30</v>
      </c>
      <c r="J117" s="33" t="str">
        <f>E21</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33</v>
      </c>
      <c r="J118" s="33" t="str">
        <f>E24</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P122+P138</f>
        <v>0</v>
      </c>
      <c r="Q121" s="80"/>
      <c r="R121" s="173">
        <f>R122+R138</f>
        <v>0</v>
      </c>
      <c r="S121" s="80"/>
      <c r="T121" s="174">
        <f>T122+T138</f>
        <v>0</v>
      </c>
      <c r="U121" s="35"/>
      <c r="V121" s="35"/>
      <c r="W121" s="35"/>
      <c r="X121" s="35"/>
      <c r="Y121" s="35"/>
      <c r="Z121" s="35"/>
      <c r="AA121" s="35"/>
      <c r="AB121" s="35"/>
      <c r="AC121" s="35"/>
      <c r="AD121" s="35"/>
      <c r="AE121" s="35"/>
      <c r="AT121" s="18" t="s">
        <v>75</v>
      </c>
      <c r="AU121" s="18" t="s">
        <v>183</v>
      </c>
      <c r="BK121" s="175">
        <f>BK122+BK138</f>
        <v>0</v>
      </c>
    </row>
    <row r="122" spans="2:63" s="12" customFormat="1" ht="25.9" customHeight="1">
      <c r="B122" s="176"/>
      <c r="C122" s="177"/>
      <c r="D122" s="178" t="s">
        <v>75</v>
      </c>
      <c r="E122" s="179" t="s">
        <v>2674</v>
      </c>
      <c r="F122" s="179" t="s">
        <v>2985</v>
      </c>
      <c r="G122" s="177"/>
      <c r="H122" s="177"/>
      <c r="I122" s="180"/>
      <c r="J122" s="181">
        <f>BK122</f>
        <v>0</v>
      </c>
      <c r="K122" s="177"/>
      <c r="L122" s="182"/>
      <c r="M122" s="183"/>
      <c r="N122" s="184"/>
      <c r="O122" s="184"/>
      <c r="P122" s="185">
        <f>P123+P128+P134</f>
        <v>0</v>
      </c>
      <c r="Q122" s="184"/>
      <c r="R122" s="185">
        <f>R123+R128+R134</f>
        <v>0</v>
      </c>
      <c r="S122" s="184"/>
      <c r="T122" s="186">
        <f>T123+T128+T134</f>
        <v>0</v>
      </c>
      <c r="AR122" s="187" t="s">
        <v>84</v>
      </c>
      <c r="AT122" s="188" t="s">
        <v>75</v>
      </c>
      <c r="AU122" s="188" t="s">
        <v>76</v>
      </c>
      <c r="AY122" s="187" t="s">
        <v>205</v>
      </c>
      <c r="BK122" s="189">
        <f>BK123+BK128+BK134</f>
        <v>0</v>
      </c>
    </row>
    <row r="123" spans="2:63" s="12" customFormat="1" ht="22.9" customHeight="1">
      <c r="B123" s="176"/>
      <c r="C123" s="177"/>
      <c r="D123" s="178" t="s">
        <v>75</v>
      </c>
      <c r="E123" s="190" t="s">
        <v>2718</v>
      </c>
      <c r="F123" s="190" t="s">
        <v>2767</v>
      </c>
      <c r="G123" s="177"/>
      <c r="H123" s="177"/>
      <c r="I123" s="180"/>
      <c r="J123" s="191">
        <f>BK123</f>
        <v>0</v>
      </c>
      <c r="K123" s="177"/>
      <c r="L123" s="182"/>
      <c r="M123" s="183"/>
      <c r="N123" s="184"/>
      <c r="O123" s="184"/>
      <c r="P123" s="185">
        <f>SUM(P124:P127)</f>
        <v>0</v>
      </c>
      <c r="Q123" s="184"/>
      <c r="R123" s="185">
        <f>SUM(R124:R127)</f>
        <v>0</v>
      </c>
      <c r="S123" s="184"/>
      <c r="T123" s="186">
        <f>SUM(T124:T127)</f>
        <v>0</v>
      </c>
      <c r="AR123" s="187" t="s">
        <v>84</v>
      </c>
      <c r="AT123" s="188" t="s">
        <v>75</v>
      </c>
      <c r="AU123" s="188" t="s">
        <v>84</v>
      </c>
      <c r="AY123" s="187" t="s">
        <v>205</v>
      </c>
      <c r="BK123" s="189">
        <f>SUM(BK124:BK127)</f>
        <v>0</v>
      </c>
    </row>
    <row r="124" spans="1:65" s="2" customFormat="1" ht="62.65" customHeight="1">
      <c r="A124" s="35"/>
      <c r="B124" s="36"/>
      <c r="C124" s="192" t="s">
        <v>84</v>
      </c>
      <c r="D124" s="192" t="s">
        <v>207</v>
      </c>
      <c r="E124" s="193" t="s">
        <v>2986</v>
      </c>
      <c r="F124" s="194" t="s">
        <v>2987</v>
      </c>
      <c r="G124" s="195" t="s">
        <v>2678</v>
      </c>
      <c r="H124" s="196">
        <v>1</v>
      </c>
      <c r="I124" s="197"/>
      <c r="J124" s="198">
        <f>ROUND(I124*H124,2)</f>
        <v>0</v>
      </c>
      <c r="K124" s="194" t="s">
        <v>1</v>
      </c>
      <c r="L124" s="40"/>
      <c r="M124" s="199" t="s">
        <v>1</v>
      </c>
      <c r="N124" s="200" t="s">
        <v>41</v>
      </c>
      <c r="O124" s="72"/>
      <c r="P124" s="201">
        <f>O124*H124</f>
        <v>0</v>
      </c>
      <c r="Q124" s="201">
        <v>0</v>
      </c>
      <c r="R124" s="201">
        <f>Q124*H124</f>
        <v>0</v>
      </c>
      <c r="S124" s="201">
        <v>0</v>
      </c>
      <c r="T124" s="202">
        <f>S124*H124</f>
        <v>0</v>
      </c>
      <c r="U124" s="35"/>
      <c r="V124" s="35"/>
      <c r="W124" s="35"/>
      <c r="X124" s="35"/>
      <c r="Y124" s="35"/>
      <c r="Z124" s="35"/>
      <c r="AA124" s="35"/>
      <c r="AB124" s="35"/>
      <c r="AC124" s="35"/>
      <c r="AD124" s="35"/>
      <c r="AE124" s="35"/>
      <c r="AR124" s="203" t="s">
        <v>211</v>
      </c>
      <c r="AT124" s="203" t="s">
        <v>207</v>
      </c>
      <c r="AU124" s="203" t="s">
        <v>86</v>
      </c>
      <c r="AY124" s="18" t="s">
        <v>205</v>
      </c>
      <c r="BE124" s="204">
        <f>IF(N124="základní",J124,0)</f>
        <v>0</v>
      </c>
      <c r="BF124" s="204">
        <f>IF(N124="snížená",J124,0)</f>
        <v>0</v>
      </c>
      <c r="BG124" s="204">
        <f>IF(N124="zákl. přenesená",J124,0)</f>
        <v>0</v>
      </c>
      <c r="BH124" s="204">
        <f>IF(N124="sníž. přenesená",J124,0)</f>
        <v>0</v>
      </c>
      <c r="BI124" s="204">
        <f>IF(N124="nulová",J124,0)</f>
        <v>0</v>
      </c>
      <c r="BJ124" s="18" t="s">
        <v>84</v>
      </c>
      <c r="BK124" s="204">
        <f>ROUND(I124*H124,2)</f>
        <v>0</v>
      </c>
      <c r="BL124" s="18" t="s">
        <v>211</v>
      </c>
      <c r="BM124" s="203" t="s">
        <v>86</v>
      </c>
    </row>
    <row r="125" spans="1:65" s="2" customFormat="1" ht="14.45" customHeight="1">
      <c r="A125" s="35"/>
      <c r="B125" s="36"/>
      <c r="C125" s="192" t="s">
        <v>86</v>
      </c>
      <c r="D125" s="192" t="s">
        <v>207</v>
      </c>
      <c r="E125" s="193" t="s">
        <v>2988</v>
      </c>
      <c r="F125" s="194" t="s">
        <v>2989</v>
      </c>
      <c r="G125" s="195" t="s">
        <v>2678</v>
      </c>
      <c r="H125" s="196">
        <v>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86</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211</v>
      </c>
    </row>
    <row r="126" spans="1:65" s="2" customFormat="1" ht="24.2" customHeight="1">
      <c r="A126" s="35"/>
      <c r="B126" s="36"/>
      <c r="C126" s="192" t="s">
        <v>218</v>
      </c>
      <c r="D126" s="192" t="s">
        <v>207</v>
      </c>
      <c r="E126" s="193" t="s">
        <v>2990</v>
      </c>
      <c r="F126" s="194" t="s">
        <v>2991</v>
      </c>
      <c r="G126" s="195" t="s">
        <v>2678</v>
      </c>
      <c r="H126" s="196">
        <v>8</v>
      </c>
      <c r="I126" s="197"/>
      <c r="J126" s="198">
        <f>ROUND(I126*H126,2)</f>
        <v>0</v>
      </c>
      <c r="K126" s="194" t="s">
        <v>1</v>
      </c>
      <c r="L126" s="40"/>
      <c r="M126" s="199" t="s">
        <v>1</v>
      </c>
      <c r="N126" s="200" t="s">
        <v>41</v>
      </c>
      <c r="O126" s="72"/>
      <c r="P126" s="201">
        <f>O126*H126</f>
        <v>0</v>
      </c>
      <c r="Q126" s="201">
        <v>0</v>
      </c>
      <c r="R126" s="201">
        <f>Q126*H126</f>
        <v>0</v>
      </c>
      <c r="S126" s="201">
        <v>0</v>
      </c>
      <c r="T126" s="202">
        <f>S126*H126</f>
        <v>0</v>
      </c>
      <c r="U126" s="35"/>
      <c r="V126" s="35"/>
      <c r="W126" s="35"/>
      <c r="X126" s="35"/>
      <c r="Y126" s="35"/>
      <c r="Z126" s="35"/>
      <c r="AA126" s="35"/>
      <c r="AB126" s="35"/>
      <c r="AC126" s="35"/>
      <c r="AD126" s="35"/>
      <c r="AE126" s="35"/>
      <c r="AR126" s="203" t="s">
        <v>211</v>
      </c>
      <c r="AT126" s="203" t="s">
        <v>207</v>
      </c>
      <c r="AU126" s="203" t="s">
        <v>86</v>
      </c>
      <c r="AY126" s="18" t="s">
        <v>205</v>
      </c>
      <c r="BE126" s="204">
        <f>IF(N126="základní",J126,0)</f>
        <v>0</v>
      </c>
      <c r="BF126" s="204">
        <f>IF(N126="snížená",J126,0)</f>
        <v>0</v>
      </c>
      <c r="BG126" s="204">
        <f>IF(N126="zákl. přenesená",J126,0)</f>
        <v>0</v>
      </c>
      <c r="BH126" s="204">
        <f>IF(N126="sníž. přenesená",J126,0)</f>
        <v>0</v>
      </c>
      <c r="BI126" s="204">
        <f>IF(N126="nulová",J126,0)</f>
        <v>0</v>
      </c>
      <c r="BJ126" s="18" t="s">
        <v>84</v>
      </c>
      <c r="BK126" s="204">
        <f>ROUND(I126*H126,2)</f>
        <v>0</v>
      </c>
      <c r="BL126" s="18" t="s">
        <v>211</v>
      </c>
      <c r="BM126" s="203" t="s">
        <v>235</v>
      </c>
    </row>
    <row r="127" spans="1:65" s="2" customFormat="1" ht="14.45" customHeight="1">
      <c r="A127" s="35"/>
      <c r="B127" s="36"/>
      <c r="C127" s="192" t="s">
        <v>211</v>
      </c>
      <c r="D127" s="192" t="s">
        <v>207</v>
      </c>
      <c r="E127" s="193" t="s">
        <v>2992</v>
      </c>
      <c r="F127" s="194" t="s">
        <v>2993</v>
      </c>
      <c r="G127" s="195" t="s">
        <v>2800</v>
      </c>
      <c r="H127" s="196">
        <v>1</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86</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245</v>
      </c>
    </row>
    <row r="128" spans="2:63" s="12" customFormat="1" ht="22.9" customHeight="1">
      <c r="B128" s="176"/>
      <c r="C128" s="177"/>
      <c r="D128" s="178" t="s">
        <v>75</v>
      </c>
      <c r="E128" s="190" t="s">
        <v>2804</v>
      </c>
      <c r="F128" s="190" t="s">
        <v>2805</v>
      </c>
      <c r="G128" s="177"/>
      <c r="H128" s="177"/>
      <c r="I128" s="180"/>
      <c r="J128" s="191">
        <f>BK128</f>
        <v>0</v>
      </c>
      <c r="K128" s="177"/>
      <c r="L128" s="182"/>
      <c r="M128" s="183"/>
      <c r="N128" s="184"/>
      <c r="O128" s="184"/>
      <c r="P128" s="185">
        <f>SUM(P129:P133)</f>
        <v>0</v>
      </c>
      <c r="Q128" s="184"/>
      <c r="R128" s="185">
        <f>SUM(R129:R133)</f>
        <v>0</v>
      </c>
      <c r="S128" s="184"/>
      <c r="T128" s="186">
        <f>SUM(T129:T133)</f>
        <v>0</v>
      </c>
      <c r="AR128" s="187" t="s">
        <v>84</v>
      </c>
      <c r="AT128" s="188" t="s">
        <v>75</v>
      </c>
      <c r="AU128" s="188" t="s">
        <v>84</v>
      </c>
      <c r="AY128" s="187" t="s">
        <v>205</v>
      </c>
      <c r="BK128" s="189">
        <f>SUM(BK129:BK133)</f>
        <v>0</v>
      </c>
    </row>
    <row r="129" spans="1:65" s="2" customFormat="1" ht="14.45" customHeight="1">
      <c r="A129" s="35"/>
      <c r="B129" s="36"/>
      <c r="C129" s="192" t="s">
        <v>204</v>
      </c>
      <c r="D129" s="192" t="s">
        <v>207</v>
      </c>
      <c r="E129" s="193" t="s">
        <v>2994</v>
      </c>
      <c r="F129" s="194" t="s">
        <v>2995</v>
      </c>
      <c r="G129" s="195" t="s">
        <v>326</v>
      </c>
      <c r="H129" s="196">
        <v>240</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211</v>
      </c>
      <c r="AT129" s="203" t="s">
        <v>207</v>
      </c>
      <c r="AU129" s="203" t="s">
        <v>86</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256</v>
      </c>
    </row>
    <row r="130" spans="1:65" s="2" customFormat="1" ht="14.45" customHeight="1">
      <c r="A130" s="35"/>
      <c r="B130" s="36"/>
      <c r="C130" s="192" t="s">
        <v>235</v>
      </c>
      <c r="D130" s="192" t="s">
        <v>207</v>
      </c>
      <c r="E130" s="193" t="s">
        <v>2818</v>
      </c>
      <c r="F130" s="194" t="s">
        <v>2819</v>
      </c>
      <c r="G130" s="195" t="s">
        <v>2678</v>
      </c>
      <c r="H130" s="196">
        <v>20</v>
      </c>
      <c r="I130" s="197"/>
      <c r="J130" s="198">
        <f>ROUND(I130*H130,2)</f>
        <v>0</v>
      </c>
      <c r="K130" s="194" t="s">
        <v>1</v>
      </c>
      <c r="L130" s="40"/>
      <c r="M130" s="199" t="s">
        <v>1</v>
      </c>
      <c r="N130" s="200" t="s">
        <v>41</v>
      </c>
      <c r="O130" s="72"/>
      <c r="P130" s="201">
        <f>O130*H130</f>
        <v>0</v>
      </c>
      <c r="Q130" s="201">
        <v>0</v>
      </c>
      <c r="R130" s="201">
        <f>Q130*H130</f>
        <v>0</v>
      </c>
      <c r="S130" s="201">
        <v>0</v>
      </c>
      <c r="T130" s="202">
        <f>S130*H130</f>
        <v>0</v>
      </c>
      <c r="U130" s="35"/>
      <c r="V130" s="35"/>
      <c r="W130" s="35"/>
      <c r="X130" s="35"/>
      <c r="Y130" s="35"/>
      <c r="Z130" s="35"/>
      <c r="AA130" s="35"/>
      <c r="AB130" s="35"/>
      <c r="AC130" s="35"/>
      <c r="AD130" s="35"/>
      <c r="AE130" s="35"/>
      <c r="AR130" s="203" t="s">
        <v>211</v>
      </c>
      <c r="AT130" s="203" t="s">
        <v>207</v>
      </c>
      <c r="AU130" s="203" t="s">
        <v>86</v>
      </c>
      <c r="AY130" s="18" t="s">
        <v>205</v>
      </c>
      <c r="BE130" s="204">
        <f>IF(N130="základní",J130,0)</f>
        <v>0</v>
      </c>
      <c r="BF130" s="204">
        <f>IF(N130="snížená",J130,0)</f>
        <v>0</v>
      </c>
      <c r="BG130" s="204">
        <f>IF(N130="zákl. přenesená",J130,0)</f>
        <v>0</v>
      </c>
      <c r="BH130" s="204">
        <f>IF(N130="sníž. přenesená",J130,0)</f>
        <v>0</v>
      </c>
      <c r="BI130" s="204">
        <f>IF(N130="nulová",J130,0)</f>
        <v>0</v>
      </c>
      <c r="BJ130" s="18" t="s">
        <v>84</v>
      </c>
      <c r="BK130" s="204">
        <f>ROUND(I130*H130,2)</f>
        <v>0</v>
      </c>
      <c r="BL130" s="18" t="s">
        <v>211</v>
      </c>
      <c r="BM130" s="203" t="s">
        <v>323</v>
      </c>
    </row>
    <row r="131" spans="1:65" s="2" customFormat="1" ht="14.45" customHeight="1">
      <c r="A131" s="35"/>
      <c r="B131" s="36"/>
      <c r="C131" s="192" t="s">
        <v>240</v>
      </c>
      <c r="D131" s="192" t="s">
        <v>207</v>
      </c>
      <c r="E131" s="193" t="s">
        <v>2820</v>
      </c>
      <c r="F131" s="194" t="s">
        <v>2821</v>
      </c>
      <c r="G131" s="195" t="s">
        <v>2678</v>
      </c>
      <c r="H131" s="196">
        <v>10</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211</v>
      </c>
      <c r="AT131" s="203" t="s">
        <v>207</v>
      </c>
      <c r="AU131" s="203" t="s">
        <v>86</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211</v>
      </c>
      <c r="BM131" s="203" t="s">
        <v>333</v>
      </c>
    </row>
    <row r="132" spans="1:65" s="2" customFormat="1" ht="14.45" customHeight="1">
      <c r="A132" s="35"/>
      <c r="B132" s="36"/>
      <c r="C132" s="192" t="s">
        <v>245</v>
      </c>
      <c r="D132" s="192" t="s">
        <v>207</v>
      </c>
      <c r="E132" s="193" t="s">
        <v>2996</v>
      </c>
      <c r="F132" s="194" t="s">
        <v>2829</v>
      </c>
      <c r="G132" s="195" t="s">
        <v>2800</v>
      </c>
      <c r="H132" s="196">
        <v>1</v>
      </c>
      <c r="I132" s="197"/>
      <c r="J132" s="198">
        <f>ROUND(I132*H132,2)</f>
        <v>0</v>
      </c>
      <c r="K132" s="194" t="s">
        <v>1</v>
      </c>
      <c r="L132" s="40"/>
      <c r="M132" s="199" t="s">
        <v>1</v>
      </c>
      <c r="N132" s="200" t="s">
        <v>41</v>
      </c>
      <c r="O132" s="72"/>
      <c r="P132" s="201">
        <f>O132*H132</f>
        <v>0</v>
      </c>
      <c r="Q132" s="201">
        <v>0</v>
      </c>
      <c r="R132" s="201">
        <f>Q132*H132</f>
        <v>0</v>
      </c>
      <c r="S132" s="201">
        <v>0</v>
      </c>
      <c r="T132" s="202">
        <f>S132*H132</f>
        <v>0</v>
      </c>
      <c r="U132" s="35"/>
      <c r="V132" s="35"/>
      <c r="W132" s="35"/>
      <c r="X132" s="35"/>
      <c r="Y132" s="35"/>
      <c r="Z132" s="35"/>
      <c r="AA132" s="35"/>
      <c r="AB132" s="35"/>
      <c r="AC132" s="35"/>
      <c r="AD132" s="35"/>
      <c r="AE132" s="35"/>
      <c r="AR132" s="203" t="s">
        <v>211</v>
      </c>
      <c r="AT132" s="203" t="s">
        <v>207</v>
      </c>
      <c r="AU132" s="203" t="s">
        <v>86</v>
      </c>
      <c r="AY132" s="18" t="s">
        <v>205</v>
      </c>
      <c r="BE132" s="204">
        <f>IF(N132="základní",J132,0)</f>
        <v>0</v>
      </c>
      <c r="BF132" s="204">
        <f>IF(N132="snížená",J132,0)</f>
        <v>0</v>
      </c>
      <c r="BG132" s="204">
        <f>IF(N132="zákl. přenesená",J132,0)</f>
        <v>0</v>
      </c>
      <c r="BH132" s="204">
        <f>IF(N132="sníž. přenesená",J132,0)</f>
        <v>0</v>
      </c>
      <c r="BI132" s="204">
        <f>IF(N132="nulová",J132,0)</f>
        <v>0</v>
      </c>
      <c r="BJ132" s="18" t="s">
        <v>84</v>
      </c>
      <c r="BK132" s="204">
        <f>ROUND(I132*H132,2)</f>
        <v>0</v>
      </c>
      <c r="BL132" s="18" t="s">
        <v>211</v>
      </c>
      <c r="BM132" s="203" t="s">
        <v>341</v>
      </c>
    </row>
    <row r="133" spans="1:65" s="2" customFormat="1" ht="24.2" customHeight="1">
      <c r="A133" s="35"/>
      <c r="B133" s="36"/>
      <c r="C133" s="192" t="s">
        <v>249</v>
      </c>
      <c r="D133" s="192" t="s">
        <v>207</v>
      </c>
      <c r="E133" s="193" t="s">
        <v>2830</v>
      </c>
      <c r="F133" s="194" t="s">
        <v>2831</v>
      </c>
      <c r="G133" s="195" t="s">
        <v>2803</v>
      </c>
      <c r="H133" s="196">
        <v>4</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86</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350</v>
      </c>
    </row>
    <row r="134" spans="2:63" s="12" customFormat="1" ht="22.9" customHeight="1">
      <c r="B134" s="176"/>
      <c r="C134" s="177"/>
      <c r="D134" s="178" t="s">
        <v>75</v>
      </c>
      <c r="E134" s="190" t="s">
        <v>2832</v>
      </c>
      <c r="F134" s="190" t="s">
        <v>2833</v>
      </c>
      <c r="G134" s="177"/>
      <c r="H134" s="177"/>
      <c r="I134" s="180"/>
      <c r="J134" s="191">
        <f>BK134</f>
        <v>0</v>
      </c>
      <c r="K134" s="177"/>
      <c r="L134" s="182"/>
      <c r="M134" s="183"/>
      <c r="N134" s="184"/>
      <c r="O134" s="184"/>
      <c r="P134" s="185">
        <f>SUM(P135:P137)</f>
        <v>0</v>
      </c>
      <c r="Q134" s="184"/>
      <c r="R134" s="185">
        <f>SUM(R135:R137)</f>
        <v>0</v>
      </c>
      <c r="S134" s="184"/>
      <c r="T134" s="186">
        <f>SUM(T135:T137)</f>
        <v>0</v>
      </c>
      <c r="AR134" s="187" t="s">
        <v>84</v>
      </c>
      <c r="AT134" s="188" t="s">
        <v>75</v>
      </c>
      <c r="AU134" s="188" t="s">
        <v>84</v>
      </c>
      <c r="AY134" s="187" t="s">
        <v>205</v>
      </c>
      <c r="BK134" s="189">
        <f>SUM(BK135:BK137)</f>
        <v>0</v>
      </c>
    </row>
    <row r="135" spans="1:65" s="2" customFormat="1" ht="14.45" customHeight="1">
      <c r="A135" s="35"/>
      <c r="B135" s="36"/>
      <c r="C135" s="192" t="s">
        <v>256</v>
      </c>
      <c r="D135" s="192" t="s">
        <v>207</v>
      </c>
      <c r="E135" s="193" t="s">
        <v>2997</v>
      </c>
      <c r="F135" s="194" t="s">
        <v>2998</v>
      </c>
      <c r="G135" s="195" t="s">
        <v>2884</v>
      </c>
      <c r="H135" s="196">
        <v>1</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86</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361</v>
      </c>
    </row>
    <row r="136" spans="1:65" s="2" customFormat="1" ht="14.45" customHeight="1">
      <c r="A136" s="35"/>
      <c r="B136" s="36"/>
      <c r="C136" s="192" t="s">
        <v>263</v>
      </c>
      <c r="D136" s="192" t="s">
        <v>207</v>
      </c>
      <c r="E136" s="193" t="s">
        <v>2999</v>
      </c>
      <c r="F136" s="194" t="s">
        <v>2933</v>
      </c>
      <c r="G136" s="195" t="s">
        <v>2884</v>
      </c>
      <c r="H136" s="196">
        <v>1</v>
      </c>
      <c r="I136" s="197"/>
      <c r="J136" s="198">
        <f>ROUND(I136*H136,2)</f>
        <v>0</v>
      </c>
      <c r="K136" s="194" t="s">
        <v>1</v>
      </c>
      <c r="L136" s="40"/>
      <c r="M136" s="199" t="s">
        <v>1</v>
      </c>
      <c r="N136" s="200" t="s">
        <v>41</v>
      </c>
      <c r="O136" s="72"/>
      <c r="P136" s="201">
        <f>O136*H136</f>
        <v>0</v>
      </c>
      <c r="Q136" s="201">
        <v>0</v>
      </c>
      <c r="R136" s="201">
        <f>Q136*H136</f>
        <v>0</v>
      </c>
      <c r="S136" s="201">
        <v>0</v>
      </c>
      <c r="T136" s="202">
        <f>S136*H136</f>
        <v>0</v>
      </c>
      <c r="U136" s="35"/>
      <c r="V136" s="35"/>
      <c r="W136" s="35"/>
      <c r="X136" s="35"/>
      <c r="Y136" s="35"/>
      <c r="Z136" s="35"/>
      <c r="AA136" s="35"/>
      <c r="AB136" s="35"/>
      <c r="AC136" s="35"/>
      <c r="AD136" s="35"/>
      <c r="AE136" s="35"/>
      <c r="AR136" s="203" t="s">
        <v>211</v>
      </c>
      <c r="AT136" s="203" t="s">
        <v>207</v>
      </c>
      <c r="AU136" s="203" t="s">
        <v>86</v>
      </c>
      <c r="AY136" s="18" t="s">
        <v>205</v>
      </c>
      <c r="BE136" s="204">
        <f>IF(N136="základní",J136,0)</f>
        <v>0</v>
      </c>
      <c r="BF136" s="204">
        <f>IF(N136="snížená",J136,0)</f>
        <v>0</v>
      </c>
      <c r="BG136" s="204">
        <f>IF(N136="zákl. přenesená",J136,0)</f>
        <v>0</v>
      </c>
      <c r="BH136" s="204">
        <f>IF(N136="sníž. přenesená",J136,0)</f>
        <v>0</v>
      </c>
      <c r="BI136" s="204">
        <f>IF(N136="nulová",J136,0)</f>
        <v>0</v>
      </c>
      <c r="BJ136" s="18" t="s">
        <v>84</v>
      </c>
      <c r="BK136" s="204">
        <f>ROUND(I136*H136,2)</f>
        <v>0</v>
      </c>
      <c r="BL136" s="18" t="s">
        <v>211</v>
      </c>
      <c r="BM136" s="203" t="s">
        <v>372</v>
      </c>
    </row>
    <row r="137" spans="1:65" s="2" customFormat="1" ht="14.45" customHeight="1">
      <c r="A137" s="35"/>
      <c r="B137" s="36"/>
      <c r="C137" s="192" t="s">
        <v>323</v>
      </c>
      <c r="D137" s="192" t="s">
        <v>207</v>
      </c>
      <c r="E137" s="193" t="s">
        <v>3000</v>
      </c>
      <c r="F137" s="194" t="s">
        <v>2845</v>
      </c>
      <c r="G137" s="195" t="s">
        <v>2884</v>
      </c>
      <c r="H137" s="196">
        <v>1</v>
      </c>
      <c r="I137" s="197"/>
      <c r="J137" s="198">
        <f>ROUND(I137*H137,2)</f>
        <v>0</v>
      </c>
      <c r="K137" s="194" t="s">
        <v>1</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86</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384</v>
      </c>
    </row>
    <row r="138" spans="2:63" s="12" customFormat="1" ht="25.9" customHeight="1">
      <c r="B138" s="176"/>
      <c r="C138" s="177"/>
      <c r="D138" s="178" t="s">
        <v>75</v>
      </c>
      <c r="E138" s="179" t="s">
        <v>3001</v>
      </c>
      <c r="F138" s="179" t="s">
        <v>3002</v>
      </c>
      <c r="G138" s="177"/>
      <c r="H138" s="177"/>
      <c r="I138" s="180"/>
      <c r="J138" s="181">
        <f>BK138</f>
        <v>0</v>
      </c>
      <c r="K138" s="177"/>
      <c r="L138" s="182"/>
      <c r="M138" s="275"/>
      <c r="N138" s="276"/>
      <c r="O138" s="276"/>
      <c r="P138" s="277">
        <v>0</v>
      </c>
      <c r="Q138" s="276"/>
      <c r="R138" s="277">
        <v>0</v>
      </c>
      <c r="S138" s="276"/>
      <c r="T138" s="278">
        <v>0</v>
      </c>
      <c r="AR138" s="187" t="s">
        <v>84</v>
      </c>
      <c r="AT138" s="188" t="s">
        <v>75</v>
      </c>
      <c r="AU138" s="188" t="s">
        <v>76</v>
      </c>
      <c r="AY138" s="187" t="s">
        <v>205</v>
      </c>
      <c r="BK138" s="189">
        <v>0</v>
      </c>
    </row>
    <row r="139" spans="1:31" s="2" customFormat="1" ht="6.95" customHeight="1">
      <c r="A139" s="35"/>
      <c r="B139" s="55"/>
      <c r="C139" s="56"/>
      <c r="D139" s="56"/>
      <c r="E139" s="56"/>
      <c r="F139" s="56"/>
      <c r="G139" s="56"/>
      <c r="H139" s="56"/>
      <c r="I139" s="56"/>
      <c r="J139" s="56"/>
      <c r="K139" s="56"/>
      <c r="L139" s="40"/>
      <c r="M139" s="35"/>
      <c r="O139" s="35"/>
      <c r="P139" s="35"/>
      <c r="Q139" s="35"/>
      <c r="R139" s="35"/>
      <c r="S139" s="35"/>
      <c r="T139" s="35"/>
      <c r="U139" s="35"/>
      <c r="V139" s="35"/>
      <c r="W139" s="35"/>
      <c r="X139" s="35"/>
      <c r="Y139" s="35"/>
      <c r="Z139" s="35"/>
      <c r="AA139" s="35"/>
      <c r="AB139" s="35"/>
      <c r="AC139" s="35"/>
      <c r="AD139" s="35"/>
      <c r="AE139" s="35"/>
    </row>
  </sheetData>
  <sheetProtection algorithmName="SHA-512" hashValue="PUxSc7jGRxOEfmHlB3v8lNZ8Kx3GrpscRQuu+pceUPEdh37p2wxAIn29IInvSONVzWtGve7RiW6NSUKMhJaeZw==" saltValue="muTudjVOTsSI+q+J0ZnWNz96oOL+2csu23ZaZuXfMjdbxcPzM3Xd7kmUMszdz+6TXOj1G8DbbBhQmYdSD+YZ1g==" spinCount="100000" sheet="1" objects="1" scenarios="1" formatColumns="0" formatRows="0" autoFilter="0"/>
  <autoFilter ref="C120:K138"/>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117</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3003</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ROUND((SUM(BE120:BE141)),2)</f>
        <v>0</v>
      </c>
      <c r="G33" s="35"/>
      <c r="H33" s="35"/>
      <c r="I33" s="131">
        <v>0.21</v>
      </c>
      <c r="J33" s="130">
        <f>ROUND(((SUM(BE120:BE141))*I33),2)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ROUND((SUM(BF120:BF141)),2)</f>
        <v>0</v>
      </c>
      <c r="G34" s="35"/>
      <c r="H34" s="35"/>
      <c r="I34" s="131">
        <v>0.15</v>
      </c>
      <c r="J34" s="130">
        <f>ROUND(((SUM(BF120:BF141))*I34),2)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ROUND((SUM(BG120:BG141)),2)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ROUND((SUM(BH120:BH141)),2)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ROUND((SUM(BI120:BI141)),2)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02.9 - Ambulantní trakt - AKT</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3004</v>
      </c>
      <c r="E97" s="157"/>
      <c r="F97" s="157"/>
      <c r="G97" s="157"/>
      <c r="H97" s="157"/>
      <c r="I97" s="157"/>
      <c r="J97" s="158">
        <f>J121</f>
        <v>0</v>
      </c>
      <c r="K97" s="155"/>
      <c r="L97" s="159"/>
    </row>
    <row r="98" spans="2:12" s="10" customFormat="1" ht="19.9" customHeight="1">
      <c r="B98" s="160"/>
      <c r="C98" s="105"/>
      <c r="D98" s="161" t="s">
        <v>2763</v>
      </c>
      <c r="E98" s="162"/>
      <c r="F98" s="162"/>
      <c r="G98" s="162"/>
      <c r="H98" s="162"/>
      <c r="I98" s="162"/>
      <c r="J98" s="163">
        <f>J122</f>
        <v>0</v>
      </c>
      <c r="K98" s="105"/>
      <c r="L98" s="164"/>
    </row>
    <row r="99" spans="2:12" s="10" customFormat="1" ht="19.9" customHeight="1">
      <c r="B99" s="160"/>
      <c r="C99" s="105"/>
      <c r="D99" s="161" t="s">
        <v>2764</v>
      </c>
      <c r="E99" s="162"/>
      <c r="F99" s="162"/>
      <c r="G99" s="162"/>
      <c r="H99" s="162"/>
      <c r="I99" s="162"/>
      <c r="J99" s="163">
        <f>J130</f>
        <v>0</v>
      </c>
      <c r="K99" s="105"/>
      <c r="L99" s="164"/>
    </row>
    <row r="100" spans="2:12" s="10" customFormat="1" ht="19.9" customHeight="1">
      <c r="B100" s="160"/>
      <c r="C100" s="105"/>
      <c r="D100" s="161" t="s">
        <v>2765</v>
      </c>
      <c r="E100" s="162"/>
      <c r="F100" s="162"/>
      <c r="G100" s="162"/>
      <c r="H100" s="162"/>
      <c r="I100" s="162"/>
      <c r="J100" s="163">
        <f>J138</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02.9 - Ambulantní trakt - AKT</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f>
        <v>0</v>
      </c>
      <c r="Q120" s="80"/>
      <c r="R120" s="173">
        <f>R121</f>
        <v>0</v>
      </c>
      <c r="S120" s="80"/>
      <c r="T120" s="174">
        <f>T121</f>
        <v>0</v>
      </c>
      <c r="U120" s="35"/>
      <c r="V120" s="35"/>
      <c r="W120" s="35"/>
      <c r="X120" s="35"/>
      <c r="Y120" s="35"/>
      <c r="Z120" s="35"/>
      <c r="AA120" s="35"/>
      <c r="AB120" s="35"/>
      <c r="AC120" s="35"/>
      <c r="AD120" s="35"/>
      <c r="AE120" s="35"/>
      <c r="AT120" s="18" t="s">
        <v>75</v>
      </c>
      <c r="AU120" s="18" t="s">
        <v>183</v>
      </c>
      <c r="BK120" s="175">
        <f>BK121</f>
        <v>0</v>
      </c>
    </row>
    <row r="121" spans="2:63" s="12" customFormat="1" ht="25.9" customHeight="1">
      <c r="B121" s="176"/>
      <c r="C121" s="177"/>
      <c r="D121" s="178" t="s">
        <v>75</v>
      </c>
      <c r="E121" s="179" t="s">
        <v>2674</v>
      </c>
      <c r="F121" s="179" t="s">
        <v>3005</v>
      </c>
      <c r="G121" s="177"/>
      <c r="H121" s="177"/>
      <c r="I121" s="180"/>
      <c r="J121" s="181">
        <f>BK121</f>
        <v>0</v>
      </c>
      <c r="K121" s="177"/>
      <c r="L121" s="182"/>
      <c r="M121" s="183"/>
      <c r="N121" s="184"/>
      <c r="O121" s="184"/>
      <c r="P121" s="185">
        <f>P122+P130+P138</f>
        <v>0</v>
      </c>
      <c r="Q121" s="184"/>
      <c r="R121" s="185">
        <f>R122+R130+R138</f>
        <v>0</v>
      </c>
      <c r="S121" s="184"/>
      <c r="T121" s="186">
        <f>T122+T130+T138</f>
        <v>0</v>
      </c>
      <c r="AR121" s="187" t="s">
        <v>84</v>
      </c>
      <c r="AT121" s="188" t="s">
        <v>75</v>
      </c>
      <c r="AU121" s="188" t="s">
        <v>76</v>
      </c>
      <c r="AY121" s="187" t="s">
        <v>205</v>
      </c>
      <c r="BK121" s="189">
        <f>BK122+BK130+BK138</f>
        <v>0</v>
      </c>
    </row>
    <row r="122" spans="2:63" s="12" customFormat="1" ht="22.9" customHeight="1">
      <c r="B122" s="176"/>
      <c r="C122" s="177"/>
      <c r="D122" s="178" t="s">
        <v>75</v>
      </c>
      <c r="E122" s="190" t="s">
        <v>2718</v>
      </c>
      <c r="F122" s="190" t="s">
        <v>2767</v>
      </c>
      <c r="G122" s="177"/>
      <c r="H122" s="177"/>
      <c r="I122" s="180"/>
      <c r="J122" s="191">
        <f>BK122</f>
        <v>0</v>
      </c>
      <c r="K122" s="177"/>
      <c r="L122" s="182"/>
      <c r="M122" s="183"/>
      <c r="N122" s="184"/>
      <c r="O122" s="184"/>
      <c r="P122" s="185">
        <f>SUM(P123:P129)</f>
        <v>0</v>
      </c>
      <c r="Q122" s="184"/>
      <c r="R122" s="185">
        <f>SUM(R123:R129)</f>
        <v>0</v>
      </c>
      <c r="S122" s="184"/>
      <c r="T122" s="186">
        <f>SUM(T123:T129)</f>
        <v>0</v>
      </c>
      <c r="AR122" s="187" t="s">
        <v>84</v>
      </c>
      <c r="AT122" s="188" t="s">
        <v>75</v>
      </c>
      <c r="AU122" s="188" t="s">
        <v>84</v>
      </c>
      <c r="AY122" s="187" t="s">
        <v>205</v>
      </c>
      <c r="BK122" s="189">
        <f>SUM(BK123:BK129)</f>
        <v>0</v>
      </c>
    </row>
    <row r="123" spans="1:65" s="2" customFormat="1" ht="76.35" customHeight="1">
      <c r="A123" s="35"/>
      <c r="B123" s="36"/>
      <c r="C123" s="192" t="s">
        <v>84</v>
      </c>
      <c r="D123" s="192" t="s">
        <v>207</v>
      </c>
      <c r="E123" s="193" t="s">
        <v>3006</v>
      </c>
      <c r="F123" s="194" t="s">
        <v>3007</v>
      </c>
      <c r="G123" s="195" t="s">
        <v>2678</v>
      </c>
      <c r="H123" s="196">
        <v>4</v>
      </c>
      <c r="I123" s="197"/>
      <c r="J123" s="198">
        <f aca="true" t="shared" si="0" ref="J123:J129">ROUND(I123*H123,2)</f>
        <v>0</v>
      </c>
      <c r="K123" s="194" t="s">
        <v>1</v>
      </c>
      <c r="L123" s="40"/>
      <c r="M123" s="199" t="s">
        <v>1</v>
      </c>
      <c r="N123" s="200" t="s">
        <v>41</v>
      </c>
      <c r="O123" s="72"/>
      <c r="P123" s="201">
        <f aca="true" t="shared" si="1" ref="P123:P129">O123*H123</f>
        <v>0</v>
      </c>
      <c r="Q123" s="201">
        <v>0</v>
      </c>
      <c r="R123" s="201">
        <f aca="true" t="shared" si="2" ref="R123:R129">Q123*H123</f>
        <v>0</v>
      </c>
      <c r="S123" s="201">
        <v>0</v>
      </c>
      <c r="T123" s="202">
        <f aca="true" t="shared" si="3" ref="T123:T129">S123*H123</f>
        <v>0</v>
      </c>
      <c r="U123" s="35"/>
      <c r="V123" s="35"/>
      <c r="W123" s="35"/>
      <c r="X123" s="35"/>
      <c r="Y123" s="35"/>
      <c r="Z123" s="35"/>
      <c r="AA123" s="35"/>
      <c r="AB123" s="35"/>
      <c r="AC123" s="35"/>
      <c r="AD123" s="35"/>
      <c r="AE123" s="35"/>
      <c r="AR123" s="203" t="s">
        <v>211</v>
      </c>
      <c r="AT123" s="203" t="s">
        <v>207</v>
      </c>
      <c r="AU123" s="203" t="s">
        <v>86</v>
      </c>
      <c r="AY123" s="18" t="s">
        <v>205</v>
      </c>
      <c r="BE123" s="204">
        <f aca="true" t="shared" si="4" ref="BE123:BE129">IF(N123="základní",J123,0)</f>
        <v>0</v>
      </c>
      <c r="BF123" s="204">
        <f aca="true" t="shared" si="5" ref="BF123:BF129">IF(N123="snížená",J123,0)</f>
        <v>0</v>
      </c>
      <c r="BG123" s="204">
        <f aca="true" t="shared" si="6" ref="BG123:BG129">IF(N123="zákl. přenesená",J123,0)</f>
        <v>0</v>
      </c>
      <c r="BH123" s="204">
        <f aca="true" t="shared" si="7" ref="BH123:BH129">IF(N123="sníž. přenesená",J123,0)</f>
        <v>0</v>
      </c>
      <c r="BI123" s="204">
        <f aca="true" t="shared" si="8" ref="BI123:BI129">IF(N123="nulová",J123,0)</f>
        <v>0</v>
      </c>
      <c r="BJ123" s="18" t="s">
        <v>84</v>
      </c>
      <c r="BK123" s="204">
        <f aca="true" t="shared" si="9" ref="BK123:BK129">ROUND(I123*H123,2)</f>
        <v>0</v>
      </c>
      <c r="BL123" s="18" t="s">
        <v>211</v>
      </c>
      <c r="BM123" s="203" t="s">
        <v>86</v>
      </c>
    </row>
    <row r="124" spans="1:65" s="2" customFormat="1" ht="24.2" customHeight="1">
      <c r="A124" s="35"/>
      <c r="B124" s="36"/>
      <c r="C124" s="192" t="s">
        <v>86</v>
      </c>
      <c r="D124" s="192" t="s">
        <v>207</v>
      </c>
      <c r="E124" s="193" t="s">
        <v>3008</v>
      </c>
      <c r="F124" s="194" t="s">
        <v>3009</v>
      </c>
      <c r="G124" s="195" t="s">
        <v>2678</v>
      </c>
      <c r="H124" s="196">
        <v>8</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86</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211</v>
      </c>
    </row>
    <row r="125" spans="1:65" s="2" customFormat="1" ht="37.9" customHeight="1">
      <c r="A125" s="35"/>
      <c r="B125" s="36"/>
      <c r="C125" s="192" t="s">
        <v>218</v>
      </c>
      <c r="D125" s="192" t="s">
        <v>207</v>
      </c>
      <c r="E125" s="193" t="s">
        <v>3010</v>
      </c>
      <c r="F125" s="194" t="s">
        <v>3011</v>
      </c>
      <c r="G125" s="195" t="s">
        <v>2678</v>
      </c>
      <c r="H125" s="196">
        <v>8</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86</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235</v>
      </c>
    </row>
    <row r="126" spans="1:65" s="2" customFormat="1" ht="14.45" customHeight="1">
      <c r="A126" s="35"/>
      <c r="B126" s="36"/>
      <c r="C126" s="192" t="s">
        <v>211</v>
      </c>
      <c r="D126" s="192" t="s">
        <v>207</v>
      </c>
      <c r="E126" s="193" t="s">
        <v>3012</v>
      </c>
      <c r="F126" s="194" t="s">
        <v>3013</v>
      </c>
      <c r="G126" s="195" t="s">
        <v>2678</v>
      </c>
      <c r="H126" s="196">
        <v>3</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86</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245</v>
      </c>
    </row>
    <row r="127" spans="1:65" s="2" customFormat="1" ht="14.45" customHeight="1">
      <c r="A127" s="35"/>
      <c r="B127" s="36"/>
      <c r="C127" s="192" t="s">
        <v>204</v>
      </c>
      <c r="D127" s="192" t="s">
        <v>207</v>
      </c>
      <c r="E127" s="193" t="s">
        <v>3014</v>
      </c>
      <c r="F127" s="194" t="s">
        <v>3015</v>
      </c>
      <c r="G127" s="195" t="s">
        <v>2678</v>
      </c>
      <c r="H127" s="196">
        <v>3</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86</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256</v>
      </c>
    </row>
    <row r="128" spans="1:65" s="2" customFormat="1" ht="14.45" customHeight="1">
      <c r="A128" s="35"/>
      <c r="B128" s="36"/>
      <c r="C128" s="192" t="s">
        <v>235</v>
      </c>
      <c r="D128" s="192" t="s">
        <v>207</v>
      </c>
      <c r="E128" s="193" t="s">
        <v>3016</v>
      </c>
      <c r="F128" s="194" t="s">
        <v>3017</v>
      </c>
      <c r="G128" s="195" t="s">
        <v>2678</v>
      </c>
      <c r="H128" s="196">
        <v>3</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323</v>
      </c>
    </row>
    <row r="129" spans="1:65" s="2" customFormat="1" ht="14.45" customHeight="1">
      <c r="A129" s="35"/>
      <c r="B129" s="36"/>
      <c r="C129" s="192" t="s">
        <v>240</v>
      </c>
      <c r="D129" s="192" t="s">
        <v>207</v>
      </c>
      <c r="E129" s="193" t="s">
        <v>2996</v>
      </c>
      <c r="F129" s="194" t="s">
        <v>2829</v>
      </c>
      <c r="G129" s="195" t="s">
        <v>2800</v>
      </c>
      <c r="H129" s="196">
        <v>1</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333</v>
      </c>
    </row>
    <row r="130" spans="2:63" s="12" customFormat="1" ht="22.9" customHeight="1">
      <c r="B130" s="176"/>
      <c r="C130" s="177"/>
      <c r="D130" s="178" t="s">
        <v>75</v>
      </c>
      <c r="E130" s="190" t="s">
        <v>2804</v>
      </c>
      <c r="F130" s="190" t="s">
        <v>2805</v>
      </c>
      <c r="G130" s="177"/>
      <c r="H130" s="177"/>
      <c r="I130" s="180"/>
      <c r="J130" s="191">
        <f>BK130</f>
        <v>0</v>
      </c>
      <c r="K130" s="177"/>
      <c r="L130" s="182"/>
      <c r="M130" s="183"/>
      <c r="N130" s="184"/>
      <c r="O130" s="184"/>
      <c r="P130" s="185">
        <f>SUM(P131:P137)</f>
        <v>0</v>
      </c>
      <c r="Q130" s="184"/>
      <c r="R130" s="185">
        <f>SUM(R131:R137)</f>
        <v>0</v>
      </c>
      <c r="S130" s="184"/>
      <c r="T130" s="186">
        <f>SUM(T131:T137)</f>
        <v>0</v>
      </c>
      <c r="AR130" s="187" t="s">
        <v>84</v>
      </c>
      <c r="AT130" s="188" t="s">
        <v>75</v>
      </c>
      <c r="AU130" s="188" t="s">
        <v>84</v>
      </c>
      <c r="AY130" s="187" t="s">
        <v>205</v>
      </c>
      <c r="BK130" s="189">
        <f>SUM(BK131:BK137)</f>
        <v>0</v>
      </c>
    </row>
    <row r="131" spans="1:65" s="2" customFormat="1" ht="14.45" customHeight="1">
      <c r="A131" s="35"/>
      <c r="B131" s="36"/>
      <c r="C131" s="192" t="s">
        <v>245</v>
      </c>
      <c r="D131" s="192" t="s">
        <v>207</v>
      </c>
      <c r="E131" s="193" t="s">
        <v>3018</v>
      </c>
      <c r="F131" s="194" t="s">
        <v>3019</v>
      </c>
      <c r="G131" s="195" t="s">
        <v>326</v>
      </c>
      <c r="H131" s="196">
        <v>270</v>
      </c>
      <c r="I131" s="197"/>
      <c r="J131" s="198">
        <f aca="true" t="shared" si="10" ref="J131:J137">ROUND(I131*H131,2)</f>
        <v>0</v>
      </c>
      <c r="K131" s="194" t="s">
        <v>1</v>
      </c>
      <c r="L131" s="40"/>
      <c r="M131" s="199" t="s">
        <v>1</v>
      </c>
      <c r="N131" s="200" t="s">
        <v>41</v>
      </c>
      <c r="O131" s="72"/>
      <c r="P131" s="201">
        <f aca="true" t="shared" si="11" ref="P131:P137">O131*H131</f>
        <v>0</v>
      </c>
      <c r="Q131" s="201">
        <v>0</v>
      </c>
      <c r="R131" s="201">
        <f aca="true" t="shared" si="12" ref="R131:R137">Q131*H131</f>
        <v>0</v>
      </c>
      <c r="S131" s="201">
        <v>0</v>
      </c>
      <c r="T131" s="202">
        <f aca="true" t="shared" si="13" ref="T131:T137">S131*H131</f>
        <v>0</v>
      </c>
      <c r="U131" s="35"/>
      <c r="V131" s="35"/>
      <c r="W131" s="35"/>
      <c r="X131" s="35"/>
      <c r="Y131" s="35"/>
      <c r="Z131" s="35"/>
      <c r="AA131" s="35"/>
      <c r="AB131" s="35"/>
      <c r="AC131" s="35"/>
      <c r="AD131" s="35"/>
      <c r="AE131" s="35"/>
      <c r="AR131" s="203" t="s">
        <v>211</v>
      </c>
      <c r="AT131" s="203" t="s">
        <v>207</v>
      </c>
      <c r="AU131" s="203" t="s">
        <v>86</v>
      </c>
      <c r="AY131" s="18" t="s">
        <v>205</v>
      </c>
      <c r="BE131" s="204">
        <f aca="true" t="shared" si="14" ref="BE131:BE137">IF(N131="základní",J131,0)</f>
        <v>0</v>
      </c>
      <c r="BF131" s="204">
        <f aca="true" t="shared" si="15" ref="BF131:BF137">IF(N131="snížená",J131,0)</f>
        <v>0</v>
      </c>
      <c r="BG131" s="204">
        <f aca="true" t="shared" si="16" ref="BG131:BG137">IF(N131="zákl. přenesená",J131,0)</f>
        <v>0</v>
      </c>
      <c r="BH131" s="204">
        <f aca="true" t="shared" si="17" ref="BH131:BH137">IF(N131="sníž. přenesená",J131,0)</f>
        <v>0</v>
      </c>
      <c r="BI131" s="204">
        <f aca="true" t="shared" si="18" ref="BI131:BI137">IF(N131="nulová",J131,0)</f>
        <v>0</v>
      </c>
      <c r="BJ131" s="18" t="s">
        <v>84</v>
      </c>
      <c r="BK131" s="204">
        <f aca="true" t="shared" si="19" ref="BK131:BK137">ROUND(I131*H131,2)</f>
        <v>0</v>
      </c>
      <c r="BL131" s="18" t="s">
        <v>211</v>
      </c>
      <c r="BM131" s="203" t="s">
        <v>341</v>
      </c>
    </row>
    <row r="132" spans="1:65" s="2" customFormat="1" ht="14.45" customHeight="1">
      <c r="A132" s="35"/>
      <c r="B132" s="36"/>
      <c r="C132" s="192" t="s">
        <v>249</v>
      </c>
      <c r="D132" s="192" t="s">
        <v>207</v>
      </c>
      <c r="E132" s="193" t="s">
        <v>3020</v>
      </c>
      <c r="F132" s="194" t="s">
        <v>3021</v>
      </c>
      <c r="G132" s="195" t="s">
        <v>326</v>
      </c>
      <c r="H132" s="196">
        <v>270</v>
      </c>
      <c r="I132" s="197"/>
      <c r="J132" s="198">
        <f t="shared" si="10"/>
        <v>0</v>
      </c>
      <c r="K132" s="194" t="s">
        <v>1</v>
      </c>
      <c r="L132" s="40"/>
      <c r="M132" s="199" t="s">
        <v>1</v>
      </c>
      <c r="N132" s="200" t="s">
        <v>41</v>
      </c>
      <c r="O132" s="72"/>
      <c r="P132" s="201">
        <f t="shared" si="11"/>
        <v>0</v>
      </c>
      <c r="Q132" s="201">
        <v>0</v>
      </c>
      <c r="R132" s="201">
        <f t="shared" si="12"/>
        <v>0</v>
      </c>
      <c r="S132" s="201">
        <v>0</v>
      </c>
      <c r="T132" s="202">
        <f t="shared" si="13"/>
        <v>0</v>
      </c>
      <c r="U132" s="35"/>
      <c r="V132" s="35"/>
      <c r="W132" s="35"/>
      <c r="X132" s="35"/>
      <c r="Y132" s="35"/>
      <c r="Z132" s="35"/>
      <c r="AA132" s="35"/>
      <c r="AB132" s="35"/>
      <c r="AC132" s="35"/>
      <c r="AD132" s="35"/>
      <c r="AE132" s="35"/>
      <c r="AR132" s="203" t="s">
        <v>211</v>
      </c>
      <c r="AT132" s="203" t="s">
        <v>207</v>
      </c>
      <c r="AU132" s="203" t="s">
        <v>86</v>
      </c>
      <c r="AY132" s="18" t="s">
        <v>205</v>
      </c>
      <c r="BE132" s="204">
        <f t="shared" si="14"/>
        <v>0</v>
      </c>
      <c r="BF132" s="204">
        <f t="shared" si="15"/>
        <v>0</v>
      </c>
      <c r="BG132" s="204">
        <f t="shared" si="16"/>
        <v>0</v>
      </c>
      <c r="BH132" s="204">
        <f t="shared" si="17"/>
        <v>0</v>
      </c>
      <c r="BI132" s="204">
        <f t="shared" si="18"/>
        <v>0</v>
      </c>
      <c r="BJ132" s="18" t="s">
        <v>84</v>
      </c>
      <c r="BK132" s="204">
        <f t="shared" si="19"/>
        <v>0</v>
      </c>
      <c r="BL132" s="18" t="s">
        <v>211</v>
      </c>
      <c r="BM132" s="203" t="s">
        <v>350</v>
      </c>
    </row>
    <row r="133" spans="1:65" s="2" customFormat="1" ht="14.45" customHeight="1">
      <c r="A133" s="35"/>
      <c r="B133" s="36"/>
      <c r="C133" s="192" t="s">
        <v>256</v>
      </c>
      <c r="D133" s="192" t="s">
        <v>207</v>
      </c>
      <c r="E133" s="193" t="s">
        <v>2966</v>
      </c>
      <c r="F133" s="194" t="s">
        <v>2967</v>
      </c>
      <c r="G133" s="195" t="s">
        <v>326</v>
      </c>
      <c r="H133" s="196">
        <v>90</v>
      </c>
      <c r="I133" s="197"/>
      <c r="J133" s="198">
        <f t="shared" si="10"/>
        <v>0</v>
      </c>
      <c r="K133" s="194" t="s">
        <v>1</v>
      </c>
      <c r="L133" s="40"/>
      <c r="M133" s="199" t="s">
        <v>1</v>
      </c>
      <c r="N133" s="200" t="s">
        <v>41</v>
      </c>
      <c r="O133" s="72"/>
      <c r="P133" s="201">
        <f t="shared" si="11"/>
        <v>0</v>
      </c>
      <c r="Q133" s="201">
        <v>0</v>
      </c>
      <c r="R133" s="201">
        <f t="shared" si="12"/>
        <v>0</v>
      </c>
      <c r="S133" s="201">
        <v>0</v>
      </c>
      <c r="T133" s="202">
        <f t="shared" si="13"/>
        <v>0</v>
      </c>
      <c r="U133" s="35"/>
      <c r="V133" s="35"/>
      <c r="W133" s="35"/>
      <c r="X133" s="35"/>
      <c r="Y133" s="35"/>
      <c r="Z133" s="35"/>
      <c r="AA133" s="35"/>
      <c r="AB133" s="35"/>
      <c r="AC133" s="35"/>
      <c r="AD133" s="35"/>
      <c r="AE133" s="35"/>
      <c r="AR133" s="203" t="s">
        <v>211</v>
      </c>
      <c r="AT133" s="203" t="s">
        <v>207</v>
      </c>
      <c r="AU133" s="203" t="s">
        <v>86</v>
      </c>
      <c r="AY133" s="18" t="s">
        <v>205</v>
      </c>
      <c r="BE133" s="204">
        <f t="shared" si="14"/>
        <v>0</v>
      </c>
      <c r="BF133" s="204">
        <f t="shared" si="15"/>
        <v>0</v>
      </c>
      <c r="BG133" s="204">
        <f t="shared" si="16"/>
        <v>0</v>
      </c>
      <c r="BH133" s="204">
        <f t="shared" si="17"/>
        <v>0</v>
      </c>
      <c r="BI133" s="204">
        <f t="shared" si="18"/>
        <v>0</v>
      </c>
      <c r="BJ133" s="18" t="s">
        <v>84</v>
      </c>
      <c r="BK133" s="204">
        <f t="shared" si="19"/>
        <v>0</v>
      </c>
      <c r="BL133" s="18" t="s">
        <v>211</v>
      </c>
      <c r="BM133" s="203" t="s">
        <v>361</v>
      </c>
    </row>
    <row r="134" spans="1:65" s="2" customFormat="1" ht="14.45" customHeight="1">
      <c r="A134" s="35"/>
      <c r="B134" s="36"/>
      <c r="C134" s="192" t="s">
        <v>263</v>
      </c>
      <c r="D134" s="192" t="s">
        <v>207</v>
      </c>
      <c r="E134" s="193" t="s">
        <v>2818</v>
      </c>
      <c r="F134" s="194" t="s">
        <v>2819</v>
      </c>
      <c r="G134" s="195" t="s">
        <v>2678</v>
      </c>
      <c r="H134" s="196">
        <v>20</v>
      </c>
      <c r="I134" s="197"/>
      <c r="J134" s="198">
        <f t="shared" si="10"/>
        <v>0</v>
      </c>
      <c r="K134" s="194" t="s">
        <v>1</v>
      </c>
      <c r="L134" s="40"/>
      <c r="M134" s="199" t="s">
        <v>1</v>
      </c>
      <c r="N134" s="200" t="s">
        <v>41</v>
      </c>
      <c r="O134" s="72"/>
      <c r="P134" s="201">
        <f t="shared" si="11"/>
        <v>0</v>
      </c>
      <c r="Q134" s="201">
        <v>0</v>
      </c>
      <c r="R134" s="201">
        <f t="shared" si="12"/>
        <v>0</v>
      </c>
      <c r="S134" s="201">
        <v>0</v>
      </c>
      <c r="T134" s="202">
        <f t="shared" si="13"/>
        <v>0</v>
      </c>
      <c r="U134" s="35"/>
      <c r="V134" s="35"/>
      <c r="W134" s="35"/>
      <c r="X134" s="35"/>
      <c r="Y134" s="35"/>
      <c r="Z134" s="35"/>
      <c r="AA134" s="35"/>
      <c r="AB134" s="35"/>
      <c r="AC134" s="35"/>
      <c r="AD134" s="35"/>
      <c r="AE134" s="35"/>
      <c r="AR134" s="203" t="s">
        <v>211</v>
      </c>
      <c r="AT134" s="203" t="s">
        <v>207</v>
      </c>
      <c r="AU134" s="203" t="s">
        <v>86</v>
      </c>
      <c r="AY134" s="18" t="s">
        <v>205</v>
      </c>
      <c r="BE134" s="204">
        <f t="shared" si="14"/>
        <v>0</v>
      </c>
      <c r="BF134" s="204">
        <f t="shared" si="15"/>
        <v>0</v>
      </c>
      <c r="BG134" s="204">
        <f t="shared" si="16"/>
        <v>0</v>
      </c>
      <c r="BH134" s="204">
        <f t="shared" si="17"/>
        <v>0</v>
      </c>
      <c r="BI134" s="204">
        <f t="shared" si="18"/>
        <v>0</v>
      </c>
      <c r="BJ134" s="18" t="s">
        <v>84</v>
      </c>
      <c r="BK134" s="204">
        <f t="shared" si="19"/>
        <v>0</v>
      </c>
      <c r="BL134" s="18" t="s">
        <v>211</v>
      </c>
      <c r="BM134" s="203" t="s">
        <v>372</v>
      </c>
    </row>
    <row r="135" spans="1:65" s="2" customFormat="1" ht="14.45" customHeight="1">
      <c r="A135" s="35"/>
      <c r="B135" s="36"/>
      <c r="C135" s="192" t="s">
        <v>323</v>
      </c>
      <c r="D135" s="192" t="s">
        <v>207</v>
      </c>
      <c r="E135" s="193" t="s">
        <v>2820</v>
      </c>
      <c r="F135" s="194" t="s">
        <v>2821</v>
      </c>
      <c r="G135" s="195" t="s">
        <v>2678</v>
      </c>
      <c r="H135" s="196">
        <v>10</v>
      </c>
      <c r="I135" s="197"/>
      <c r="J135" s="198">
        <f t="shared" si="10"/>
        <v>0</v>
      </c>
      <c r="K135" s="194" t="s">
        <v>1</v>
      </c>
      <c r="L135" s="40"/>
      <c r="M135" s="199" t="s">
        <v>1</v>
      </c>
      <c r="N135" s="200" t="s">
        <v>41</v>
      </c>
      <c r="O135" s="72"/>
      <c r="P135" s="201">
        <f t="shared" si="11"/>
        <v>0</v>
      </c>
      <c r="Q135" s="201">
        <v>0</v>
      </c>
      <c r="R135" s="201">
        <f t="shared" si="12"/>
        <v>0</v>
      </c>
      <c r="S135" s="201">
        <v>0</v>
      </c>
      <c r="T135" s="202">
        <f t="shared" si="13"/>
        <v>0</v>
      </c>
      <c r="U135" s="35"/>
      <c r="V135" s="35"/>
      <c r="W135" s="35"/>
      <c r="X135" s="35"/>
      <c r="Y135" s="35"/>
      <c r="Z135" s="35"/>
      <c r="AA135" s="35"/>
      <c r="AB135" s="35"/>
      <c r="AC135" s="35"/>
      <c r="AD135" s="35"/>
      <c r="AE135" s="35"/>
      <c r="AR135" s="203" t="s">
        <v>211</v>
      </c>
      <c r="AT135" s="203" t="s">
        <v>207</v>
      </c>
      <c r="AU135" s="203" t="s">
        <v>86</v>
      </c>
      <c r="AY135" s="18" t="s">
        <v>205</v>
      </c>
      <c r="BE135" s="204">
        <f t="shared" si="14"/>
        <v>0</v>
      </c>
      <c r="BF135" s="204">
        <f t="shared" si="15"/>
        <v>0</v>
      </c>
      <c r="BG135" s="204">
        <f t="shared" si="16"/>
        <v>0</v>
      </c>
      <c r="BH135" s="204">
        <f t="shared" si="17"/>
        <v>0</v>
      </c>
      <c r="BI135" s="204">
        <f t="shared" si="18"/>
        <v>0</v>
      </c>
      <c r="BJ135" s="18" t="s">
        <v>84</v>
      </c>
      <c r="BK135" s="204">
        <f t="shared" si="19"/>
        <v>0</v>
      </c>
      <c r="BL135" s="18" t="s">
        <v>211</v>
      </c>
      <c r="BM135" s="203" t="s">
        <v>384</v>
      </c>
    </row>
    <row r="136" spans="1:65" s="2" customFormat="1" ht="14.45" customHeight="1">
      <c r="A136" s="35"/>
      <c r="B136" s="36"/>
      <c r="C136" s="192" t="s">
        <v>329</v>
      </c>
      <c r="D136" s="192" t="s">
        <v>207</v>
      </c>
      <c r="E136" s="193" t="s">
        <v>2828</v>
      </c>
      <c r="F136" s="194" t="s">
        <v>2829</v>
      </c>
      <c r="G136" s="195" t="s">
        <v>2800</v>
      </c>
      <c r="H136" s="196">
        <v>1</v>
      </c>
      <c r="I136" s="197"/>
      <c r="J136" s="198">
        <f t="shared" si="10"/>
        <v>0</v>
      </c>
      <c r="K136" s="194" t="s">
        <v>1</v>
      </c>
      <c r="L136" s="40"/>
      <c r="M136" s="199" t="s">
        <v>1</v>
      </c>
      <c r="N136" s="200" t="s">
        <v>41</v>
      </c>
      <c r="O136" s="72"/>
      <c r="P136" s="201">
        <f t="shared" si="11"/>
        <v>0</v>
      </c>
      <c r="Q136" s="201">
        <v>0</v>
      </c>
      <c r="R136" s="201">
        <f t="shared" si="12"/>
        <v>0</v>
      </c>
      <c r="S136" s="201">
        <v>0</v>
      </c>
      <c r="T136" s="202">
        <f t="shared" si="13"/>
        <v>0</v>
      </c>
      <c r="U136" s="35"/>
      <c r="V136" s="35"/>
      <c r="W136" s="35"/>
      <c r="X136" s="35"/>
      <c r="Y136" s="35"/>
      <c r="Z136" s="35"/>
      <c r="AA136" s="35"/>
      <c r="AB136" s="35"/>
      <c r="AC136" s="35"/>
      <c r="AD136" s="35"/>
      <c r="AE136" s="35"/>
      <c r="AR136" s="203" t="s">
        <v>211</v>
      </c>
      <c r="AT136" s="203" t="s">
        <v>207</v>
      </c>
      <c r="AU136" s="203" t="s">
        <v>86</v>
      </c>
      <c r="AY136" s="18" t="s">
        <v>205</v>
      </c>
      <c r="BE136" s="204">
        <f t="shared" si="14"/>
        <v>0</v>
      </c>
      <c r="BF136" s="204">
        <f t="shared" si="15"/>
        <v>0</v>
      </c>
      <c r="BG136" s="204">
        <f t="shared" si="16"/>
        <v>0</v>
      </c>
      <c r="BH136" s="204">
        <f t="shared" si="17"/>
        <v>0</v>
      </c>
      <c r="BI136" s="204">
        <f t="shared" si="18"/>
        <v>0</v>
      </c>
      <c r="BJ136" s="18" t="s">
        <v>84</v>
      </c>
      <c r="BK136" s="204">
        <f t="shared" si="19"/>
        <v>0</v>
      </c>
      <c r="BL136" s="18" t="s">
        <v>211</v>
      </c>
      <c r="BM136" s="203" t="s">
        <v>393</v>
      </c>
    </row>
    <row r="137" spans="1:65" s="2" customFormat="1" ht="24.2" customHeight="1">
      <c r="A137" s="35"/>
      <c r="B137" s="36"/>
      <c r="C137" s="192" t="s">
        <v>333</v>
      </c>
      <c r="D137" s="192" t="s">
        <v>207</v>
      </c>
      <c r="E137" s="193" t="s">
        <v>2830</v>
      </c>
      <c r="F137" s="194" t="s">
        <v>2831</v>
      </c>
      <c r="G137" s="195" t="s">
        <v>2803</v>
      </c>
      <c r="H137" s="196">
        <v>16</v>
      </c>
      <c r="I137" s="197"/>
      <c r="J137" s="198">
        <f t="shared" si="10"/>
        <v>0</v>
      </c>
      <c r="K137" s="194" t="s">
        <v>1</v>
      </c>
      <c r="L137" s="40"/>
      <c r="M137" s="199" t="s">
        <v>1</v>
      </c>
      <c r="N137" s="200" t="s">
        <v>41</v>
      </c>
      <c r="O137" s="72"/>
      <c r="P137" s="201">
        <f t="shared" si="11"/>
        <v>0</v>
      </c>
      <c r="Q137" s="201">
        <v>0</v>
      </c>
      <c r="R137" s="201">
        <f t="shared" si="12"/>
        <v>0</v>
      </c>
      <c r="S137" s="201">
        <v>0</v>
      </c>
      <c r="T137" s="202">
        <f t="shared" si="13"/>
        <v>0</v>
      </c>
      <c r="U137" s="35"/>
      <c r="V137" s="35"/>
      <c r="W137" s="35"/>
      <c r="X137" s="35"/>
      <c r="Y137" s="35"/>
      <c r="Z137" s="35"/>
      <c r="AA137" s="35"/>
      <c r="AB137" s="35"/>
      <c r="AC137" s="35"/>
      <c r="AD137" s="35"/>
      <c r="AE137" s="35"/>
      <c r="AR137" s="203" t="s">
        <v>211</v>
      </c>
      <c r="AT137" s="203" t="s">
        <v>207</v>
      </c>
      <c r="AU137" s="203" t="s">
        <v>86</v>
      </c>
      <c r="AY137" s="18" t="s">
        <v>205</v>
      </c>
      <c r="BE137" s="204">
        <f t="shared" si="14"/>
        <v>0</v>
      </c>
      <c r="BF137" s="204">
        <f t="shared" si="15"/>
        <v>0</v>
      </c>
      <c r="BG137" s="204">
        <f t="shared" si="16"/>
        <v>0</v>
      </c>
      <c r="BH137" s="204">
        <f t="shared" si="17"/>
        <v>0</v>
      </c>
      <c r="BI137" s="204">
        <f t="shared" si="18"/>
        <v>0</v>
      </c>
      <c r="BJ137" s="18" t="s">
        <v>84</v>
      </c>
      <c r="BK137" s="204">
        <f t="shared" si="19"/>
        <v>0</v>
      </c>
      <c r="BL137" s="18" t="s">
        <v>211</v>
      </c>
      <c r="BM137" s="203" t="s">
        <v>401</v>
      </c>
    </row>
    <row r="138" spans="2:63" s="12" customFormat="1" ht="22.9" customHeight="1">
      <c r="B138" s="176"/>
      <c r="C138" s="177"/>
      <c r="D138" s="178" t="s">
        <v>75</v>
      </c>
      <c r="E138" s="190" t="s">
        <v>2832</v>
      </c>
      <c r="F138" s="190" t="s">
        <v>2833</v>
      </c>
      <c r="G138" s="177"/>
      <c r="H138" s="177"/>
      <c r="I138" s="180"/>
      <c r="J138" s="191">
        <f>BK138</f>
        <v>0</v>
      </c>
      <c r="K138" s="177"/>
      <c r="L138" s="182"/>
      <c r="M138" s="183"/>
      <c r="N138" s="184"/>
      <c r="O138" s="184"/>
      <c r="P138" s="185">
        <f>SUM(P139:P141)</f>
        <v>0</v>
      </c>
      <c r="Q138" s="184"/>
      <c r="R138" s="185">
        <f>SUM(R139:R141)</f>
        <v>0</v>
      </c>
      <c r="S138" s="184"/>
      <c r="T138" s="186">
        <f>SUM(T139:T141)</f>
        <v>0</v>
      </c>
      <c r="AR138" s="187" t="s">
        <v>84</v>
      </c>
      <c r="AT138" s="188" t="s">
        <v>75</v>
      </c>
      <c r="AU138" s="188" t="s">
        <v>84</v>
      </c>
      <c r="AY138" s="187" t="s">
        <v>205</v>
      </c>
      <c r="BK138" s="189">
        <f>SUM(BK139:BK141)</f>
        <v>0</v>
      </c>
    </row>
    <row r="139" spans="1:65" s="2" customFormat="1" ht="14.45" customHeight="1">
      <c r="A139" s="35"/>
      <c r="B139" s="36"/>
      <c r="C139" s="192" t="s">
        <v>8</v>
      </c>
      <c r="D139" s="192" t="s">
        <v>207</v>
      </c>
      <c r="E139" s="193" t="s">
        <v>3022</v>
      </c>
      <c r="F139" s="194" t="s">
        <v>2998</v>
      </c>
      <c r="G139" s="195" t="s">
        <v>2884</v>
      </c>
      <c r="H139" s="196">
        <v>1</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86</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632</v>
      </c>
    </row>
    <row r="140" spans="1:65" s="2" customFormat="1" ht="14.45" customHeight="1">
      <c r="A140" s="35"/>
      <c r="B140" s="36"/>
      <c r="C140" s="192" t="s">
        <v>341</v>
      </c>
      <c r="D140" s="192" t="s">
        <v>207</v>
      </c>
      <c r="E140" s="193" t="s">
        <v>3023</v>
      </c>
      <c r="F140" s="194" t="s">
        <v>2933</v>
      </c>
      <c r="G140" s="195" t="s">
        <v>2884</v>
      </c>
      <c r="H140" s="196">
        <v>1</v>
      </c>
      <c r="I140" s="197"/>
      <c r="J140" s="198">
        <f>ROUND(I140*H140,2)</f>
        <v>0</v>
      </c>
      <c r="K140" s="194" t="s">
        <v>1</v>
      </c>
      <c r="L140" s="40"/>
      <c r="M140" s="199" t="s">
        <v>1</v>
      </c>
      <c r="N140" s="200" t="s">
        <v>41</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211</v>
      </c>
      <c r="AT140" s="203" t="s">
        <v>207</v>
      </c>
      <c r="AU140" s="203" t="s">
        <v>86</v>
      </c>
      <c r="AY140" s="18" t="s">
        <v>205</v>
      </c>
      <c r="BE140" s="204">
        <f>IF(N140="základní",J140,0)</f>
        <v>0</v>
      </c>
      <c r="BF140" s="204">
        <f>IF(N140="snížená",J140,0)</f>
        <v>0</v>
      </c>
      <c r="BG140" s="204">
        <f>IF(N140="zákl. přenesená",J140,0)</f>
        <v>0</v>
      </c>
      <c r="BH140" s="204">
        <f>IF(N140="sníž. přenesená",J140,0)</f>
        <v>0</v>
      </c>
      <c r="BI140" s="204">
        <f>IF(N140="nulová",J140,0)</f>
        <v>0</v>
      </c>
      <c r="BJ140" s="18" t="s">
        <v>84</v>
      </c>
      <c r="BK140" s="204">
        <f>ROUND(I140*H140,2)</f>
        <v>0</v>
      </c>
      <c r="BL140" s="18" t="s">
        <v>211</v>
      </c>
      <c r="BM140" s="203" t="s">
        <v>643</v>
      </c>
    </row>
    <row r="141" spans="1:65" s="2" customFormat="1" ht="14.45" customHeight="1">
      <c r="A141" s="35"/>
      <c r="B141" s="36"/>
      <c r="C141" s="192" t="s">
        <v>345</v>
      </c>
      <c r="D141" s="192" t="s">
        <v>207</v>
      </c>
      <c r="E141" s="193" t="s">
        <v>3024</v>
      </c>
      <c r="F141" s="194" t="s">
        <v>2845</v>
      </c>
      <c r="G141" s="195" t="s">
        <v>2884</v>
      </c>
      <c r="H141" s="196">
        <v>1</v>
      </c>
      <c r="I141" s="197"/>
      <c r="J141" s="198">
        <f>ROUND(I141*H141,2)</f>
        <v>0</v>
      </c>
      <c r="K141" s="194" t="s">
        <v>1</v>
      </c>
      <c r="L141" s="40"/>
      <c r="M141" s="225" t="s">
        <v>1</v>
      </c>
      <c r="N141" s="226" t="s">
        <v>41</v>
      </c>
      <c r="O141" s="212"/>
      <c r="P141" s="227">
        <f>O141*H141</f>
        <v>0</v>
      </c>
      <c r="Q141" s="227">
        <v>0</v>
      </c>
      <c r="R141" s="227">
        <f>Q141*H141</f>
        <v>0</v>
      </c>
      <c r="S141" s="227">
        <v>0</v>
      </c>
      <c r="T141" s="228">
        <f>S141*H141</f>
        <v>0</v>
      </c>
      <c r="U141" s="35"/>
      <c r="V141" s="35"/>
      <c r="W141" s="35"/>
      <c r="X141" s="35"/>
      <c r="Y141" s="35"/>
      <c r="Z141" s="35"/>
      <c r="AA141" s="35"/>
      <c r="AB141" s="35"/>
      <c r="AC141" s="35"/>
      <c r="AD141" s="35"/>
      <c r="AE141" s="35"/>
      <c r="AR141" s="203" t="s">
        <v>211</v>
      </c>
      <c r="AT141" s="203" t="s">
        <v>207</v>
      </c>
      <c r="AU141" s="203" t="s">
        <v>86</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653</v>
      </c>
    </row>
    <row r="142" spans="1:31" s="2" customFormat="1" ht="6.95" customHeight="1">
      <c r="A142" s="35"/>
      <c r="B142" s="55"/>
      <c r="C142" s="56"/>
      <c r="D142" s="56"/>
      <c r="E142" s="56"/>
      <c r="F142" s="56"/>
      <c r="G142" s="56"/>
      <c r="H142" s="56"/>
      <c r="I142" s="56"/>
      <c r="J142" s="56"/>
      <c r="K142" s="56"/>
      <c r="L142" s="40"/>
      <c r="M142" s="35"/>
      <c r="O142" s="35"/>
      <c r="P142" s="35"/>
      <c r="Q142" s="35"/>
      <c r="R142" s="35"/>
      <c r="S142" s="35"/>
      <c r="T142" s="35"/>
      <c r="U142" s="35"/>
      <c r="V142" s="35"/>
      <c r="W142" s="35"/>
      <c r="X142" s="35"/>
      <c r="Y142" s="35"/>
      <c r="Z142" s="35"/>
      <c r="AA142" s="35"/>
      <c r="AB142" s="35"/>
      <c r="AC142" s="35"/>
      <c r="AD142" s="35"/>
      <c r="AE142" s="35"/>
    </row>
  </sheetData>
  <sheetProtection algorithmName="SHA-512" hashValue="oKuNVr5/kJBIc58WOJFuOZY7y+9npwmlv/NKl0ECNS7fDIsgn7/5C1tC6sI9HAx0dv/rBgBF9PqDiv6AI5z66w==" saltValue="pWk3+TCSj8+/5Sv3ZRGN6VqZj9Vmtrz7kYKws4hn41WPF8yMjMMXchWZoLPCx5Wz5/4eFCh2AZ9uroetVY8Qxw==" spinCount="100000" sheet="1" objects="1" scenarios="1" formatColumns="0" formatRows="0" autoFilter="0"/>
  <autoFilter ref="C119:K141"/>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120</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3025</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ROUND((SUM(BE120:BE148)),2)</f>
        <v>0</v>
      </c>
      <c r="G33" s="35"/>
      <c r="H33" s="35"/>
      <c r="I33" s="131">
        <v>0.21</v>
      </c>
      <c r="J33" s="130">
        <f>ROUND(((SUM(BE120:BE148))*I33),2)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ROUND((SUM(BF120:BF148)),2)</f>
        <v>0</v>
      </c>
      <c r="G34" s="35"/>
      <c r="H34" s="35"/>
      <c r="I34" s="131">
        <v>0.15</v>
      </c>
      <c r="J34" s="130">
        <f>ROUND(((SUM(BF120:BF148))*I34),2)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ROUND((SUM(BG120:BG148)),2)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ROUND((SUM(BH120:BH148)),2)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ROUND((SUM(BI120:BI148)),2)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02.10 - Ambulantní trakt - HR</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3026</v>
      </c>
      <c r="E97" s="157"/>
      <c r="F97" s="157"/>
      <c r="G97" s="157"/>
      <c r="H97" s="157"/>
      <c r="I97" s="157"/>
      <c r="J97" s="158">
        <f>J121</f>
        <v>0</v>
      </c>
      <c r="K97" s="155"/>
      <c r="L97" s="159"/>
    </row>
    <row r="98" spans="2:12" s="10" customFormat="1" ht="19.9" customHeight="1">
      <c r="B98" s="160"/>
      <c r="C98" s="105"/>
      <c r="D98" s="161" t="s">
        <v>3027</v>
      </c>
      <c r="E98" s="162"/>
      <c r="F98" s="162"/>
      <c r="G98" s="162"/>
      <c r="H98" s="162"/>
      <c r="I98" s="162"/>
      <c r="J98" s="163">
        <f>J122</f>
        <v>0</v>
      </c>
      <c r="K98" s="105"/>
      <c r="L98" s="164"/>
    </row>
    <row r="99" spans="2:12" s="10" customFormat="1" ht="19.9" customHeight="1">
      <c r="B99" s="160"/>
      <c r="C99" s="105"/>
      <c r="D99" s="161" t="s">
        <v>3028</v>
      </c>
      <c r="E99" s="162"/>
      <c r="F99" s="162"/>
      <c r="G99" s="162"/>
      <c r="H99" s="162"/>
      <c r="I99" s="162"/>
      <c r="J99" s="163">
        <f>J142</f>
        <v>0</v>
      </c>
      <c r="K99" s="105"/>
      <c r="L99" s="164"/>
    </row>
    <row r="100" spans="2:12" s="9" customFormat="1" ht="24.95" customHeight="1">
      <c r="B100" s="154"/>
      <c r="C100" s="155"/>
      <c r="D100" s="156" t="s">
        <v>3029</v>
      </c>
      <c r="E100" s="157"/>
      <c r="F100" s="157"/>
      <c r="G100" s="157"/>
      <c r="H100" s="157"/>
      <c r="I100" s="157"/>
      <c r="J100" s="158">
        <f>J148</f>
        <v>0</v>
      </c>
      <c r="K100" s="155"/>
      <c r="L100" s="159"/>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02.10 - Ambulantní trakt - HR</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P121+P148</f>
        <v>0</v>
      </c>
      <c r="Q120" s="80"/>
      <c r="R120" s="173">
        <f>R121+R148</f>
        <v>0</v>
      </c>
      <c r="S120" s="80"/>
      <c r="T120" s="174">
        <f>T121+T148</f>
        <v>0</v>
      </c>
      <c r="U120" s="35"/>
      <c r="V120" s="35"/>
      <c r="W120" s="35"/>
      <c r="X120" s="35"/>
      <c r="Y120" s="35"/>
      <c r="Z120" s="35"/>
      <c r="AA120" s="35"/>
      <c r="AB120" s="35"/>
      <c r="AC120" s="35"/>
      <c r="AD120" s="35"/>
      <c r="AE120" s="35"/>
      <c r="AT120" s="18" t="s">
        <v>75</v>
      </c>
      <c r="AU120" s="18" t="s">
        <v>183</v>
      </c>
      <c r="BK120" s="175">
        <f>BK121+BK148</f>
        <v>0</v>
      </c>
    </row>
    <row r="121" spans="2:63" s="12" customFormat="1" ht="25.9" customHeight="1">
      <c r="B121" s="176"/>
      <c r="C121" s="177"/>
      <c r="D121" s="178" t="s">
        <v>75</v>
      </c>
      <c r="E121" s="179" t="s">
        <v>2674</v>
      </c>
      <c r="F121" s="179" t="s">
        <v>3030</v>
      </c>
      <c r="G121" s="177"/>
      <c r="H121" s="177"/>
      <c r="I121" s="180"/>
      <c r="J121" s="181">
        <f>BK121</f>
        <v>0</v>
      </c>
      <c r="K121" s="177"/>
      <c r="L121" s="182"/>
      <c r="M121" s="183"/>
      <c r="N121" s="184"/>
      <c r="O121" s="184"/>
      <c r="P121" s="185">
        <f>P122+P142</f>
        <v>0</v>
      </c>
      <c r="Q121" s="184"/>
      <c r="R121" s="185">
        <f>R122+R142</f>
        <v>0</v>
      </c>
      <c r="S121" s="184"/>
      <c r="T121" s="186">
        <f>T122+T142</f>
        <v>0</v>
      </c>
      <c r="AR121" s="187" t="s">
        <v>84</v>
      </c>
      <c r="AT121" s="188" t="s">
        <v>75</v>
      </c>
      <c r="AU121" s="188" t="s">
        <v>76</v>
      </c>
      <c r="AY121" s="187" t="s">
        <v>205</v>
      </c>
      <c r="BK121" s="189">
        <f>BK122+BK142</f>
        <v>0</v>
      </c>
    </row>
    <row r="122" spans="2:63" s="12" customFormat="1" ht="22.9" customHeight="1">
      <c r="B122" s="176"/>
      <c r="C122" s="177"/>
      <c r="D122" s="178" t="s">
        <v>75</v>
      </c>
      <c r="E122" s="190" t="s">
        <v>2718</v>
      </c>
      <c r="F122" s="190" t="s">
        <v>2805</v>
      </c>
      <c r="G122" s="177"/>
      <c r="H122" s="177"/>
      <c r="I122" s="180"/>
      <c r="J122" s="191">
        <f>BK122</f>
        <v>0</v>
      </c>
      <c r="K122" s="177"/>
      <c r="L122" s="182"/>
      <c r="M122" s="183"/>
      <c r="N122" s="184"/>
      <c r="O122" s="184"/>
      <c r="P122" s="185">
        <f>SUM(P123:P141)</f>
        <v>0</v>
      </c>
      <c r="Q122" s="184"/>
      <c r="R122" s="185">
        <f>SUM(R123:R141)</f>
        <v>0</v>
      </c>
      <c r="S122" s="184"/>
      <c r="T122" s="186">
        <f>SUM(T123:T141)</f>
        <v>0</v>
      </c>
      <c r="AR122" s="187" t="s">
        <v>84</v>
      </c>
      <c r="AT122" s="188" t="s">
        <v>75</v>
      </c>
      <c r="AU122" s="188" t="s">
        <v>84</v>
      </c>
      <c r="AY122" s="187" t="s">
        <v>205</v>
      </c>
      <c r="BK122" s="189">
        <f>SUM(BK123:BK141)</f>
        <v>0</v>
      </c>
    </row>
    <row r="123" spans="1:65" s="2" customFormat="1" ht="24.2" customHeight="1">
      <c r="A123" s="35"/>
      <c r="B123" s="36"/>
      <c r="C123" s="192" t="s">
        <v>86</v>
      </c>
      <c r="D123" s="192" t="s">
        <v>207</v>
      </c>
      <c r="E123" s="193" t="s">
        <v>3031</v>
      </c>
      <c r="F123" s="194" t="s">
        <v>3032</v>
      </c>
      <c r="G123" s="195" t="s">
        <v>326</v>
      </c>
      <c r="H123" s="196">
        <v>110</v>
      </c>
      <c r="I123" s="197"/>
      <c r="J123" s="198">
        <f aca="true" t="shared" si="0" ref="J123:J141">ROUND(I123*H123,2)</f>
        <v>0</v>
      </c>
      <c r="K123" s="194" t="s">
        <v>1</v>
      </c>
      <c r="L123" s="40"/>
      <c r="M123" s="199" t="s">
        <v>1</v>
      </c>
      <c r="N123" s="200" t="s">
        <v>41</v>
      </c>
      <c r="O123" s="72"/>
      <c r="P123" s="201">
        <f aca="true" t="shared" si="1" ref="P123:P141">O123*H123</f>
        <v>0</v>
      </c>
      <c r="Q123" s="201">
        <v>0</v>
      </c>
      <c r="R123" s="201">
        <f aca="true" t="shared" si="2" ref="R123:R141">Q123*H123</f>
        <v>0</v>
      </c>
      <c r="S123" s="201">
        <v>0</v>
      </c>
      <c r="T123" s="202">
        <f aca="true" t="shared" si="3" ref="T123:T141">S123*H123</f>
        <v>0</v>
      </c>
      <c r="U123" s="35"/>
      <c r="V123" s="35"/>
      <c r="W123" s="35"/>
      <c r="X123" s="35"/>
      <c r="Y123" s="35"/>
      <c r="Z123" s="35"/>
      <c r="AA123" s="35"/>
      <c r="AB123" s="35"/>
      <c r="AC123" s="35"/>
      <c r="AD123" s="35"/>
      <c r="AE123" s="35"/>
      <c r="AR123" s="203" t="s">
        <v>211</v>
      </c>
      <c r="AT123" s="203" t="s">
        <v>207</v>
      </c>
      <c r="AU123" s="203" t="s">
        <v>86</v>
      </c>
      <c r="AY123" s="18" t="s">
        <v>205</v>
      </c>
      <c r="BE123" s="204">
        <f aca="true" t="shared" si="4" ref="BE123:BE141">IF(N123="základní",J123,0)</f>
        <v>0</v>
      </c>
      <c r="BF123" s="204">
        <f aca="true" t="shared" si="5" ref="BF123:BF141">IF(N123="snížená",J123,0)</f>
        <v>0</v>
      </c>
      <c r="BG123" s="204">
        <f aca="true" t="shared" si="6" ref="BG123:BG141">IF(N123="zákl. přenesená",J123,0)</f>
        <v>0</v>
      </c>
      <c r="BH123" s="204">
        <f aca="true" t="shared" si="7" ref="BH123:BH141">IF(N123="sníž. přenesená",J123,0)</f>
        <v>0</v>
      </c>
      <c r="BI123" s="204">
        <f aca="true" t="shared" si="8" ref="BI123:BI141">IF(N123="nulová",J123,0)</f>
        <v>0</v>
      </c>
      <c r="BJ123" s="18" t="s">
        <v>84</v>
      </c>
      <c r="BK123" s="204">
        <f aca="true" t="shared" si="9" ref="BK123:BK141">ROUND(I123*H123,2)</f>
        <v>0</v>
      </c>
      <c r="BL123" s="18" t="s">
        <v>211</v>
      </c>
      <c r="BM123" s="203" t="s">
        <v>86</v>
      </c>
    </row>
    <row r="124" spans="1:65" s="2" customFormat="1" ht="24.2" customHeight="1">
      <c r="A124" s="35"/>
      <c r="B124" s="36"/>
      <c r="C124" s="192" t="s">
        <v>218</v>
      </c>
      <c r="D124" s="192" t="s">
        <v>207</v>
      </c>
      <c r="E124" s="193" t="s">
        <v>3033</v>
      </c>
      <c r="F124" s="194" t="s">
        <v>3034</v>
      </c>
      <c r="G124" s="195" t="s">
        <v>326</v>
      </c>
      <c r="H124" s="196">
        <v>60</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86</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211</v>
      </c>
    </row>
    <row r="125" spans="1:65" s="2" customFormat="1" ht="14.45" customHeight="1">
      <c r="A125" s="35"/>
      <c r="B125" s="36"/>
      <c r="C125" s="192" t="s">
        <v>211</v>
      </c>
      <c r="D125" s="192" t="s">
        <v>207</v>
      </c>
      <c r="E125" s="193" t="s">
        <v>3035</v>
      </c>
      <c r="F125" s="194" t="s">
        <v>3036</v>
      </c>
      <c r="G125" s="195" t="s">
        <v>2678</v>
      </c>
      <c r="H125" s="196">
        <v>320</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86</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235</v>
      </c>
    </row>
    <row r="126" spans="1:65" s="2" customFormat="1" ht="14.45" customHeight="1">
      <c r="A126" s="35"/>
      <c r="B126" s="36"/>
      <c r="C126" s="192" t="s">
        <v>204</v>
      </c>
      <c r="D126" s="192" t="s">
        <v>207</v>
      </c>
      <c r="E126" s="193" t="s">
        <v>3037</v>
      </c>
      <c r="F126" s="194" t="s">
        <v>3038</v>
      </c>
      <c r="G126" s="195" t="s">
        <v>326</v>
      </c>
      <c r="H126" s="196">
        <v>750</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86</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245</v>
      </c>
    </row>
    <row r="127" spans="1:65" s="2" customFormat="1" ht="14.45" customHeight="1">
      <c r="A127" s="35"/>
      <c r="B127" s="36"/>
      <c r="C127" s="192" t="s">
        <v>204</v>
      </c>
      <c r="D127" s="192" t="s">
        <v>207</v>
      </c>
      <c r="E127" s="193" t="s">
        <v>3039</v>
      </c>
      <c r="F127" s="194" t="s">
        <v>3040</v>
      </c>
      <c r="G127" s="195" t="s">
        <v>326</v>
      </c>
      <c r="H127" s="196">
        <v>200</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86</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256</v>
      </c>
    </row>
    <row r="128" spans="1:65" s="2" customFormat="1" ht="14.45" customHeight="1">
      <c r="A128" s="35"/>
      <c r="B128" s="36"/>
      <c r="C128" s="192" t="s">
        <v>204</v>
      </c>
      <c r="D128" s="192" t="s">
        <v>207</v>
      </c>
      <c r="E128" s="193" t="s">
        <v>3041</v>
      </c>
      <c r="F128" s="194" t="s">
        <v>3042</v>
      </c>
      <c r="G128" s="195" t="s">
        <v>326</v>
      </c>
      <c r="H128" s="196">
        <v>200</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323</v>
      </c>
    </row>
    <row r="129" spans="1:65" s="2" customFormat="1" ht="14.45" customHeight="1">
      <c r="A129" s="35"/>
      <c r="B129" s="36"/>
      <c r="C129" s="192" t="s">
        <v>235</v>
      </c>
      <c r="D129" s="192" t="s">
        <v>207</v>
      </c>
      <c r="E129" s="193" t="s">
        <v>3043</v>
      </c>
      <c r="F129" s="194" t="s">
        <v>3044</v>
      </c>
      <c r="G129" s="195" t="s">
        <v>326</v>
      </c>
      <c r="H129" s="196">
        <v>500</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333</v>
      </c>
    </row>
    <row r="130" spans="1:65" s="2" customFormat="1" ht="14.45" customHeight="1">
      <c r="A130" s="35"/>
      <c r="B130" s="36"/>
      <c r="C130" s="192" t="s">
        <v>240</v>
      </c>
      <c r="D130" s="192" t="s">
        <v>207</v>
      </c>
      <c r="E130" s="193" t="s">
        <v>3045</v>
      </c>
      <c r="F130" s="194" t="s">
        <v>3046</v>
      </c>
      <c r="G130" s="195" t="s">
        <v>326</v>
      </c>
      <c r="H130" s="196">
        <v>200</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86</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341</v>
      </c>
    </row>
    <row r="131" spans="1:65" s="2" customFormat="1" ht="14.45" customHeight="1">
      <c r="A131" s="35"/>
      <c r="B131" s="36"/>
      <c r="C131" s="192" t="s">
        <v>245</v>
      </c>
      <c r="D131" s="192" t="s">
        <v>207</v>
      </c>
      <c r="E131" s="193" t="s">
        <v>3047</v>
      </c>
      <c r="F131" s="194" t="s">
        <v>3048</v>
      </c>
      <c r="G131" s="195" t="s">
        <v>326</v>
      </c>
      <c r="H131" s="196">
        <v>340</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350</v>
      </c>
    </row>
    <row r="132" spans="1:65" s="2" customFormat="1" ht="14.45" customHeight="1">
      <c r="A132" s="35"/>
      <c r="B132" s="36"/>
      <c r="C132" s="192" t="s">
        <v>249</v>
      </c>
      <c r="D132" s="192" t="s">
        <v>207</v>
      </c>
      <c r="E132" s="193" t="s">
        <v>3049</v>
      </c>
      <c r="F132" s="194" t="s">
        <v>3050</v>
      </c>
      <c r="G132" s="195" t="s">
        <v>326</v>
      </c>
      <c r="H132" s="196">
        <v>190</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361</v>
      </c>
    </row>
    <row r="133" spans="1:65" s="2" customFormat="1" ht="14.45" customHeight="1">
      <c r="A133" s="35"/>
      <c r="B133" s="36"/>
      <c r="C133" s="192" t="s">
        <v>256</v>
      </c>
      <c r="D133" s="192" t="s">
        <v>207</v>
      </c>
      <c r="E133" s="193" t="s">
        <v>3051</v>
      </c>
      <c r="F133" s="194" t="s">
        <v>3052</v>
      </c>
      <c r="G133" s="195" t="s">
        <v>326</v>
      </c>
      <c r="H133" s="196">
        <v>40</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372</v>
      </c>
    </row>
    <row r="134" spans="1:65" s="2" customFormat="1" ht="14.45" customHeight="1">
      <c r="A134" s="35"/>
      <c r="B134" s="36"/>
      <c r="C134" s="192" t="s">
        <v>263</v>
      </c>
      <c r="D134" s="192" t="s">
        <v>207</v>
      </c>
      <c r="E134" s="193" t="s">
        <v>3053</v>
      </c>
      <c r="F134" s="194" t="s">
        <v>3054</v>
      </c>
      <c r="G134" s="195" t="s">
        <v>2678</v>
      </c>
      <c r="H134" s="196">
        <v>22</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86</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384</v>
      </c>
    </row>
    <row r="135" spans="1:65" s="2" customFormat="1" ht="14.45" customHeight="1">
      <c r="A135" s="35"/>
      <c r="B135" s="36"/>
      <c r="C135" s="192" t="s">
        <v>323</v>
      </c>
      <c r="D135" s="192" t="s">
        <v>207</v>
      </c>
      <c r="E135" s="193" t="s">
        <v>3055</v>
      </c>
      <c r="F135" s="194" t="s">
        <v>2819</v>
      </c>
      <c r="G135" s="195" t="s">
        <v>2678</v>
      </c>
      <c r="H135" s="196">
        <v>82</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86</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393</v>
      </c>
    </row>
    <row r="136" spans="1:65" s="2" customFormat="1" ht="14.45" customHeight="1">
      <c r="A136" s="35"/>
      <c r="B136" s="36"/>
      <c r="C136" s="192" t="s">
        <v>329</v>
      </c>
      <c r="D136" s="192" t="s">
        <v>207</v>
      </c>
      <c r="E136" s="193" t="s">
        <v>3056</v>
      </c>
      <c r="F136" s="194" t="s">
        <v>2821</v>
      </c>
      <c r="G136" s="195" t="s">
        <v>2678</v>
      </c>
      <c r="H136" s="196">
        <v>24</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86</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401</v>
      </c>
    </row>
    <row r="137" spans="1:65" s="2" customFormat="1" ht="14.45" customHeight="1">
      <c r="A137" s="35"/>
      <c r="B137" s="36"/>
      <c r="C137" s="192" t="s">
        <v>333</v>
      </c>
      <c r="D137" s="192" t="s">
        <v>207</v>
      </c>
      <c r="E137" s="193" t="s">
        <v>3057</v>
      </c>
      <c r="F137" s="194" t="s">
        <v>3058</v>
      </c>
      <c r="G137" s="195" t="s">
        <v>2678</v>
      </c>
      <c r="H137" s="196">
        <v>42</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86</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632</v>
      </c>
    </row>
    <row r="138" spans="1:65" s="2" customFormat="1" ht="24.2" customHeight="1">
      <c r="A138" s="35"/>
      <c r="B138" s="36"/>
      <c r="C138" s="192" t="s">
        <v>8</v>
      </c>
      <c r="D138" s="192" t="s">
        <v>207</v>
      </c>
      <c r="E138" s="193" t="s">
        <v>3059</v>
      </c>
      <c r="F138" s="194" t="s">
        <v>3060</v>
      </c>
      <c r="G138" s="195" t="s">
        <v>2678</v>
      </c>
      <c r="H138" s="196">
        <v>18</v>
      </c>
      <c r="I138" s="197"/>
      <c r="J138" s="198">
        <f t="shared" si="0"/>
        <v>0</v>
      </c>
      <c r="K138" s="194" t="s">
        <v>1</v>
      </c>
      <c r="L138" s="40"/>
      <c r="M138" s="199" t="s">
        <v>1</v>
      </c>
      <c r="N138" s="200" t="s">
        <v>41</v>
      </c>
      <c r="O138" s="72"/>
      <c r="P138" s="201">
        <f t="shared" si="1"/>
        <v>0</v>
      </c>
      <c r="Q138" s="201">
        <v>0</v>
      </c>
      <c r="R138" s="201">
        <f t="shared" si="2"/>
        <v>0</v>
      </c>
      <c r="S138" s="201">
        <v>0</v>
      </c>
      <c r="T138" s="202">
        <f t="shared" si="3"/>
        <v>0</v>
      </c>
      <c r="U138" s="35"/>
      <c r="V138" s="35"/>
      <c r="W138" s="35"/>
      <c r="X138" s="35"/>
      <c r="Y138" s="35"/>
      <c r="Z138" s="35"/>
      <c r="AA138" s="35"/>
      <c r="AB138" s="35"/>
      <c r="AC138" s="35"/>
      <c r="AD138" s="35"/>
      <c r="AE138" s="35"/>
      <c r="AR138" s="203" t="s">
        <v>211</v>
      </c>
      <c r="AT138" s="203" t="s">
        <v>207</v>
      </c>
      <c r="AU138" s="203" t="s">
        <v>86</v>
      </c>
      <c r="AY138" s="18" t="s">
        <v>205</v>
      </c>
      <c r="BE138" s="204">
        <f t="shared" si="4"/>
        <v>0</v>
      </c>
      <c r="BF138" s="204">
        <f t="shared" si="5"/>
        <v>0</v>
      </c>
      <c r="BG138" s="204">
        <f t="shared" si="6"/>
        <v>0</v>
      </c>
      <c r="BH138" s="204">
        <f t="shared" si="7"/>
        <v>0</v>
      </c>
      <c r="BI138" s="204">
        <f t="shared" si="8"/>
        <v>0</v>
      </c>
      <c r="BJ138" s="18" t="s">
        <v>84</v>
      </c>
      <c r="BK138" s="204">
        <f t="shared" si="9"/>
        <v>0</v>
      </c>
      <c r="BL138" s="18" t="s">
        <v>211</v>
      </c>
      <c r="BM138" s="203" t="s">
        <v>643</v>
      </c>
    </row>
    <row r="139" spans="1:65" s="2" customFormat="1" ht="37.9" customHeight="1">
      <c r="A139" s="35"/>
      <c r="B139" s="36"/>
      <c r="C139" s="192" t="s">
        <v>341</v>
      </c>
      <c r="D139" s="192" t="s">
        <v>207</v>
      </c>
      <c r="E139" s="193" t="s">
        <v>3061</v>
      </c>
      <c r="F139" s="194" t="s">
        <v>3062</v>
      </c>
      <c r="G139" s="195" t="s">
        <v>2800</v>
      </c>
      <c r="H139" s="196">
        <v>1</v>
      </c>
      <c r="I139" s="197"/>
      <c r="J139" s="198">
        <f t="shared" si="0"/>
        <v>0</v>
      </c>
      <c r="K139" s="194" t="s">
        <v>1</v>
      </c>
      <c r="L139" s="40"/>
      <c r="M139" s="199" t="s">
        <v>1</v>
      </c>
      <c r="N139" s="200" t="s">
        <v>41</v>
      </c>
      <c r="O139" s="72"/>
      <c r="P139" s="201">
        <f t="shared" si="1"/>
        <v>0</v>
      </c>
      <c r="Q139" s="201">
        <v>0</v>
      </c>
      <c r="R139" s="201">
        <f t="shared" si="2"/>
        <v>0</v>
      </c>
      <c r="S139" s="201">
        <v>0</v>
      </c>
      <c r="T139" s="202">
        <f t="shared" si="3"/>
        <v>0</v>
      </c>
      <c r="U139" s="35"/>
      <c r="V139" s="35"/>
      <c r="W139" s="35"/>
      <c r="X139" s="35"/>
      <c r="Y139" s="35"/>
      <c r="Z139" s="35"/>
      <c r="AA139" s="35"/>
      <c r="AB139" s="35"/>
      <c r="AC139" s="35"/>
      <c r="AD139" s="35"/>
      <c r="AE139" s="35"/>
      <c r="AR139" s="203" t="s">
        <v>211</v>
      </c>
      <c r="AT139" s="203" t="s">
        <v>207</v>
      </c>
      <c r="AU139" s="203" t="s">
        <v>86</v>
      </c>
      <c r="AY139" s="18" t="s">
        <v>205</v>
      </c>
      <c r="BE139" s="204">
        <f t="shared" si="4"/>
        <v>0</v>
      </c>
      <c r="BF139" s="204">
        <f t="shared" si="5"/>
        <v>0</v>
      </c>
      <c r="BG139" s="204">
        <f t="shared" si="6"/>
        <v>0</v>
      </c>
      <c r="BH139" s="204">
        <f t="shared" si="7"/>
        <v>0</v>
      </c>
      <c r="BI139" s="204">
        <f t="shared" si="8"/>
        <v>0</v>
      </c>
      <c r="BJ139" s="18" t="s">
        <v>84</v>
      </c>
      <c r="BK139" s="204">
        <f t="shared" si="9"/>
        <v>0</v>
      </c>
      <c r="BL139" s="18" t="s">
        <v>211</v>
      </c>
      <c r="BM139" s="203" t="s">
        <v>653</v>
      </c>
    </row>
    <row r="140" spans="1:65" s="2" customFormat="1" ht="14.45" customHeight="1">
      <c r="A140" s="35"/>
      <c r="B140" s="36"/>
      <c r="C140" s="192" t="s">
        <v>345</v>
      </c>
      <c r="D140" s="192" t="s">
        <v>207</v>
      </c>
      <c r="E140" s="193" t="s">
        <v>3063</v>
      </c>
      <c r="F140" s="194" t="s">
        <v>3064</v>
      </c>
      <c r="G140" s="195" t="s">
        <v>326</v>
      </c>
      <c r="H140" s="196">
        <v>100</v>
      </c>
      <c r="I140" s="197"/>
      <c r="J140" s="198">
        <f t="shared" si="0"/>
        <v>0</v>
      </c>
      <c r="K140" s="194" t="s">
        <v>1</v>
      </c>
      <c r="L140" s="40"/>
      <c r="M140" s="199" t="s">
        <v>1</v>
      </c>
      <c r="N140" s="200" t="s">
        <v>41</v>
      </c>
      <c r="O140" s="72"/>
      <c r="P140" s="201">
        <f t="shared" si="1"/>
        <v>0</v>
      </c>
      <c r="Q140" s="201">
        <v>0</v>
      </c>
      <c r="R140" s="201">
        <f t="shared" si="2"/>
        <v>0</v>
      </c>
      <c r="S140" s="201">
        <v>0</v>
      </c>
      <c r="T140" s="202">
        <f t="shared" si="3"/>
        <v>0</v>
      </c>
      <c r="U140" s="35"/>
      <c r="V140" s="35"/>
      <c r="W140" s="35"/>
      <c r="X140" s="35"/>
      <c r="Y140" s="35"/>
      <c r="Z140" s="35"/>
      <c r="AA140" s="35"/>
      <c r="AB140" s="35"/>
      <c r="AC140" s="35"/>
      <c r="AD140" s="35"/>
      <c r="AE140" s="35"/>
      <c r="AR140" s="203" t="s">
        <v>211</v>
      </c>
      <c r="AT140" s="203" t="s">
        <v>207</v>
      </c>
      <c r="AU140" s="203" t="s">
        <v>86</v>
      </c>
      <c r="AY140" s="18" t="s">
        <v>205</v>
      </c>
      <c r="BE140" s="204">
        <f t="shared" si="4"/>
        <v>0</v>
      </c>
      <c r="BF140" s="204">
        <f t="shared" si="5"/>
        <v>0</v>
      </c>
      <c r="BG140" s="204">
        <f t="shared" si="6"/>
        <v>0</v>
      </c>
      <c r="BH140" s="204">
        <f t="shared" si="7"/>
        <v>0</v>
      </c>
      <c r="BI140" s="204">
        <f t="shared" si="8"/>
        <v>0</v>
      </c>
      <c r="BJ140" s="18" t="s">
        <v>84</v>
      </c>
      <c r="BK140" s="204">
        <f t="shared" si="9"/>
        <v>0</v>
      </c>
      <c r="BL140" s="18" t="s">
        <v>211</v>
      </c>
      <c r="BM140" s="203" t="s">
        <v>666</v>
      </c>
    </row>
    <row r="141" spans="1:65" s="2" customFormat="1" ht="24.2" customHeight="1">
      <c r="A141" s="35"/>
      <c r="B141" s="36"/>
      <c r="C141" s="192" t="s">
        <v>350</v>
      </c>
      <c r="D141" s="192" t="s">
        <v>207</v>
      </c>
      <c r="E141" s="193" t="s">
        <v>3065</v>
      </c>
      <c r="F141" s="194" t="s">
        <v>3066</v>
      </c>
      <c r="G141" s="195" t="s">
        <v>2803</v>
      </c>
      <c r="H141" s="196">
        <v>40</v>
      </c>
      <c r="I141" s="197"/>
      <c r="J141" s="198">
        <f t="shared" si="0"/>
        <v>0</v>
      </c>
      <c r="K141" s="194" t="s">
        <v>1</v>
      </c>
      <c r="L141" s="40"/>
      <c r="M141" s="199" t="s">
        <v>1</v>
      </c>
      <c r="N141" s="200" t="s">
        <v>41</v>
      </c>
      <c r="O141" s="72"/>
      <c r="P141" s="201">
        <f t="shared" si="1"/>
        <v>0</v>
      </c>
      <c r="Q141" s="201">
        <v>0</v>
      </c>
      <c r="R141" s="201">
        <f t="shared" si="2"/>
        <v>0</v>
      </c>
      <c r="S141" s="201">
        <v>0</v>
      </c>
      <c r="T141" s="202">
        <f t="shared" si="3"/>
        <v>0</v>
      </c>
      <c r="U141" s="35"/>
      <c r="V141" s="35"/>
      <c r="W141" s="35"/>
      <c r="X141" s="35"/>
      <c r="Y141" s="35"/>
      <c r="Z141" s="35"/>
      <c r="AA141" s="35"/>
      <c r="AB141" s="35"/>
      <c r="AC141" s="35"/>
      <c r="AD141" s="35"/>
      <c r="AE141" s="35"/>
      <c r="AR141" s="203" t="s">
        <v>211</v>
      </c>
      <c r="AT141" s="203" t="s">
        <v>207</v>
      </c>
      <c r="AU141" s="203" t="s">
        <v>86</v>
      </c>
      <c r="AY141" s="18" t="s">
        <v>205</v>
      </c>
      <c r="BE141" s="204">
        <f t="shared" si="4"/>
        <v>0</v>
      </c>
      <c r="BF141" s="204">
        <f t="shared" si="5"/>
        <v>0</v>
      </c>
      <c r="BG141" s="204">
        <f t="shared" si="6"/>
        <v>0</v>
      </c>
      <c r="BH141" s="204">
        <f t="shared" si="7"/>
        <v>0</v>
      </c>
      <c r="BI141" s="204">
        <f t="shared" si="8"/>
        <v>0</v>
      </c>
      <c r="BJ141" s="18" t="s">
        <v>84</v>
      </c>
      <c r="BK141" s="204">
        <f t="shared" si="9"/>
        <v>0</v>
      </c>
      <c r="BL141" s="18" t="s">
        <v>211</v>
      </c>
      <c r="BM141" s="203" t="s">
        <v>680</v>
      </c>
    </row>
    <row r="142" spans="2:63" s="12" customFormat="1" ht="22.9" customHeight="1">
      <c r="B142" s="176"/>
      <c r="C142" s="177"/>
      <c r="D142" s="178" t="s">
        <v>75</v>
      </c>
      <c r="E142" s="190" t="s">
        <v>2804</v>
      </c>
      <c r="F142" s="190" t="s">
        <v>2833</v>
      </c>
      <c r="G142" s="177"/>
      <c r="H142" s="177"/>
      <c r="I142" s="180"/>
      <c r="J142" s="191">
        <f>BK142</f>
        <v>0</v>
      </c>
      <c r="K142" s="177"/>
      <c r="L142" s="182"/>
      <c r="M142" s="183"/>
      <c r="N142" s="184"/>
      <c r="O142" s="184"/>
      <c r="P142" s="185">
        <f>SUM(P143:P147)</f>
        <v>0</v>
      </c>
      <c r="Q142" s="184"/>
      <c r="R142" s="185">
        <f>SUM(R143:R147)</f>
        <v>0</v>
      </c>
      <c r="S142" s="184"/>
      <c r="T142" s="186">
        <f>SUM(T143:T147)</f>
        <v>0</v>
      </c>
      <c r="AR142" s="187" t="s">
        <v>84</v>
      </c>
      <c r="AT142" s="188" t="s">
        <v>75</v>
      </c>
      <c r="AU142" s="188" t="s">
        <v>84</v>
      </c>
      <c r="AY142" s="187" t="s">
        <v>205</v>
      </c>
      <c r="BK142" s="189">
        <f>SUM(BK143:BK147)</f>
        <v>0</v>
      </c>
    </row>
    <row r="143" spans="1:65" s="2" customFormat="1" ht="14.45" customHeight="1">
      <c r="A143" s="35"/>
      <c r="B143" s="36"/>
      <c r="C143" s="192" t="s">
        <v>355</v>
      </c>
      <c r="D143" s="192" t="s">
        <v>207</v>
      </c>
      <c r="E143" s="193" t="s">
        <v>3067</v>
      </c>
      <c r="F143" s="194" t="s">
        <v>3068</v>
      </c>
      <c r="G143" s="195" t="s">
        <v>2678</v>
      </c>
      <c r="H143" s="196">
        <v>1</v>
      </c>
      <c r="I143" s="197"/>
      <c r="J143" s="198">
        <f>ROUND(I143*H143,2)</f>
        <v>0</v>
      </c>
      <c r="K143" s="194" t="s">
        <v>1</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86</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695</v>
      </c>
    </row>
    <row r="144" spans="1:65" s="2" customFormat="1" ht="14.45" customHeight="1">
      <c r="A144" s="35"/>
      <c r="B144" s="36"/>
      <c r="C144" s="192" t="s">
        <v>361</v>
      </c>
      <c r="D144" s="192" t="s">
        <v>207</v>
      </c>
      <c r="E144" s="193" t="s">
        <v>3069</v>
      </c>
      <c r="F144" s="194" t="s">
        <v>3070</v>
      </c>
      <c r="G144" s="195" t="s">
        <v>2803</v>
      </c>
      <c r="H144" s="196">
        <v>35</v>
      </c>
      <c r="I144" s="197"/>
      <c r="J144" s="198">
        <f>ROUND(I144*H144,2)</f>
        <v>0</v>
      </c>
      <c r="K144" s="194" t="s">
        <v>1</v>
      </c>
      <c r="L144" s="40"/>
      <c r="M144" s="199" t="s">
        <v>1</v>
      </c>
      <c r="N144" s="200" t="s">
        <v>41</v>
      </c>
      <c r="O144" s="72"/>
      <c r="P144" s="201">
        <f>O144*H144</f>
        <v>0</v>
      </c>
      <c r="Q144" s="201">
        <v>0</v>
      </c>
      <c r="R144" s="201">
        <f>Q144*H144</f>
        <v>0</v>
      </c>
      <c r="S144" s="201">
        <v>0</v>
      </c>
      <c r="T144" s="202">
        <f>S144*H144</f>
        <v>0</v>
      </c>
      <c r="U144" s="35"/>
      <c r="V144" s="35"/>
      <c r="W144" s="35"/>
      <c r="X144" s="35"/>
      <c r="Y144" s="35"/>
      <c r="Z144" s="35"/>
      <c r="AA144" s="35"/>
      <c r="AB144" s="35"/>
      <c r="AC144" s="35"/>
      <c r="AD144" s="35"/>
      <c r="AE144" s="35"/>
      <c r="AR144" s="203" t="s">
        <v>211</v>
      </c>
      <c r="AT144" s="203" t="s">
        <v>207</v>
      </c>
      <c r="AU144" s="203" t="s">
        <v>86</v>
      </c>
      <c r="AY144" s="18" t="s">
        <v>205</v>
      </c>
      <c r="BE144" s="204">
        <f>IF(N144="základní",J144,0)</f>
        <v>0</v>
      </c>
      <c r="BF144" s="204">
        <f>IF(N144="snížená",J144,0)</f>
        <v>0</v>
      </c>
      <c r="BG144" s="204">
        <f>IF(N144="zákl. přenesená",J144,0)</f>
        <v>0</v>
      </c>
      <c r="BH144" s="204">
        <f>IF(N144="sníž. přenesená",J144,0)</f>
        <v>0</v>
      </c>
      <c r="BI144" s="204">
        <f>IF(N144="nulová",J144,0)</f>
        <v>0</v>
      </c>
      <c r="BJ144" s="18" t="s">
        <v>84</v>
      </c>
      <c r="BK144" s="204">
        <f>ROUND(I144*H144,2)</f>
        <v>0</v>
      </c>
      <c r="BL144" s="18" t="s">
        <v>211</v>
      </c>
      <c r="BM144" s="203" t="s">
        <v>705</v>
      </c>
    </row>
    <row r="145" spans="1:65" s="2" customFormat="1" ht="14.45" customHeight="1">
      <c r="A145" s="35"/>
      <c r="B145" s="36"/>
      <c r="C145" s="192" t="s">
        <v>7</v>
      </c>
      <c r="D145" s="192" t="s">
        <v>207</v>
      </c>
      <c r="E145" s="193" t="s">
        <v>2976</v>
      </c>
      <c r="F145" s="194" t="s">
        <v>2977</v>
      </c>
      <c r="G145" s="195" t="s">
        <v>2803</v>
      </c>
      <c r="H145" s="196">
        <v>35</v>
      </c>
      <c r="I145" s="197"/>
      <c r="J145" s="198">
        <f>ROUND(I145*H145,2)</f>
        <v>0</v>
      </c>
      <c r="K145" s="194" t="s">
        <v>1</v>
      </c>
      <c r="L145" s="40"/>
      <c r="M145" s="199" t="s">
        <v>1</v>
      </c>
      <c r="N145" s="200" t="s">
        <v>41</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211</v>
      </c>
      <c r="AT145" s="203" t="s">
        <v>207</v>
      </c>
      <c r="AU145" s="203" t="s">
        <v>86</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715</v>
      </c>
    </row>
    <row r="146" spans="1:65" s="2" customFormat="1" ht="14.45" customHeight="1">
      <c r="A146" s="35"/>
      <c r="B146" s="36"/>
      <c r="C146" s="192" t="s">
        <v>372</v>
      </c>
      <c r="D146" s="192" t="s">
        <v>207</v>
      </c>
      <c r="E146" s="193" t="s">
        <v>3071</v>
      </c>
      <c r="F146" s="194" t="s">
        <v>3072</v>
      </c>
      <c r="G146" s="195" t="s">
        <v>2800</v>
      </c>
      <c r="H146" s="196">
        <v>1</v>
      </c>
      <c r="I146" s="197"/>
      <c r="J146" s="198">
        <f>ROUND(I146*H146,2)</f>
        <v>0</v>
      </c>
      <c r="K146" s="194" t="s">
        <v>1</v>
      </c>
      <c r="L146" s="40"/>
      <c r="M146" s="199" t="s">
        <v>1</v>
      </c>
      <c r="N146" s="200" t="s">
        <v>41</v>
      </c>
      <c r="O146" s="72"/>
      <c r="P146" s="201">
        <f>O146*H146</f>
        <v>0</v>
      </c>
      <c r="Q146" s="201">
        <v>0</v>
      </c>
      <c r="R146" s="201">
        <f>Q146*H146</f>
        <v>0</v>
      </c>
      <c r="S146" s="201">
        <v>0</v>
      </c>
      <c r="T146" s="202">
        <f>S146*H146</f>
        <v>0</v>
      </c>
      <c r="U146" s="35"/>
      <c r="V146" s="35"/>
      <c r="W146" s="35"/>
      <c r="X146" s="35"/>
      <c r="Y146" s="35"/>
      <c r="Z146" s="35"/>
      <c r="AA146" s="35"/>
      <c r="AB146" s="35"/>
      <c r="AC146" s="35"/>
      <c r="AD146" s="35"/>
      <c r="AE146" s="35"/>
      <c r="AR146" s="203" t="s">
        <v>211</v>
      </c>
      <c r="AT146" s="203" t="s">
        <v>207</v>
      </c>
      <c r="AU146" s="203" t="s">
        <v>86</v>
      </c>
      <c r="AY146" s="18" t="s">
        <v>205</v>
      </c>
      <c r="BE146" s="204">
        <f>IF(N146="základní",J146,0)</f>
        <v>0</v>
      </c>
      <c r="BF146" s="204">
        <f>IF(N146="snížená",J146,0)</f>
        <v>0</v>
      </c>
      <c r="BG146" s="204">
        <f>IF(N146="zákl. přenesená",J146,0)</f>
        <v>0</v>
      </c>
      <c r="BH146" s="204">
        <f>IF(N146="sníž. přenesená",J146,0)</f>
        <v>0</v>
      </c>
      <c r="BI146" s="204">
        <f>IF(N146="nulová",J146,0)</f>
        <v>0</v>
      </c>
      <c r="BJ146" s="18" t="s">
        <v>84</v>
      </c>
      <c r="BK146" s="204">
        <f>ROUND(I146*H146,2)</f>
        <v>0</v>
      </c>
      <c r="BL146" s="18" t="s">
        <v>211</v>
      </c>
      <c r="BM146" s="203" t="s">
        <v>725</v>
      </c>
    </row>
    <row r="147" spans="1:65" s="2" customFormat="1" ht="14.45" customHeight="1">
      <c r="A147" s="35"/>
      <c r="B147" s="36"/>
      <c r="C147" s="192" t="s">
        <v>379</v>
      </c>
      <c r="D147" s="192" t="s">
        <v>207</v>
      </c>
      <c r="E147" s="193" t="s">
        <v>3073</v>
      </c>
      <c r="F147" s="194" t="s">
        <v>2979</v>
      </c>
      <c r="G147" s="195" t="s">
        <v>2800</v>
      </c>
      <c r="H147" s="196">
        <v>1</v>
      </c>
      <c r="I147" s="197"/>
      <c r="J147" s="198">
        <f>ROUND(I147*H147,2)</f>
        <v>0</v>
      </c>
      <c r="K147" s="194" t="s">
        <v>1</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211</v>
      </c>
      <c r="AT147" s="203" t="s">
        <v>207</v>
      </c>
      <c r="AU147" s="203" t="s">
        <v>86</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740</v>
      </c>
    </row>
    <row r="148" spans="2:63" s="12" customFormat="1" ht="25.9" customHeight="1">
      <c r="B148" s="176"/>
      <c r="C148" s="177"/>
      <c r="D148" s="178" t="s">
        <v>75</v>
      </c>
      <c r="E148" s="179" t="s">
        <v>2832</v>
      </c>
      <c r="F148" s="179" t="s">
        <v>3002</v>
      </c>
      <c r="G148" s="177"/>
      <c r="H148" s="177"/>
      <c r="I148" s="180"/>
      <c r="J148" s="181">
        <f>BK148</f>
        <v>0</v>
      </c>
      <c r="K148" s="177"/>
      <c r="L148" s="182"/>
      <c r="M148" s="275"/>
      <c r="N148" s="276"/>
      <c r="O148" s="276"/>
      <c r="P148" s="277">
        <v>0</v>
      </c>
      <c r="Q148" s="276"/>
      <c r="R148" s="277">
        <v>0</v>
      </c>
      <c r="S148" s="276"/>
      <c r="T148" s="278">
        <v>0</v>
      </c>
      <c r="AR148" s="187" t="s">
        <v>84</v>
      </c>
      <c r="AT148" s="188" t="s">
        <v>75</v>
      </c>
      <c r="AU148" s="188" t="s">
        <v>76</v>
      </c>
      <c r="AY148" s="187" t="s">
        <v>205</v>
      </c>
      <c r="BK148" s="189">
        <v>0</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3pdszu1oiPNnebNoDvCiM4WyT6sC1GITpUe2uBbBIvehc2ZkuJXUdHwkIR7gdCSyGH5SOdHniFJhOH0O1qA0QA==" saltValue="TZjPY/2FdXasT5i4pujeqlTZUQiektFMSBdBxqtT8LCA0vC4VRulFuqw/35Tm9JHRIqF4E1r6JrrHwogV3Q0Gg==" spinCount="100000" sheet="1" objects="1" scenarios="1" formatColumns="0" formatRows="0" autoFilter="0"/>
  <autoFilter ref="C119:K14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123</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3074</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ROUND(J118,2)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ROUND((SUM(BE118:BE145)),2)</f>
        <v>0</v>
      </c>
      <c r="G33" s="35"/>
      <c r="H33" s="35"/>
      <c r="I33" s="131">
        <v>0.21</v>
      </c>
      <c r="J33" s="130">
        <f>ROUND(((SUM(BE118:BE145))*I33),2)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ROUND((SUM(BF118:BF145)),2)</f>
        <v>0</v>
      </c>
      <c r="G34" s="35"/>
      <c r="H34" s="35"/>
      <c r="I34" s="131">
        <v>0.15</v>
      </c>
      <c r="J34" s="130">
        <f>ROUND(((SUM(BF118:BF145))*I34),2)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ROUND((SUM(BG118:BG145)),2)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ROUND((SUM(BH118:BH145)),2)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ROUND((SUM(BI118:BI145)),2)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02.11 - Ambulantní trakt - EPS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3075</v>
      </c>
      <c r="E97" s="157"/>
      <c r="F97" s="157"/>
      <c r="G97" s="157"/>
      <c r="H97" s="157"/>
      <c r="I97" s="157"/>
      <c r="J97" s="158">
        <f>J119</f>
        <v>0</v>
      </c>
      <c r="K97" s="155"/>
      <c r="L97" s="159"/>
    </row>
    <row r="98" spans="2:12" s="9" customFormat="1" ht="24.95" customHeight="1">
      <c r="B98" s="154"/>
      <c r="C98" s="155"/>
      <c r="D98" s="156" t="s">
        <v>3076</v>
      </c>
      <c r="E98" s="157"/>
      <c r="F98" s="157"/>
      <c r="G98" s="157"/>
      <c r="H98" s="157"/>
      <c r="I98" s="157"/>
      <c r="J98" s="158">
        <f>J131</f>
        <v>0</v>
      </c>
      <c r="K98" s="155"/>
      <c r="L98" s="159"/>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189</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26.25" customHeight="1">
      <c r="A108" s="35"/>
      <c r="B108" s="36"/>
      <c r="C108" s="37"/>
      <c r="D108" s="37"/>
      <c r="E108" s="325" t="str">
        <f>E7</f>
        <v>Bohumínská městská nemocnice – přístavba ambulantního traktu vč. příjezdové komunikace a parkoviště</v>
      </c>
      <c r="F108" s="326"/>
      <c r="G108" s="326"/>
      <c r="H108" s="326"/>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177</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17" t="str">
        <f>E9</f>
        <v xml:space="preserve">SO 02.11 - Ambulantní trakt - EPS </v>
      </c>
      <c r="F110" s="324"/>
      <c r="G110" s="324"/>
      <c r="H110" s="324"/>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 xml:space="preserve"> </v>
      </c>
      <c r="G112" s="37"/>
      <c r="H112" s="37"/>
      <c r="I112" s="30" t="s">
        <v>22</v>
      </c>
      <c r="J112" s="67" t="str">
        <f>IF(J12="","",J12)</f>
        <v>10. 3. 2021</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24</v>
      </c>
      <c r="D114" s="37"/>
      <c r="E114" s="37"/>
      <c r="F114" s="28" t="str">
        <f>E15</f>
        <v>Město Bohumín</v>
      </c>
      <c r="G114" s="37"/>
      <c r="H114" s="37"/>
      <c r="I114" s="30" t="s">
        <v>30</v>
      </c>
      <c r="J114" s="33" t="str">
        <f>E21</f>
        <v xml:space="preserve">ATRIS s.r.o. </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Barbora Kyšková</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5"/>
      <c r="B117" s="166"/>
      <c r="C117" s="167" t="s">
        <v>190</v>
      </c>
      <c r="D117" s="168" t="s">
        <v>61</v>
      </c>
      <c r="E117" s="168" t="s">
        <v>57</v>
      </c>
      <c r="F117" s="168" t="s">
        <v>58</v>
      </c>
      <c r="G117" s="168" t="s">
        <v>191</v>
      </c>
      <c r="H117" s="168" t="s">
        <v>192</v>
      </c>
      <c r="I117" s="168" t="s">
        <v>193</v>
      </c>
      <c r="J117" s="168" t="s">
        <v>181</v>
      </c>
      <c r="K117" s="169" t="s">
        <v>194</v>
      </c>
      <c r="L117" s="170"/>
      <c r="M117" s="76" t="s">
        <v>1</v>
      </c>
      <c r="N117" s="77" t="s">
        <v>40</v>
      </c>
      <c r="O117" s="77" t="s">
        <v>195</v>
      </c>
      <c r="P117" s="77" t="s">
        <v>196</v>
      </c>
      <c r="Q117" s="77" t="s">
        <v>197</v>
      </c>
      <c r="R117" s="77" t="s">
        <v>198</v>
      </c>
      <c r="S117" s="77" t="s">
        <v>199</v>
      </c>
      <c r="T117" s="78" t="s">
        <v>200</v>
      </c>
      <c r="U117" s="165"/>
      <c r="V117" s="165"/>
      <c r="W117" s="165"/>
      <c r="X117" s="165"/>
      <c r="Y117" s="165"/>
      <c r="Z117" s="165"/>
      <c r="AA117" s="165"/>
      <c r="AB117" s="165"/>
      <c r="AC117" s="165"/>
      <c r="AD117" s="165"/>
      <c r="AE117" s="165"/>
    </row>
    <row r="118" spans="1:63" s="2" customFormat="1" ht="22.9" customHeight="1">
      <c r="A118" s="35"/>
      <c r="B118" s="36"/>
      <c r="C118" s="83" t="s">
        <v>201</v>
      </c>
      <c r="D118" s="37"/>
      <c r="E118" s="37"/>
      <c r="F118" s="37"/>
      <c r="G118" s="37"/>
      <c r="H118" s="37"/>
      <c r="I118" s="37"/>
      <c r="J118" s="171">
        <f>BK118</f>
        <v>0</v>
      </c>
      <c r="K118" s="37"/>
      <c r="L118" s="40"/>
      <c r="M118" s="79"/>
      <c r="N118" s="172"/>
      <c r="O118" s="80"/>
      <c r="P118" s="173">
        <f>P119+P131</f>
        <v>0</v>
      </c>
      <c r="Q118" s="80"/>
      <c r="R118" s="173">
        <f>R119+R131</f>
        <v>0</v>
      </c>
      <c r="S118" s="80"/>
      <c r="T118" s="174">
        <f>T119+T131</f>
        <v>0</v>
      </c>
      <c r="U118" s="35"/>
      <c r="V118" s="35"/>
      <c r="W118" s="35"/>
      <c r="X118" s="35"/>
      <c r="Y118" s="35"/>
      <c r="Z118" s="35"/>
      <c r="AA118" s="35"/>
      <c r="AB118" s="35"/>
      <c r="AC118" s="35"/>
      <c r="AD118" s="35"/>
      <c r="AE118" s="35"/>
      <c r="AT118" s="18" t="s">
        <v>75</v>
      </c>
      <c r="AU118" s="18" t="s">
        <v>183</v>
      </c>
      <c r="BK118" s="175">
        <f>BK119+BK131</f>
        <v>0</v>
      </c>
    </row>
    <row r="119" spans="2:63" s="12" customFormat="1" ht="25.9" customHeight="1">
      <c r="B119" s="176"/>
      <c r="C119" s="177"/>
      <c r="D119" s="178" t="s">
        <v>75</v>
      </c>
      <c r="E119" s="179" t="s">
        <v>2674</v>
      </c>
      <c r="F119" s="179" t="s">
        <v>3077</v>
      </c>
      <c r="G119" s="177"/>
      <c r="H119" s="177"/>
      <c r="I119" s="180"/>
      <c r="J119" s="181">
        <f>BK119</f>
        <v>0</v>
      </c>
      <c r="K119" s="177"/>
      <c r="L119" s="182"/>
      <c r="M119" s="183"/>
      <c r="N119" s="184"/>
      <c r="O119" s="184"/>
      <c r="P119" s="185">
        <f>SUM(P120:P130)</f>
        <v>0</v>
      </c>
      <c r="Q119" s="184"/>
      <c r="R119" s="185">
        <f>SUM(R120:R130)</f>
        <v>0</v>
      </c>
      <c r="S119" s="184"/>
      <c r="T119" s="186">
        <f>SUM(T120:T130)</f>
        <v>0</v>
      </c>
      <c r="AR119" s="187" t="s">
        <v>84</v>
      </c>
      <c r="AT119" s="188" t="s">
        <v>75</v>
      </c>
      <c r="AU119" s="188" t="s">
        <v>76</v>
      </c>
      <c r="AY119" s="187" t="s">
        <v>205</v>
      </c>
      <c r="BK119" s="189">
        <f>SUM(BK120:BK130)</f>
        <v>0</v>
      </c>
    </row>
    <row r="120" spans="1:65" s="2" customFormat="1" ht="62.65" customHeight="1">
      <c r="A120" s="35"/>
      <c r="B120" s="36"/>
      <c r="C120" s="192" t="s">
        <v>84</v>
      </c>
      <c r="D120" s="192" t="s">
        <v>207</v>
      </c>
      <c r="E120" s="193" t="s">
        <v>3078</v>
      </c>
      <c r="F120" s="194" t="s">
        <v>3079</v>
      </c>
      <c r="G120" s="195" t="s">
        <v>2678</v>
      </c>
      <c r="H120" s="196">
        <v>1</v>
      </c>
      <c r="I120" s="197"/>
      <c r="J120" s="198">
        <f aca="true" t="shared" si="0" ref="J120:J130">ROUND(I120*H120,2)</f>
        <v>0</v>
      </c>
      <c r="K120" s="194" t="s">
        <v>1</v>
      </c>
      <c r="L120" s="40"/>
      <c r="M120" s="199" t="s">
        <v>1</v>
      </c>
      <c r="N120" s="200" t="s">
        <v>41</v>
      </c>
      <c r="O120" s="72"/>
      <c r="P120" s="201">
        <f aca="true" t="shared" si="1" ref="P120:P130">O120*H120</f>
        <v>0</v>
      </c>
      <c r="Q120" s="201">
        <v>0</v>
      </c>
      <c r="R120" s="201">
        <f aca="true" t="shared" si="2" ref="R120:R130">Q120*H120</f>
        <v>0</v>
      </c>
      <c r="S120" s="201">
        <v>0</v>
      </c>
      <c r="T120" s="202">
        <f aca="true" t="shared" si="3" ref="T120:T130">S120*H120</f>
        <v>0</v>
      </c>
      <c r="U120" s="35"/>
      <c r="V120" s="35"/>
      <c r="W120" s="35"/>
      <c r="X120" s="35"/>
      <c r="Y120" s="35"/>
      <c r="Z120" s="35"/>
      <c r="AA120" s="35"/>
      <c r="AB120" s="35"/>
      <c r="AC120" s="35"/>
      <c r="AD120" s="35"/>
      <c r="AE120" s="35"/>
      <c r="AR120" s="203" t="s">
        <v>211</v>
      </c>
      <c r="AT120" s="203" t="s">
        <v>207</v>
      </c>
      <c r="AU120" s="203" t="s">
        <v>84</v>
      </c>
      <c r="AY120" s="18" t="s">
        <v>205</v>
      </c>
      <c r="BE120" s="204">
        <f aca="true" t="shared" si="4" ref="BE120:BE130">IF(N120="základní",J120,0)</f>
        <v>0</v>
      </c>
      <c r="BF120" s="204">
        <f aca="true" t="shared" si="5" ref="BF120:BF130">IF(N120="snížená",J120,0)</f>
        <v>0</v>
      </c>
      <c r="BG120" s="204">
        <f aca="true" t="shared" si="6" ref="BG120:BG130">IF(N120="zákl. přenesená",J120,0)</f>
        <v>0</v>
      </c>
      <c r="BH120" s="204">
        <f aca="true" t="shared" si="7" ref="BH120:BH130">IF(N120="sníž. přenesená",J120,0)</f>
        <v>0</v>
      </c>
      <c r="BI120" s="204">
        <f aca="true" t="shared" si="8" ref="BI120:BI130">IF(N120="nulová",J120,0)</f>
        <v>0</v>
      </c>
      <c r="BJ120" s="18" t="s">
        <v>84</v>
      </c>
      <c r="BK120" s="204">
        <f aca="true" t="shared" si="9" ref="BK120:BK130">ROUND(I120*H120,2)</f>
        <v>0</v>
      </c>
      <c r="BL120" s="18" t="s">
        <v>211</v>
      </c>
      <c r="BM120" s="203" t="s">
        <v>86</v>
      </c>
    </row>
    <row r="121" spans="1:65" s="2" customFormat="1" ht="14.45" customHeight="1">
      <c r="A121" s="35"/>
      <c r="B121" s="36"/>
      <c r="C121" s="192" t="s">
        <v>86</v>
      </c>
      <c r="D121" s="192" t="s">
        <v>207</v>
      </c>
      <c r="E121" s="193" t="s">
        <v>3080</v>
      </c>
      <c r="F121" s="194" t="s">
        <v>3081</v>
      </c>
      <c r="G121" s="195" t="s">
        <v>2678</v>
      </c>
      <c r="H121" s="196">
        <v>2</v>
      </c>
      <c r="I121" s="197"/>
      <c r="J121" s="198">
        <f t="shared" si="0"/>
        <v>0</v>
      </c>
      <c r="K121" s="194" t="s">
        <v>1</v>
      </c>
      <c r="L121" s="40"/>
      <c r="M121" s="199" t="s">
        <v>1</v>
      </c>
      <c r="N121" s="200" t="s">
        <v>41</v>
      </c>
      <c r="O121" s="72"/>
      <c r="P121" s="201">
        <f t="shared" si="1"/>
        <v>0</v>
      </c>
      <c r="Q121" s="201">
        <v>0</v>
      </c>
      <c r="R121" s="201">
        <f t="shared" si="2"/>
        <v>0</v>
      </c>
      <c r="S121" s="201">
        <v>0</v>
      </c>
      <c r="T121" s="202">
        <f t="shared" si="3"/>
        <v>0</v>
      </c>
      <c r="U121" s="35"/>
      <c r="V121" s="35"/>
      <c r="W121" s="35"/>
      <c r="X121" s="35"/>
      <c r="Y121" s="35"/>
      <c r="Z121" s="35"/>
      <c r="AA121" s="35"/>
      <c r="AB121" s="35"/>
      <c r="AC121" s="35"/>
      <c r="AD121" s="35"/>
      <c r="AE121" s="35"/>
      <c r="AR121" s="203" t="s">
        <v>211</v>
      </c>
      <c r="AT121" s="203" t="s">
        <v>207</v>
      </c>
      <c r="AU121" s="203" t="s">
        <v>84</v>
      </c>
      <c r="AY121" s="18" t="s">
        <v>205</v>
      </c>
      <c r="BE121" s="204">
        <f t="shared" si="4"/>
        <v>0</v>
      </c>
      <c r="BF121" s="204">
        <f t="shared" si="5"/>
        <v>0</v>
      </c>
      <c r="BG121" s="204">
        <f t="shared" si="6"/>
        <v>0</v>
      </c>
      <c r="BH121" s="204">
        <f t="shared" si="7"/>
        <v>0</v>
      </c>
      <c r="BI121" s="204">
        <f t="shared" si="8"/>
        <v>0</v>
      </c>
      <c r="BJ121" s="18" t="s">
        <v>84</v>
      </c>
      <c r="BK121" s="204">
        <f t="shared" si="9"/>
        <v>0</v>
      </c>
      <c r="BL121" s="18" t="s">
        <v>211</v>
      </c>
      <c r="BM121" s="203" t="s">
        <v>211</v>
      </c>
    </row>
    <row r="122" spans="1:65" s="2" customFormat="1" ht="49.15" customHeight="1">
      <c r="A122" s="35"/>
      <c r="B122" s="36"/>
      <c r="C122" s="192" t="s">
        <v>218</v>
      </c>
      <c r="D122" s="192" t="s">
        <v>207</v>
      </c>
      <c r="E122" s="193" t="s">
        <v>3082</v>
      </c>
      <c r="F122" s="194" t="s">
        <v>3083</v>
      </c>
      <c r="G122" s="195" t="s">
        <v>2678</v>
      </c>
      <c r="H122" s="196">
        <v>4</v>
      </c>
      <c r="I122" s="197"/>
      <c r="J122" s="198">
        <f t="shared" si="0"/>
        <v>0</v>
      </c>
      <c r="K122" s="194" t="s">
        <v>1</v>
      </c>
      <c r="L122" s="40"/>
      <c r="M122" s="199" t="s">
        <v>1</v>
      </c>
      <c r="N122" s="200" t="s">
        <v>41</v>
      </c>
      <c r="O122" s="72"/>
      <c r="P122" s="201">
        <f t="shared" si="1"/>
        <v>0</v>
      </c>
      <c r="Q122" s="201">
        <v>0</v>
      </c>
      <c r="R122" s="201">
        <f t="shared" si="2"/>
        <v>0</v>
      </c>
      <c r="S122" s="201">
        <v>0</v>
      </c>
      <c r="T122" s="202">
        <f t="shared" si="3"/>
        <v>0</v>
      </c>
      <c r="U122" s="35"/>
      <c r="V122" s="35"/>
      <c r="W122" s="35"/>
      <c r="X122" s="35"/>
      <c r="Y122" s="35"/>
      <c r="Z122" s="35"/>
      <c r="AA122" s="35"/>
      <c r="AB122" s="35"/>
      <c r="AC122" s="35"/>
      <c r="AD122" s="35"/>
      <c r="AE122" s="35"/>
      <c r="AR122" s="203" t="s">
        <v>211</v>
      </c>
      <c r="AT122" s="203" t="s">
        <v>207</v>
      </c>
      <c r="AU122" s="203" t="s">
        <v>84</v>
      </c>
      <c r="AY122" s="18" t="s">
        <v>205</v>
      </c>
      <c r="BE122" s="204">
        <f t="shared" si="4"/>
        <v>0</v>
      </c>
      <c r="BF122" s="204">
        <f t="shared" si="5"/>
        <v>0</v>
      </c>
      <c r="BG122" s="204">
        <f t="shared" si="6"/>
        <v>0</v>
      </c>
      <c r="BH122" s="204">
        <f t="shared" si="7"/>
        <v>0</v>
      </c>
      <c r="BI122" s="204">
        <f t="shared" si="8"/>
        <v>0</v>
      </c>
      <c r="BJ122" s="18" t="s">
        <v>84</v>
      </c>
      <c r="BK122" s="204">
        <f t="shared" si="9"/>
        <v>0</v>
      </c>
      <c r="BL122" s="18" t="s">
        <v>211</v>
      </c>
      <c r="BM122" s="203" t="s">
        <v>235</v>
      </c>
    </row>
    <row r="123" spans="1:65" s="2" customFormat="1" ht="49.15" customHeight="1">
      <c r="A123" s="35"/>
      <c r="B123" s="36"/>
      <c r="C123" s="192" t="s">
        <v>211</v>
      </c>
      <c r="D123" s="192" t="s">
        <v>207</v>
      </c>
      <c r="E123" s="193" t="s">
        <v>3084</v>
      </c>
      <c r="F123" s="194" t="s">
        <v>3085</v>
      </c>
      <c r="G123" s="195" t="s">
        <v>2678</v>
      </c>
      <c r="H123" s="196">
        <v>1</v>
      </c>
      <c r="I123" s="197"/>
      <c r="J123" s="198">
        <f t="shared" si="0"/>
        <v>0</v>
      </c>
      <c r="K123" s="194" t="s">
        <v>1</v>
      </c>
      <c r="L123" s="40"/>
      <c r="M123" s="199" t="s">
        <v>1</v>
      </c>
      <c r="N123" s="200" t="s">
        <v>41</v>
      </c>
      <c r="O123" s="72"/>
      <c r="P123" s="201">
        <f t="shared" si="1"/>
        <v>0</v>
      </c>
      <c r="Q123" s="201">
        <v>0</v>
      </c>
      <c r="R123" s="201">
        <f t="shared" si="2"/>
        <v>0</v>
      </c>
      <c r="S123" s="201">
        <v>0</v>
      </c>
      <c r="T123" s="202">
        <f t="shared" si="3"/>
        <v>0</v>
      </c>
      <c r="U123" s="35"/>
      <c r="V123" s="35"/>
      <c r="W123" s="35"/>
      <c r="X123" s="35"/>
      <c r="Y123" s="35"/>
      <c r="Z123" s="35"/>
      <c r="AA123" s="35"/>
      <c r="AB123" s="35"/>
      <c r="AC123" s="35"/>
      <c r="AD123" s="35"/>
      <c r="AE123" s="35"/>
      <c r="AR123" s="203" t="s">
        <v>211</v>
      </c>
      <c r="AT123" s="203" t="s">
        <v>207</v>
      </c>
      <c r="AU123" s="203" t="s">
        <v>84</v>
      </c>
      <c r="AY123" s="18" t="s">
        <v>205</v>
      </c>
      <c r="BE123" s="204">
        <f t="shared" si="4"/>
        <v>0</v>
      </c>
      <c r="BF123" s="204">
        <f t="shared" si="5"/>
        <v>0</v>
      </c>
      <c r="BG123" s="204">
        <f t="shared" si="6"/>
        <v>0</v>
      </c>
      <c r="BH123" s="204">
        <f t="shared" si="7"/>
        <v>0</v>
      </c>
      <c r="BI123" s="204">
        <f t="shared" si="8"/>
        <v>0</v>
      </c>
      <c r="BJ123" s="18" t="s">
        <v>84</v>
      </c>
      <c r="BK123" s="204">
        <f t="shared" si="9"/>
        <v>0</v>
      </c>
      <c r="BL123" s="18" t="s">
        <v>211</v>
      </c>
      <c r="BM123" s="203" t="s">
        <v>245</v>
      </c>
    </row>
    <row r="124" spans="1:65" s="2" customFormat="1" ht="14.45" customHeight="1">
      <c r="A124" s="35"/>
      <c r="B124" s="36"/>
      <c r="C124" s="192" t="s">
        <v>204</v>
      </c>
      <c r="D124" s="192" t="s">
        <v>207</v>
      </c>
      <c r="E124" s="193" t="s">
        <v>3086</v>
      </c>
      <c r="F124" s="194" t="s">
        <v>3087</v>
      </c>
      <c r="G124" s="195" t="s">
        <v>2678</v>
      </c>
      <c r="H124" s="196">
        <v>1</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84</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256</v>
      </c>
    </row>
    <row r="125" spans="1:65" s="2" customFormat="1" ht="14.45" customHeight="1">
      <c r="A125" s="35"/>
      <c r="B125" s="36"/>
      <c r="C125" s="192" t="s">
        <v>235</v>
      </c>
      <c r="D125" s="192" t="s">
        <v>207</v>
      </c>
      <c r="E125" s="193" t="s">
        <v>3088</v>
      </c>
      <c r="F125" s="194" t="s">
        <v>3089</v>
      </c>
      <c r="G125" s="195" t="s">
        <v>2678</v>
      </c>
      <c r="H125" s="196">
        <v>1</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84</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323</v>
      </c>
    </row>
    <row r="126" spans="1:65" s="2" customFormat="1" ht="37.9" customHeight="1">
      <c r="A126" s="35"/>
      <c r="B126" s="36"/>
      <c r="C126" s="192" t="s">
        <v>240</v>
      </c>
      <c r="D126" s="192" t="s">
        <v>207</v>
      </c>
      <c r="E126" s="193" t="s">
        <v>3090</v>
      </c>
      <c r="F126" s="194" t="s">
        <v>3091</v>
      </c>
      <c r="G126" s="195" t="s">
        <v>2678</v>
      </c>
      <c r="H126" s="196">
        <v>48</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84</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333</v>
      </c>
    </row>
    <row r="127" spans="1:65" s="2" customFormat="1" ht="14.45" customHeight="1">
      <c r="A127" s="35"/>
      <c r="B127" s="36"/>
      <c r="C127" s="192" t="s">
        <v>245</v>
      </c>
      <c r="D127" s="192" t="s">
        <v>207</v>
      </c>
      <c r="E127" s="193" t="s">
        <v>3092</v>
      </c>
      <c r="F127" s="194" t="s">
        <v>3093</v>
      </c>
      <c r="G127" s="195" t="s">
        <v>2678</v>
      </c>
      <c r="H127" s="196">
        <v>48</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84</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341</v>
      </c>
    </row>
    <row r="128" spans="1:65" s="2" customFormat="1" ht="24.2" customHeight="1">
      <c r="A128" s="35"/>
      <c r="B128" s="36"/>
      <c r="C128" s="192" t="s">
        <v>249</v>
      </c>
      <c r="D128" s="192" t="s">
        <v>207</v>
      </c>
      <c r="E128" s="193" t="s">
        <v>3094</v>
      </c>
      <c r="F128" s="194" t="s">
        <v>3095</v>
      </c>
      <c r="G128" s="195" t="s">
        <v>2678</v>
      </c>
      <c r="H128" s="196">
        <v>5</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84</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350</v>
      </c>
    </row>
    <row r="129" spans="1:65" s="2" customFormat="1" ht="24.2" customHeight="1">
      <c r="A129" s="35"/>
      <c r="B129" s="36"/>
      <c r="C129" s="192" t="s">
        <v>256</v>
      </c>
      <c r="D129" s="192" t="s">
        <v>207</v>
      </c>
      <c r="E129" s="193" t="s">
        <v>3096</v>
      </c>
      <c r="F129" s="194" t="s">
        <v>3097</v>
      </c>
      <c r="G129" s="195" t="s">
        <v>2678</v>
      </c>
      <c r="H129" s="196">
        <v>2</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84</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361</v>
      </c>
    </row>
    <row r="130" spans="1:65" s="2" customFormat="1" ht="14.45" customHeight="1">
      <c r="A130" s="35"/>
      <c r="B130" s="36"/>
      <c r="C130" s="192" t="s">
        <v>263</v>
      </c>
      <c r="D130" s="192" t="s">
        <v>207</v>
      </c>
      <c r="E130" s="193" t="s">
        <v>3098</v>
      </c>
      <c r="F130" s="194" t="s">
        <v>3099</v>
      </c>
      <c r="G130" s="195" t="s">
        <v>2678</v>
      </c>
      <c r="H130" s="196">
        <v>2</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84</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372</v>
      </c>
    </row>
    <row r="131" spans="2:63" s="12" customFormat="1" ht="25.9" customHeight="1">
      <c r="B131" s="176"/>
      <c r="C131" s="177"/>
      <c r="D131" s="178" t="s">
        <v>75</v>
      </c>
      <c r="E131" s="179" t="s">
        <v>2718</v>
      </c>
      <c r="F131" s="179" t="s">
        <v>3100</v>
      </c>
      <c r="G131" s="177"/>
      <c r="H131" s="177"/>
      <c r="I131" s="180"/>
      <c r="J131" s="181">
        <f>BK131</f>
        <v>0</v>
      </c>
      <c r="K131" s="177"/>
      <c r="L131" s="182"/>
      <c r="M131" s="183"/>
      <c r="N131" s="184"/>
      <c r="O131" s="184"/>
      <c r="P131" s="185">
        <f>SUM(P132:P145)</f>
        <v>0</v>
      </c>
      <c r="Q131" s="184"/>
      <c r="R131" s="185">
        <f>SUM(R132:R145)</f>
        <v>0</v>
      </c>
      <c r="S131" s="184"/>
      <c r="T131" s="186">
        <f>SUM(T132:T145)</f>
        <v>0</v>
      </c>
      <c r="AR131" s="187" t="s">
        <v>84</v>
      </c>
      <c r="AT131" s="188" t="s">
        <v>75</v>
      </c>
      <c r="AU131" s="188" t="s">
        <v>76</v>
      </c>
      <c r="AY131" s="187" t="s">
        <v>205</v>
      </c>
      <c r="BK131" s="189">
        <f>SUM(BK132:BK145)</f>
        <v>0</v>
      </c>
    </row>
    <row r="132" spans="1:65" s="2" customFormat="1" ht="76.35" customHeight="1">
      <c r="A132" s="35"/>
      <c r="B132" s="36"/>
      <c r="C132" s="192" t="s">
        <v>323</v>
      </c>
      <c r="D132" s="192" t="s">
        <v>207</v>
      </c>
      <c r="E132" s="193" t="s">
        <v>3101</v>
      </c>
      <c r="F132" s="194" t="s">
        <v>3102</v>
      </c>
      <c r="G132" s="195" t="s">
        <v>326</v>
      </c>
      <c r="H132" s="196">
        <v>900</v>
      </c>
      <c r="I132" s="197"/>
      <c r="J132" s="198">
        <f aca="true" t="shared" si="10" ref="J132:J145">ROUND(I132*H132,2)</f>
        <v>0</v>
      </c>
      <c r="K132" s="194" t="s">
        <v>1</v>
      </c>
      <c r="L132" s="40"/>
      <c r="M132" s="199" t="s">
        <v>1</v>
      </c>
      <c r="N132" s="200" t="s">
        <v>41</v>
      </c>
      <c r="O132" s="72"/>
      <c r="P132" s="201">
        <f aca="true" t="shared" si="11" ref="P132:P145">O132*H132</f>
        <v>0</v>
      </c>
      <c r="Q132" s="201">
        <v>0</v>
      </c>
      <c r="R132" s="201">
        <f aca="true" t="shared" si="12" ref="R132:R145">Q132*H132</f>
        <v>0</v>
      </c>
      <c r="S132" s="201">
        <v>0</v>
      </c>
      <c r="T132" s="202">
        <f aca="true" t="shared" si="13" ref="T132:T145">S132*H132</f>
        <v>0</v>
      </c>
      <c r="U132" s="35"/>
      <c r="V132" s="35"/>
      <c r="W132" s="35"/>
      <c r="X132" s="35"/>
      <c r="Y132" s="35"/>
      <c r="Z132" s="35"/>
      <c r="AA132" s="35"/>
      <c r="AB132" s="35"/>
      <c r="AC132" s="35"/>
      <c r="AD132" s="35"/>
      <c r="AE132" s="35"/>
      <c r="AR132" s="203" t="s">
        <v>211</v>
      </c>
      <c r="AT132" s="203" t="s">
        <v>207</v>
      </c>
      <c r="AU132" s="203" t="s">
        <v>84</v>
      </c>
      <c r="AY132" s="18" t="s">
        <v>205</v>
      </c>
      <c r="BE132" s="204">
        <f aca="true" t="shared" si="14" ref="BE132:BE145">IF(N132="základní",J132,0)</f>
        <v>0</v>
      </c>
      <c r="BF132" s="204">
        <f aca="true" t="shared" si="15" ref="BF132:BF145">IF(N132="snížená",J132,0)</f>
        <v>0</v>
      </c>
      <c r="BG132" s="204">
        <f aca="true" t="shared" si="16" ref="BG132:BG145">IF(N132="zákl. přenesená",J132,0)</f>
        <v>0</v>
      </c>
      <c r="BH132" s="204">
        <f aca="true" t="shared" si="17" ref="BH132:BH145">IF(N132="sníž. přenesená",J132,0)</f>
        <v>0</v>
      </c>
      <c r="BI132" s="204">
        <f aca="true" t="shared" si="18" ref="BI132:BI145">IF(N132="nulová",J132,0)</f>
        <v>0</v>
      </c>
      <c r="BJ132" s="18" t="s">
        <v>84</v>
      </c>
      <c r="BK132" s="204">
        <f aca="true" t="shared" si="19" ref="BK132:BK145">ROUND(I132*H132,2)</f>
        <v>0</v>
      </c>
      <c r="BL132" s="18" t="s">
        <v>211</v>
      </c>
      <c r="BM132" s="203" t="s">
        <v>384</v>
      </c>
    </row>
    <row r="133" spans="1:65" s="2" customFormat="1" ht="76.35" customHeight="1">
      <c r="A133" s="35"/>
      <c r="B133" s="36"/>
      <c r="C133" s="192" t="s">
        <v>329</v>
      </c>
      <c r="D133" s="192" t="s">
        <v>207</v>
      </c>
      <c r="E133" s="193" t="s">
        <v>3103</v>
      </c>
      <c r="F133" s="194" t="s">
        <v>3104</v>
      </c>
      <c r="G133" s="195" t="s">
        <v>326</v>
      </c>
      <c r="H133" s="196">
        <v>550</v>
      </c>
      <c r="I133" s="197"/>
      <c r="J133" s="198">
        <f t="shared" si="10"/>
        <v>0</v>
      </c>
      <c r="K133" s="194" t="s">
        <v>1</v>
      </c>
      <c r="L133" s="40"/>
      <c r="M133" s="199" t="s">
        <v>1</v>
      </c>
      <c r="N133" s="200" t="s">
        <v>41</v>
      </c>
      <c r="O133" s="72"/>
      <c r="P133" s="201">
        <f t="shared" si="11"/>
        <v>0</v>
      </c>
      <c r="Q133" s="201">
        <v>0</v>
      </c>
      <c r="R133" s="201">
        <f t="shared" si="12"/>
        <v>0</v>
      </c>
      <c r="S133" s="201">
        <v>0</v>
      </c>
      <c r="T133" s="202">
        <f t="shared" si="13"/>
        <v>0</v>
      </c>
      <c r="U133" s="35"/>
      <c r="V133" s="35"/>
      <c r="W133" s="35"/>
      <c r="X133" s="35"/>
      <c r="Y133" s="35"/>
      <c r="Z133" s="35"/>
      <c r="AA133" s="35"/>
      <c r="AB133" s="35"/>
      <c r="AC133" s="35"/>
      <c r="AD133" s="35"/>
      <c r="AE133" s="35"/>
      <c r="AR133" s="203" t="s">
        <v>211</v>
      </c>
      <c r="AT133" s="203" t="s">
        <v>207</v>
      </c>
      <c r="AU133" s="203" t="s">
        <v>84</v>
      </c>
      <c r="AY133" s="18" t="s">
        <v>205</v>
      </c>
      <c r="BE133" s="204">
        <f t="shared" si="14"/>
        <v>0</v>
      </c>
      <c r="BF133" s="204">
        <f t="shared" si="15"/>
        <v>0</v>
      </c>
      <c r="BG133" s="204">
        <f t="shared" si="16"/>
        <v>0</v>
      </c>
      <c r="BH133" s="204">
        <f t="shared" si="17"/>
        <v>0</v>
      </c>
      <c r="BI133" s="204">
        <f t="shared" si="18"/>
        <v>0</v>
      </c>
      <c r="BJ133" s="18" t="s">
        <v>84</v>
      </c>
      <c r="BK133" s="204">
        <f t="shared" si="19"/>
        <v>0</v>
      </c>
      <c r="BL133" s="18" t="s">
        <v>211</v>
      </c>
      <c r="BM133" s="203" t="s">
        <v>393</v>
      </c>
    </row>
    <row r="134" spans="1:65" s="2" customFormat="1" ht="24.2" customHeight="1">
      <c r="A134" s="35"/>
      <c r="B134" s="36"/>
      <c r="C134" s="192" t="s">
        <v>333</v>
      </c>
      <c r="D134" s="192" t="s">
        <v>207</v>
      </c>
      <c r="E134" s="193" t="s">
        <v>3105</v>
      </c>
      <c r="F134" s="194" t="s">
        <v>3106</v>
      </c>
      <c r="G134" s="195" t="s">
        <v>326</v>
      </c>
      <c r="H134" s="196">
        <v>400</v>
      </c>
      <c r="I134" s="197"/>
      <c r="J134" s="198">
        <f t="shared" si="10"/>
        <v>0</v>
      </c>
      <c r="K134" s="194" t="s">
        <v>1</v>
      </c>
      <c r="L134" s="40"/>
      <c r="M134" s="199" t="s">
        <v>1</v>
      </c>
      <c r="N134" s="200" t="s">
        <v>41</v>
      </c>
      <c r="O134" s="72"/>
      <c r="P134" s="201">
        <f t="shared" si="11"/>
        <v>0</v>
      </c>
      <c r="Q134" s="201">
        <v>0</v>
      </c>
      <c r="R134" s="201">
        <f t="shared" si="12"/>
        <v>0</v>
      </c>
      <c r="S134" s="201">
        <v>0</v>
      </c>
      <c r="T134" s="202">
        <f t="shared" si="13"/>
        <v>0</v>
      </c>
      <c r="U134" s="35"/>
      <c r="V134" s="35"/>
      <c r="W134" s="35"/>
      <c r="X134" s="35"/>
      <c r="Y134" s="35"/>
      <c r="Z134" s="35"/>
      <c r="AA134" s="35"/>
      <c r="AB134" s="35"/>
      <c r="AC134" s="35"/>
      <c r="AD134" s="35"/>
      <c r="AE134" s="35"/>
      <c r="AR134" s="203" t="s">
        <v>211</v>
      </c>
      <c r="AT134" s="203" t="s">
        <v>207</v>
      </c>
      <c r="AU134" s="203" t="s">
        <v>84</v>
      </c>
      <c r="AY134" s="18" t="s">
        <v>205</v>
      </c>
      <c r="BE134" s="204">
        <f t="shared" si="14"/>
        <v>0</v>
      </c>
      <c r="BF134" s="204">
        <f t="shared" si="15"/>
        <v>0</v>
      </c>
      <c r="BG134" s="204">
        <f t="shared" si="16"/>
        <v>0</v>
      </c>
      <c r="BH134" s="204">
        <f t="shared" si="17"/>
        <v>0</v>
      </c>
      <c r="BI134" s="204">
        <f t="shared" si="18"/>
        <v>0</v>
      </c>
      <c r="BJ134" s="18" t="s">
        <v>84</v>
      </c>
      <c r="BK134" s="204">
        <f t="shared" si="19"/>
        <v>0</v>
      </c>
      <c r="BL134" s="18" t="s">
        <v>211</v>
      </c>
      <c r="BM134" s="203" t="s">
        <v>401</v>
      </c>
    </row>
    <row r="135" spans="1:65" s="2" customFormat="1" ht="24.2" customHeight="1">
      <c r="A135" s="35"/>
      <c r="B135" s="36"/>
      <c r="C135" s="192" t="s">
        <v>8</v>
      </c>
      <c r="D135" s="192" t="s">
        <v>207</v>
      </c>
      <c r="E135" s="193" t="s">
        <v>3107</v>
      </c>
      <c r="F135" s="194" t="s">
        <v>3108</v>
      </c>
      <c r="G135" s="195" t="s">
        <v>3109</v>
      </c>
      <c r="H135" s="196">
        <v>1</v>
      </c>
      <c r="I135" s="197"/>
      <c r="J135" s="198">
        <f t="shared" si="10"/>
        <v>0</v>
      </c>
      <c r="K135" s="194" t="s">
        <v>1</v>
      </c>
      <c r="L135" s="40"/>
      <c r="M135" s="199" t="s">
        <v>1</v>
      </c>
      <c r="N135" s="200" t="s">
        <v>41</v>
      </c>
      <c r="O135" s="72"/>
      <c r="P135" s="201">
        <f t="shared" si="11"/>
        <v>0</v>
      </c>
      <c r="Q135" s="201">
        <v>0</v>
      </c>
      <c r="R135" s="201">
        <f t="shared" si="12"/>
        <v>0</v>
      </c>
      <c r="S135" s="201">
        <v>0</v>
      </c>
      <c r="T135" s="202">
        <f t="shared" si="13"/>
        <v>0</v>
      </c>
      <c r="U135" s="35"/>
      <c r="V135" s="35"/>
      <c r="W135" s="35"/>
      <c r="X135" s="35"/>
      <c r="Y135" s="35"/>
      <c r="Z135" s="35"/>
      <c r="AA135" s="35"/>
      <c r="AB135" s="35"/>
      <c r="AC135" s="35"/>
      <c r="AD135" s="35"/>
      <c r="AE135" s="35"/>
      <c r="AR135" s="203" t="s">
        <v>211</v>
      </c>
      <c r="AT135" s="203" t="s">
        <v>207</v>
      </c>
      <c r="AU135" s="203" t="s">
        <v>84</v>
      </c>
      <c r="AY135" s="18" t="s">
        <v>205</v>
      </c>
      <c r="BE135" s="204">
        <f t="shared" si="14"/>
        <v>0</v>
      </c>
      <c r="BF135" s="204">
        <f t="shared" si="15"/>
        <v>0</v>
      </c>
      <c r="BG135" s="204">
        <f t="shared" si="16"/>
        <v>0</v>
      </c>
      <c r="BH135" s="204">
        <f t="shared" si="17"/>
        <v>0</v>
      </c>
      <c r="BI135" s="204">
        <f t="shared" si="18"/>
        <v>0</v>
      </c>
      <c r="BJ135" s="18" t="s">
        <v>84</v>
      </c>
      <c r="BK135" s="204">
        <f t="shared" si="19"/>
        <v>0</v>
      </c>
      <c r="BL135" s="18" t="s">
        <v>211</v>
      </c>
      <c r="BM135" s="203" t="s">
        <v>632</v>
      </c>
    </row>
    <row r="136" spans="1:65" s="2" customFormat="1" ht="24.2" customHeight="1">
      <c r="A136" s="35"/>
      <c r="B136" s="36"/>
      <c r="C136" s="192" t="s">
        <v>341</v>
      </c>
      <c r="D136" s="192" t="s">
        <v>207</v>
      </c>
      <c r="E136" s="193" t="s">
        <v>3110</v>
      </c>
      <c r="F136" s="194" t="s">
        <v>3111</v>
      </c>
      <c r="G136" s="195" t="s">
        <v>2803</v>
      </c>
      <c r="H136" s="196">
        <v>8</v>
      </c>
      <c r="I136" s="197"/>
      <c r="J136" s="198">
        <f t="shared" si="10"/>
        <v>0</v>
      </c>
      <c r="K136" s="194" t="s">
        <v>1</v>
      </c>
      <c r="L136" s="40"/>
      <c r="M136" s="199" t="s">
        <v>1</v>
      </c>
      <c r="N136" s="200" t="s">
        <v>41</v>
      </c>
      <c r="O136" s="72"/>
      <c r="P136" s="201">
        <f t="shared" si="11"/>
        <v>0</v>
      </c>
      <c r="Q136" s="201">
        <v>0</v>
      </c>
      <c r="R136" s="201">
        <f t="shared" si="12"/>
        <v>0</v>
      </c>
      <c r="S136" s="201">
        <v>0</v>
      </c>
      <c r="T136" s="202">
        <f t="shared" si="13"/>
        <v>0</v>
      </c>
      <c r="U136" s="35"/>
      <c r="V136" s="35"/>
      <c r="W136" s="35"/>
      <c r="X136" s="35"/>
      <c r="Y136" s="35"/>
      <c r="Z136" s="35"/>
      <c r="AA136" s="35"/>
      <c r="AB136" s="35"/>
      <c r="AC136" s="35"/>
      <c r="AD136" s="35"/>
      <c r="AE136" s="35"/>
      <c r="AR136" s="203" t="s">
        <v>211</v>
      </c>
      <c r="AT136" s="203" t="s">
        <v>207</v>
      </c>
      <c r="AU136" s="203" t="s">
        <v>84</v>
      </c>
      <c r="AY136" s="18" t="s">
        <v>205</v>
      </c>
      <c r="BE136" s="204">
        <f t="shared" si="14"/>
        <v>0</v>
      </c>
      <c r="BF136" s="204">
        <f t="shared" si="15"/>
        <v>0</v>
      </c>
      <c r="BG136" s="204">
        <f t="shared" si="16"/>
        <v>0</v>
      </c>
      <c r="BH136" s="204">
        <f t="shared" si="17"/>
        <v>0</v>
      </c>
      <c r="BI136" s="204">
        <f t="shared" si="18"/>
        <v>0</v>
      </c>
      <c r="BJ136" s="18" t="s">
        <v>84</v>
      </c>
      <c r="BK136" s="204">
        <f t="shared" si="19"/>
        <v>0</v>
      </c>
      <c r="BL136" s="18" t="s">
        <v>211</v>
      </c>
      <c r="BM136" s="203" t="s">
        <v>643</v>
      </c>
    </row>
    <row r="137" spans="1:65" s="2" customFormat="1" ht="14.45" customHeight="1">
      <c r="A137" s="35"/>
      <c r="B137" s="36"/>
      <c r="C137" s="192" t="s">
        <v>345</v>
      </c>
      <c r="D137" s="192" t="s">
        <v>207</v>
      </c>
      <c r="E137" s="193" t="s">
        <v>3112</v>
      </c>
      <c r="F137" s="194" t="s">
        <v>3113</v>
      </c>
      <c r="G137" s="195" t="s">
        <v>2803</v>
      </c>
      <c r="H137" s="196">
        <v>8</v>
      </c>
      <c r="I137" s="197"/>
      <c r="J137" s="198">
        <f t="shared" si="10"/>
        <v>0</v>
      </c>
      <c r="K137" s="194" t="s">
        <v>1</v>
      </c>
      <c r="L137" s="40"/>
      <c r="M137" s="199" t="s">
        <v>1</v>
      </c>
      <c r="N137" s="200" t="s">
        <v>41</v>
      </c>
      <c r="O137" s="72"/>
      <c r="P137" s="201">
        <f t="shared" si="11"/>
        <v>0</v>
      </c>
      <c r="Q137" s="201">
        <v>0</v>
      </c>
      <c r="R137" s="201">
        <f t="shared" si="12"/>
        <v>0</v>
      </c>
      <c r="S137" s="201">
        <v>0</v>
      </c>
      <c r="T137" s="202">
        <f t="shared" si="13"/>
        <v>0</v>
      </c>
      <c r="U137" s="35"/>
      <c r="V137" s="35"/>
      <c r="W137" s="35"/>
      <c r="X137" s="35"/>
      <c r="Y137" s="35"/>
      <c r="Z137" s="35"/>
      <c r="AA137" s="35"/>
      <c r="AB137" s="35"/>
      <c r="AC137" s="35"/>
      <c r="AD137" s="35"/>
      <c r="AE137" s="35"/>
      <c r="AR137" s="203" t="s">
        <v>211</v>
      </c>
      <c r="AT137" s="203" t="s">
        <v>207</v>
      </c>
      <c r="AU137" s="203" t="s">
        <v>84</v>
      </c>
      <c r="AY137" s="18" t="s">
        <v>205</v>
      </c>
      <c r="BE137" s="204">
        <f t="shared" si="14"/>
        <v>0</v>
      </c>
      <c r="BF137" s="204">
        <f t="shared" si="15"/>
        <v>0</v>
      </c>
      <c r="BG137" s="204">
        <f t="shared" si="16"/>
        <v>0</v>
      </c>
      <c r="BH137" s="204">
        <f t="shared" si="17"/>
        <v>0</v>
      </c>
      <c r="BI137" s="204">
        <f t="shared" si="18"/>
        <v>0</v>
      </c>
      <c r="BJ137" s="18" t="s">
        <v>84</v>
      </c>
      <c r="BK137" s="204">
        <f t="shared" si="19"/>
        <v>0</v>
      </c>
      <c r="BL137" s="18" t="s">
        <v>211</v>
      </c>
      <c r="BM137" s="203" t="s">
        <v>653</v>
      </c>
    </row>
    <row r="138" spans="1:65" s="2" customFormat="1" ht="24.2" customHeight="1">
      <c r="A138" s="35"/>
      <c r="B138" s="36"/>
      <c r="C138" s="192" t="s">
        <v>350</v>
      </c>
      <c r="D138" s="192" t="s">
        <v>207</v>
      </c>
      <c r="E138" s="193" t="s">
        <v>3114</v>
      </c>
      <c r="F138" s="194" t="s">
        <v>3115</v>
      </c>
      <c r="G138" s="195" t="s">
        <v>2803</v>
      </c>
      <c r="H138" s="196">
        <v>24</v>
      </c>
      <c r="I138" s="197"/>
      <c r="J138" s="198">
        <f t="shared" si="10"/>
        <v>0</v>
      </c>
      <c r="K138" s="194" t="s">
        <v>1</v>
      </c>
      <c r="L138" s="40"/>
      <c r="M138" s="199" t="s">
        <v>1</v>
      </c>
      <c r="N138" s="200" t="s">
        <v>41</v>
      </c>
      <c r="O138" s="72"/>
      <c r="P138" s="201">
        <f t="shared" si="11"/>
        <v>0</v>
      </c>
      <c r="Q138" s="201">
        <v>0</v>
      </c>
      <c r="R138" s="201">
        <f t="shared" si="12"/>
        <v>0</v>
      </c>
      <c r="S138" s="201">
        <v>0</v>
      </c>
      <c r="T138" s="202">
        <f t="shared" si="13"/>
        <v>0</v>
      </c>
      <c r="U138" s="35"/>
      <c r="V138" s="35"/>
      <c r="W138" s="35"/>
      <c r="X138" s="35"/>
      <c r="Y138" s="35"/>
      <c r="Z138" s="35"/>
      <c r="AA138" s="35"/>
      <c r="AB138" s="35"/>
      <c r="AC138" s="35"/>
      <c r="AD138" s="35"/>
      <c r="AE138" s="35"/>
      <c r="AR138" s="203" t="s">
        <v>211</v>
      </c>
      <c r="AT138" s="203" t="s">
        <v>207</v>
      </c>
      <c r="AU138" s="203" t="s">
        <v>84</v>
      </c>
      <c r="AY138" s="18" t="s">
        <v>205</v>
      </c>
      <c r="BE138" s="204">
        <f t="shared" si="14"/>
        <v>0</v>
      </c>
      <c r="BF138" s="204">
        <f t="shared" si="15"/>
        <v>0</v>
      </c>
      <c r="BG138" s="204">
        <f t="shared" si="16"/>
        <v>0</v>
      </c>
      <c r="BH138" s="204">
        <f t="shared" si="17"/>
        <v>0</v>
      </c>
      <c r="BI138" s="204">
        <f t="shared" si="18"/>
        <v>0</v>
      </c>
      <c r="BJ138" s="18" t="s">
        <v>84</v>
      </c>
      <c r="BK138" s="204">
        <f t="shared" si="19"/>
        <v>0</v>
      </c>
      <c r="BL138" s="18" t="s">
        <v>211</v>
      </c>
      <c r="BM138" s="203" t="s">
        <v>666</v>
      </c>
    </row>
    <row r="139" spans="1:65" s="2" customFormat="1" ht="14.45" customHeight="1">
      <c r="A139" s="35"/>
      <c r="B139" s="36"/>
      <c r="C139" s="192" t="s">
        <v>355</v>
      </c>
      <c r="D139" s="192" t="s">
        <v>207</v>
      </c>
      <c r="E139" s="193" t="s">
        <v>3116</v>
      </c>
      <c r="F139" s="194" t="s">
        <v>3117</v>
      </c>
      <c r="G139" s="195" t="s">
        <v>2803</v>
      </c>
      <c r="H139" s="196">
        <v>16</v>
      </c>
      <c r="I139" s="197"/>
      <c r="J139" s="198">
        <f t="shared" si="10"/>
        <v>0</v>
      </c>
      <c r="K139" s="194" t="s">
        <v>1</v>
      </c>
      <c r="L139" s="40"/>
      <c r="M139" s="199" t="s">
        <v>1</v>
      </c>
      <c r="N139" s="200" t="s">
        <v>41</v>
      </c>
      <c r="O139" s="72"/>
      <c r="P139" s="201">
        <f t="shared" si="11"/>
        <v>0</v>
      </c>
      <c r="Q139" s="201">
        <v>0</v>
      </c>
      <c r="R139" s="201">
        <f t="shared" si="12"/>
        <v>0</v>
      </c>
      <c r="S139" s="201">
        <v>0</v>
      </c>
      <c r="T139" s="202">
        <f t="shared" si="13"/>
        <v>0</v>
      </c>
      <c r="U139" s="35"/>
      <c r="V139" s="35"/>
      <c r="W139" s="35"/>
      <c r="X139" s="35"/>
      <c r="Y139" s="35"/>
      <c r="Z139" s="35"/>
      <c r="AA139" s="35"/>
      <c r="AB139" s="35"/>
      <c r="AC139" s="35"/>
      <c r="AD139" s="35"/>
      <c r="AE139" s="35"/>
      <c r="AR139" s="203" t="s">
        <v>211</v>
      </c>
      <c r="AT139" s="203" t="s">
        <v>207</v>
      </c>
      <c r="AU139" s="203" t="s">
        <v>84</v>
      </c>
      <c r="AY139" s="18" t="s">
        <v>205</v>
      </c>
      <c r="BE139" s="204">
        <f t="shared" si="14"/>
        <v>0</v>
      </c>
      <c r="BF139" s="204">
        <f t="shared" si="15"/>
        <v>0</v>
      </c>
      <c r="BG139" s="204">
        <f t="shared" si="16"/>
        <v>0</v>
      </c>
      <c r="BH139" s="204">
        <f t="shared" si="17"/>
        <v>0</v>
      </c>
      <c r="BI139" s="204">
        <f t="shared" si="18"/>
        <v>0</v>
      </c>
      <c r="BJ139" s="18" t="s">
        <v>84</v>
      </c>
      <c r="BK139" s="204">
        <f t="shared" si="19"/>
        <v>0</v>
      </c>
      <c r="BL139" s="18" t="s">
        <v>211</v>
      </c>
      <c r="BM139" s="203" t="s">
        <v>680</v>
      </c>
    </row>
    <row r="140" spans="1:65" s="2" customFormat="1" ht="14.45" customHeight="1">
      <c r="A140" s="35"/>
      <c r="B140" s="36"/>
      <c r="C140" s="192" t="s">
        <v>361</v>
      </c>
      <c r="D140" s="192" t="s">
        <v>207</v>
      </c>
      <c r="E140" s="193" t="s">
        <v>3118</v>
      </c>
      <c r="F140" s="194" t="s">
        <v>3119</v>
      </c>
      <c r="G140" s="195" t="s">
        <v>3109</v>
      </c>
      <c r="H140" s="196">
        <v>1</v>
      </c>
      <c r="I140" s="197"/>
      <c r="J140" s="198">
        <f t="shared" si="10"/>
        <v>0</v>
      </c>
      <c r="K140" s="194" t="s">
        <v>1</v>
      </c>
      <c r="L140" s="40"/>
      <c r="M140" s="199" t="s">
        <v>1</v>
      </c>
      <c r="N140" s="200" t="s">
        <v>41</v>
      </c>
      <c r="O140" s="72"/>
      <c r="P140" s="201">
        <f t="shared" si="11"/>
        <v>0</v>
      </c>
      <c r="Q140" s="201">
        <v>0</v>
      </c>
      <c r="R140" s="201">
        <f t="shared" si="12"/>
        <v>0</v>
      </c>
      <c r="S140" s="201">
        <v>0</v>
      </c>
      <c r="T140" s="202">
        <f t="shared" si="13"/>
        <v>0</v>
      </c>
      <c r="U140" s="35"/>
      <c r="V140" s="35"/>
      <c r="W140" s="35"/>
      <c r="X140" s="35"/>
      <c r="Y140" s="35"/>
      <c r="Z140" s="35"/>
      <c r="AA140" s="35"/>
      <c r="AB140" s="35"/>
      <c r="AC140" s="35"/>
      <c r="AD140" s="35"/>
      <c r="AE140" s="35"/>
      <c r="AR140" s="203" t="s">
        <v>211</v>
      </c>
      <c r="AT140" s="203" t="s">
        <v>207</v>
      </c>
      <c r="AU140" s="203" t="s">
        <v>84</v>
      </c>
      <c r="AY140" s="18" t="s">
        <v>205</v>
      </c>
      <c r="BE140" s="204">
        <f t="shared" si="14"/>
        <v>0</v>
      </c>
      <c r="BF140" s="204">
        <f t="shared" si="15"/>
        <v>0</v>
      </c>
      <c r="BG140" s="204">
        <f t="shared" si="16"/>
        <v>0</v>
      </c>
      <c r="BH140" s="204">
        <f t="shared" si="17"/>
        <v>0</v>
      </c>
      <c r="BI140" s="204">
        <f t="shared" si="18"/>
        <v>0</v>
      </c>
      <c r="BJ140" s="18" t="s">
        <v>84</v>
      </c>
      <c r="BK140" s="204">
        <f t="shared" si="19"/>
        <v>0</v>
      </c>
      <c r="BL140" s="18" t="s">
        <v>211</v>
      </c>
      <c r="BM140" s="203" t="s">
        <v>695</v>
      </c>
    </row>
    <row r="141" spans="1:65" s="2" customFormat="1" ht="14.45" customHeight="1">
      <c r="A141" s="35"/>
      <c r="B141" s="36"/>
      <c r="C141" s="192" t="s">
        <v>7</v>
      </c>
      <c r="D141" s="192" t="s">
        <v>207</v>
      </c>
      <c r="E141" s="193" t="s">
        <v>3120</v>
      </c>
      <c r="F141" s="194" t="s">
        <v>3121</v>
      </c>
      <c r="G141" s="195" t="s">
        <v>3109</v>
      </c>
      <c r="H141" s="196">
        <v>1</v>
      </c>
      <c r="I141" s="197"/>
      <c r="J141" s="198">
        <f t="shared" si="10"/>
        <v>0</v>
      </c>
      <c r="K141" s="194" t="s">
        <v>1</v>
      </c>
      <c r="L141" s="40"/>
      <c r="M141" s="199" t="s">
        <v>1</v>
      </c>
      <c r="N141" s="200" t="s">
        <v>41</v>
      </c>
      <c r="O141" s="72"/>
      <c r="P141" s="201">
        <f t="shared" si="11"/>
        <v>0</v>
      </c>
      <c r="Q141" s="201">
        <v>0</v>
      </c>
      <c r="R141" s="201">
        <f t="shared" si="12"/>
        <v>0</v>
      </c>
      <c r="S141" s="201">
        <v>0</v>
      </c>
      <c r="T141" s="202">
        <f t="shared" si="13"/>
        <v>0</v>
      </c>
      <c r="U141" s="35"/>
      <c r="V141" s="35"/>
      <c r="W141" s="35"/>
      <c r="X141" s="35"/>
      <c r="Y141" s="35"/>
      <c r="Z141" s="35"/>
      <c r="AA141" s="35"/>
      <c r="AB141" s="35"/>
      <c r="AC141" s="35"/>
      <c r="AD141" s="35"/>
      <c r="AE141" s="35"/>
      <c r="AR141" s="203" t="s">
        <v>211</v>
      </c>
      <c r="AT141" s="203" t="s">
        <v>207</v>
      </c>
      <c r="AU141" s="203" t="s">
        <v>84</v>
      </c>
      <c r="AY141" s="18" t="s">
        <v>205</v>
      </c>
      <c r="BE141" s="204">
        <f t="shared" si="14"/>
        <v>0</v>
      </c>
      <c r="BF141" s="204">
        <f t="shared" si="15"/>
        <v>0</v>
      </c>
      <c r="BG141" s="204">
        <f t="shared" si="16"/>
        <v>0</v>
      </c>
      <c r="BH141" s="204">
        <f t="shared" si="17"/>
        <v>0</v>
      </c>
      <c r="BI141" s="204">
        <f t="shared" si="18"/>
        <v>0</v>
      </c>
      <c r="BJ141" s="18" t="s">
        <v>84</v>
      </c>
      <c r="BK141" s="204">
        <f t="shared" si="19"/>
        <v>0</v>
      </c>
      <c r="BL141" s="18" t="s">
        <v>211</v>
      </c>
      <c r="BM141" s="203" t="s">
        <v>705</v>
      </c>
    </row>
    <row r="142" spans="1:65" s="2" customFormat="1" ht="14.45" customHeight="1">
      <c r="A142" s="35"/>
      <c r="B142" s="36"/>
      <c r="C142" s="192" t="s">
        <v>372</v>
      </c>
      <c r="D142" s="192" t="s">
        <v>207</v>
      </c>
      <c r="E142" s="193" t="s">
        <v>3122</v>
      </c>
      <c r="F142" s="194" t="s">
        <v>3123</v>
      </c>
      <c r="G142" s="195" t="s">
        <v>2803</v>
      </c>
      <c r="H142" s="196">
        <v>8</v>
      </c>
      <c r="I142" s="197"/>
      <c r="J142" s="198">
        <f t="shared" si="10"/>
        <v>0</v>
      </c>
      <c r="K142" s="194" t="s">
        <v>1</v>
      </c>
      <c r="L142" s="40"/>
      <c r="M142" s="199" t="s">
        <v>1</v>
      </c>
      <c r="N142" s="200"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211</v>
      </c>
      <c r="AT142" s="203" t="s">
        <v>207</v>
      </c>
      <c r="AU142" s="203" t="s">
        <v>84</v>
      </c>
      <c r="AY142" s="18" t="s">
        <v>205</v>
      </c>
      <c r="BE142" s="204">
        <f t="shared" si="14"/>
        <v>0</v>
      </c>
      <c r="BF142" s="204">
        <f t="shared" si="15"/>
        <v>0</v>
      </c>
      <c r="BG142" s="204">
        <f t="shared" si="16"/>
        <v>0</v>
      </c>
      <c r="BH142" s="204">
        <f t="shared" si="17"/>
        <v>0</v>
      </c>
      <c r="BI142" s="204">
        <f t="shared" si="18"/>
        <v>0</v>
      </c>
      <c r="BJ142" s="18" t="s">
        <v>84</v>
      </c>
      <c r="BK142" s="204">
        <f t="shared" si="19"/>
        <v>0</v>
      </c>
      <c r="BL142" s="18" t="s">
        <v>211</v>
      </c>
      <c r="BM142" s="203" t="s">
        <v>715</v>
      </c>
    </row>
    <row r="143" spans="1:65" s="2" customFormat="1" ht="24.2" customHeight="1">
      <c r="A143" s="35"/>
      <c r="B143" s="36"/>
      <c r="C143" s="192" t="s">
        <v>379</v>
      </c>
      <c r="D143" s="192" t="s">
        <v>207</v>
      </c>
      <c r="E143" s="193" t="s">
        <v>3124</v>
      </c>
      <c r="F143" s="194" t="s">
        <v>3125</v>
      </c>
      <c r="G143" s="195" t="s">
        <v>2803</v>
      </c>
      <c r="H143" s="196">
        <v>16</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211</v>
      </c>
      <c r="AT143" s="203" t="s">
        <v>207</v>
      </c>
      <c r="AU143" s="203" t="s">
        <v>84</v>
      </c>
      <c r="AY143" s="18" t="s">
        <v>205</v>
      </c>
      <c r="BE143" s="204">
        <f t="shared" si="14"/>
        <v>0</v>
      </c>
      <c r="BF143" s="204">
        <f t="shared" si="15"/>
        <v>0</v>
      </c>
      <c r="BG143" s="204">
        <f t="shared" si="16"/>
        <v>0</v>
      </c>
      <c r="BH143" s="204">
        <f t="shared" si="17"/>
        <v>0</v>
      </c>
      <c r="BI143" s="204">
        <f t="shared" si="18"/>
        <v>0</v>
      </c>
      <c r="BJ143" s="18" t="s">
        <v>84</v>
      </c>
      <c r="BK143" s="204">
        <f t="shared" si="19"/>
        <v>0</v>
      </c>
      <c r="BL143" s="18" t="s">
        <v>211</v>
      </c>
      <c r="BM143" s="203" t="s">
        <v>725</v>
      </c>
    </row>
    <row r="144" spans="1:65" s="2" customFormat="1" ht="14.45" customHeight="1">
      <c r="A144" s="35"/>
      <c r="B144" s="36"/>
      <c r="C144" s="192" t="s">
        <v>384</v>
      </c>
      <c r="D144" s="192" t="s">
        <v>207</v>
      </c>
      <c r="E144" s="193" t="s">
        <v>3126</v>
      </c>
      <c r="F144" s="194" t="s">
        <v>3127</v>
      </c>
      <c r="G144" s="195" t="s">
        <v>3109</v>
      </c>
      <c r="H144" s="196">
        <v>1</v>
      </c>
      <c r="I144" s="197"/>
      <c r="J144" s="198">
        <f t="shared" si="10"/>
        <v>0</v>
      </c>
      <c r="K144" s="194" t="s">
        <v>1</v>
      </c>
      <c r="L144" s="40"/>
      <c r="M144" s="199" t="s">
        <v>1</v>
      </c>
      <c r="N144" s="200" t="s">
        <v>41</v>
      </c>
      <c r="O144" s="72"/>
      <c r="P144" s="201">
        <f t="shared" si="11"/>
        <v>0</v>
      </c>
      <c r="Q144" s="201">
        <v>0</v>
      </c>
      <c r="R144" s="201">
        <f t="shared" si="12"/>
        <v>0</v>
      </c>
      <c r="S144" s="201">
        <v>0</v>
      </c>
      <c r="T144" s="202">
        <f t="shared" si="13"/>
        <v>0</v>
      </c>
      <c r="U144" s="35"/>
      <c r="V144" s="35"/>
      <c r="W144" s="35"/>
      <c r="X144" s="35"/>
      <c r="Y144" s="35"/>
      <c r="Z144" s="35"/>
      <c r="AA144" s="35"/>
      <c r="AB144" s="35"/>
      <c r="AC144" s="35"/>
      <c r="AD144" s="35"/>
      <c r="AE144" s="35"/>
      <c r="AR144" s="203" t="s">
        <v>211</v>
      </c>
      <c r="AT144" s="203" t="s">
        <v>207</v>
      </c>
      <c r="AU144" s="203" t="s">
        <v>84</v>
      </c>
      <c r="AY144" s="18" t="s">
        <v>205</v>
      </c>
      <c r="BE144" s="204">
        <f t="shared" si="14"/>
        <v>0</v>
      </c>
      <c r="BF144" s="204">
        <f t="shared" si="15"/>
        <v>0</v>
      </c>
      <c r="BG144" s="204">
        <f t="shared" si="16"/>
        <v>0</v>
      </c>
      <c r="BH144" s="204">
        <f t="shared" si="17"/>
        <v>0</v>
      </c>
      <c r="BI144" s="204">
        <f t="shared" si="18"/>
        <v>0</v>
      </c>
      <c r="BJ144" s="18" t="s">
        <v>84</v>
      </c>
      <c r="BK144" s="204">
        <f t="shared" si="19"/>
        <v>0</v>
      </c>
      <c r="BL144" s="18" t="s">
        <v>211</v>
      </c>
      <c r="BM144" s="203" t="s">
        <v>740</v>
      </c>
    </row>
    <row r="145" spans="1:65" s="2" customFormat="1" ht="14.45" customHeight="1">
      <c r="A145" s="35"/>
      <c r="B145" s="36"/>
      <c r="C145" s="192" t="s">
        <v>389</v>
      </c>
      <c r="D145" s="192" t="s">
        <v>207</v>
      </c>
      <c r="E145" s="193" t="s">
        <v>3128</v>
      </c>
      <c r="F145" s="194" t="s">
        <v>3129</v>
      </c>
      <c r="G145" s="195" t="s">
        <v>3109</v>
      </c>
      <c r="H145" s="196">
        <v>1</v>
      </c>
      <c r="I145" s="197"/>
      <c r="J145" s="198">
        <f t="shared" si="10"/>
        <v>0</v>
      </c>
      <c r="K145" s="194" t="s">
        <v>1</v>
      </c>
      <c r="L145" s="40"/>
      <c r="M145" s="225" t="s">
        <v>1</v>
      </c>
      <c r="N145" s="226" t="s">
        <v>41</v>
      </c>
      <c r="O145" s="212"/>
      <c r="P145" s="227">
        <f t="shared" si="11"/>
        <v>0</v>
      </c>
      <c r="Q145" s="227">
        <v>0</v>
      </c>
      <c r="R145" s="227">
        <f t="shared" si="12"/>
        <v>0</v>
      </c>
      <c r="S145" s="227">
        <v>0</v>
      </c>
      <c r="T145" s="228">
        <f t="shared" si="13"/>
        <v>0</v>
      </c>
      <c r="U145" s="35"/>
      <c r="V145" s="35"/>
      <c r="W145" s="35"/>
      <c r="X145" s="35"/>
      <c r="Y145" s="35"/>
      <c r="Z145" s="35"/>
      <c r="AA145" s="35"/>
      <c r="AB145" s="35"/>
      <c r="AC145" s="35"/>
      <c r="AD145" s="35"/>
      <c r="AE145" s="35"/>
      <c r="AR145" s="203" t="s">
        <v>211</v>
      </c>
      <c r="AT145" s="203" t="s">
        <v>207</v>
      </c>
      <c r="AU145" s="203" t="s">
        <v>84</v>
      </c>
      <c r="AY145" s="18" t="s">
        <v>205</v>
      </c>
      <c r="BE145" s="204">
        <f t="shared" si="14"/>
        <v>0</v>
      </c>
      <c r="BF145" s="204">
        <f t="shared" si="15"/>
        <v>0</v>
      </c>
      <c r="BG145" s="204">
        <f t="shared" si="16"/>
        <v>0</v>
      </c>
      <c r="BH145" s="204">
        <f t="shared" si="17"/>
        <v>0</v>
      </c>
      <c r="BI145" s="204">
        <f t="shared" si="18"/>
        <v>0</v>
      </c>
      <c r="BJ145" s="18" t="s">
        <v>84</v>
      </c>
      <c r="BK145" s="204">
        <f t="shared" si="19"/>
        <v>0</v>
      </c>
      <c r="BL145" s="18" t="s">
        <v>211</v>
      </c>
      <c r="BM145" s="203" t="s">
        <v>751</v>
      </c>
    </row>
    <row r="146" spans="1:31" s="2" customFormat="1" ht="6.95" customHeight="1">
      <c r="A146" s="35"/>
      <c r="B146" s="55"/>
      <c r="C146" s="56"/>
      <c r="D146" s="56"/>
      <c r="E146" s="56"/>
      <c r="F146" s="56"/>
      <c r="G146" s="56"/>
      <c r="H146" s="56"/>
      <c r="I146" s="56"/>
      <c r="J146" s="56"/>
      <c r="K146" s="56"/>
      <c r="L146" s="40"/>
      <c r="M146" s="35"/>
      <c r="O146" s="35"/>
      <c r="P146" s="35"/>
      <c r="Q146" s="35"/>
      <c r="R146" s="35"/>
      <c r="S146" s="35"/>
      <c r="T146" s="35"/>
      <c r="U146" s="35"/>
      <c r="V146" s="35"/>
      <c r="W146" s="35"/>
      <c r="X146" s="35"/>
      <c r="Y146" s="35"/>
      <c r="Z146" s="35"/>
      <c r="AA146" s="35"/>
      <c r="AB146" s="35"/>
      <c r="AC146" s="35"/>
      <c r="AD146" s="35"/>
      <c r="AE146" s="35"/>
    </row>
  </sheetData>
  <sheetProtection algorithmName="SHA-512" hashValue="SpX5xQ1bAezUsxQfAxLH/zsrPnSuJqo+apU0ZAdIiDLUhY/x9p7K0fyJ0liGEWWsKAvO78BN+PpB5zyIzke4qA==" saltValue="vtzXwao7csI1lletb2TalMjYl6/gxns8O4edbyLeoOzohTDZxjhhFhAMroWNy/zVn/zQRRihpERQ+50kPCYbSw==" spinCount="100000" sheet="1" objects="1" scenarios="1" formatColumns="0" formatRows="0" autoFilter="0"/>
  <autoFilter ref="C117:K145"/>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126</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3130</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ROUND((SUM(BE120:BE145)),2)</f>
        <v>0</v>
      </c>
      <c r="G33" s="35"/>
      <c r="H33" s="35"/>
      <c r="I33" s="131">
        <v>0.21</v>
      </c>
      <c r="J33" s="130">
        <f>ROUND(((SUM(BE120:BE145))*I33),2)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ROUND((SUM(BF120:BF145)),2)</f>
        <v>0</v>
      </c>
      <c r="G34" s="35"/>
      <c r="H34" s="35"/>
      <c r="I34" s="131">
        <v>0.15</v>
      </c>
      <c r="J34" s="130">
        <f>ROUND(((SUM(BF120:BF145))*I34),2)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ROUND((SUM(BG120:BG145)),2)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ROUND((SUM(BH120:BH145)),2)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ROUND((SUM(BI120:BI145)),2)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02.12 - Ambulantní trakt - VZT ve staré části</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3131</v>
      </c>
      <c r="E97" s="157"/>
      <c r="F97" s="157"/>
      <c r="G97" s="157"/>
      <c r="H97" s="157"/>
      <c r="I97" s="157"/>
      <c r="J97" s="158">
        <f>J121</f>
        <v>0</v>
      </c>
      <c r="K97" s="155"/>
      <c r="L97" s="159"/>
    </row>
    <row r="98" spans="2:12" s="9" customFormat="1" ht="24.95" customHeight="1">
      <c r="B98" s="154"/>
      <c r="C98" s="155"/>
      <c r="D98" s="156" t="s">
        <v>3132</v>
      </c>
      <c r="E98" s="157"/>
      <c r="F98" s="157"/>
      <c r="G98" s="157"/>
      <c r="H98" s="157"/>
      <c r="I98" s="157"/>
      <c r="J98" s="158">
        <f>J125</f>
        <v>0</v>
      </c>
      <c r="K98" s="155"/>
      <c r="L98" s="159"/>
    </row>
    <row r="99" spans="2:12" s="10" customFormat="1" ht="19.9" customHeight="1">
      <c r="B99" s="160"/>
      <c r="C99" s="105"/>
      <c r="D99" s="161" t="s">
        <v>3133</v>
      </c>
      <c r="E99" s="162"/>
      <c r="F99" s="162"/>
      <c r="G99" s="162"/>
      <c r="H99" s="162"/>
      <c r="I99" s="162"/>
      <c r="J99" s="163">
        <f>J126</f>
        <v>0</v>
      </c>
      <c r="K99" s="105"/>
      <c r="L99" s="164"/>
    </row>
    <row r="100" spans="2:12" s="10" customFormat="1" ht="19.9" customHeight="1">
      <c r="B100" s="160"/>
      <c r="C100" s="105"/>
      <c r="D100" s="161" t="s">
        <v>3134</v>
      </c>
      <c r="E100" s="162"/>
      <c r="F100" s="162"/>
      <c r="G100" s="162"/>
      <c r="H100" s="162"/>
      <c r="I100" s="162"/>
      <c r="J100" s="163">
        <f>J138</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02.12 - Ambulantní trakt - VZT ve staré části</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P121+P125</f>
        <v>0</v>
      </c>
      <c r="Q120" s="80"/>
      <c r="R120" s="173">
        <f>R121+R125</f>
        <v>0</v>
      </c>
      <c r="S120" s="80"/>
      <c r="T120" s="174">
        <f>T121+T125</f>
        <v>0</v>
      </c>
      <c r="U120" s="35"/>
      <c r="V120" s="35"/>
      <c r="W120" s="35"/>
      <c r="X120" s="35"/>
      <c r="Y120" s="35"/>
      <c r="Z120" s="35"/>
      <c r="AA120" s="35"/>
      <c r="AB120" s="35"/>
      <c r="AC120" s="35"/>
      <c r="AD120" s="35"/>
      <c r="AE120" s="35"/>
      <c r="AT120" s="18" t="s">
        <v>75</v>
      </c>
      <c r="AU120" s="18" t="s">
        <v>183</v>
      </c>
      <c r="BK120" s="175">
        <f>BK121+BK125</f>
        <v>0</v>
      </c>
    </row>
    <row r="121" spans="2:63" s="12" customFormat="1" ht="25.9" customHeight="1">
      <c r="B121" s="176"/>
      <c r="C121" s="177"/>
      <c r="D121" s="178" t="s">
        <v>75</v>
      </c>
      <c r="E121" s="179" t="s">
        <v>2674</v>
      </c>
      <c r="F121" s="179" t="s">
        <v>3135</v>
      </c>
      <c r="G121" s="177"/>
      <c r="H121" s="177"/>
      <c r="I121" s="180"/>
      <c r="J121" s="181">
        <f>BK121</f>
        <v>0</v>
      </c>
      <c r="K121" s="177"/>
      <c r="L121" s="182"/>
      <c r="M121" s="183"/>
      <c r="N121" s="184"/>
      <c r="O121" s="184"/>
      <c r="P121" s="185">
        <f>SUM(P122:P124)</f>
        <v>0</v>
      </c>
      <c r="Q121" s="184"/>
      <c r="R121" s="185">
        <f>SUM(R122:R124)</f>
        <v>0</v>
      </c>
      <c r="S121" s="184"/>
      <c r="T121" s="186">
        <f>SUM(T122:T124)</f>
        <v>0</v>
      </c>
      <c r="AR121" s="187" t="s">
        <v>84</v>
      </c>
      <c r="AT121" s="188" t="s">
        <v>75</v>
      </c>
      <c r="AU121" s="188" t="s">
        <v>76</v>
      </c>
      <c r="AY121" s="187" t="s">
        <v>205</v>
      </c>
      <c r="BK121" s="189">
        <f>SUM(BK122:BK124)</f>
        <v>0</v>
      </c>
    </row>
    <row r="122" spans="1:65" s="2" customFormat="1" ht="24.2" customHeight="1">
      <c r="A122" s="35"/>
      <c r="B122" s="36"/>
      <c r="C122" s="192" t="s">
        <v>84</v>
      </c>
      <c r="D122" s="192" t="s">
        <v>207</v>
      </c>
      <c r="E122" s="193" t="s">
        <v>1010</v>
      </c>
      <c r="F122" s="194" t="s">
        <v>3136</v>
      </c>
      <c r="G122" s="195" t="s">
        <v>326</v>
      </c>
      <c r="H122" s="196">
        <v>2</v>
      </c>
      <c r="I122" s="197"/>
      <c r="J122" s="198">
        <f>ROUND(I122*H122,2)</f>
        <v>0</v>
      </c>
      <c r="K122" s="194" t="s">
        <v>1</v>
      </c>
      <c r="L122" s="40"/>
      <c r="M122" s="199" t="s">
        <v>1</v>
      </c>
      <c r="N122" s="200" t="s">
        <v>41</v>
      </c>
      <c r="O122" s="72"/>
      <c r="P122" s="201">
        <f>O122*H122</f>
        <v>0</v>
      </c>
      <c r="Q122" s="201">
        <v>0</v>
      </c>
      <c r="R122" s="201">
        <f>Q122*H122</f>
        <v>0</v>
      </c>
      <c r="S122" s="201">
        <v>0</v>
      </c>
      <c r="T122" s="202">
        <f>S122*H122</f>
        <v>0</v>
      </c>
      <c r="U122" s="35"/>
      <c r="V122" s="35"/>
      <c r="W122" s="35"/>
      <c r="X122" s="35"/>
      <c r="Y122" s="35"/>
      <c r="Z122" s="35"/>
      <c r="AA122" s="35"/>
      <c r="AB122" s="35"/>
      <c r="AC122" s="35"/>
      <c r="AD122" s="35"/>
      <c r="AE122" s="35"/>
      <c r="AR122" s="203" t="s">
        <v>211</v>
      </c>
      <c r="AT122" s="203" t="s">
        <v>207</v>
      </c>
      <c r="AU122" s="203" t="s">
        <v>84</v>
      </c>
      <c r="AY122" s="18" t="s">
        <v>205</v>
      </c>
      <c r="BE122" s="204">
        <f>IF(N122="základní",J122,0)</f>
        <v>0</v>
      </c>
      <c r="BF122" s="204">
        <f>IF(N122="snížená",J122,0)</f>
        <v>0</v>
      </c>
      <c r="BG122" s="204">
        <f>IF(N122="zákl. přenesená",J122,0)</f>
        <v>0</v>
      </c>
      <c r="BH122" s="204">
        <f>IF(N122="sníž. přenesená",J122,0)</f>
        <v>0</v>
      </c>
      <c r="BI122" s="204">
        <f>IF(N122="nulová",J122,0)</f>
        <v>0</v>
      </c>
      <c r="BJ122" s="18" t="s">
        <v>84</v>
      </c>
      <c r="BK122" s="204">
        <f>ROUND(I122*H122,2)</f>
        <v>0</v>
      </c>
      <c r="BL122" s="18" t="s">
        <v>211</v>
      </c>
      <c r="BM122" s="203" t="s">
        <v>3137</v>
      </c>
    </row>
    <row r="123" spans="1:65" s="2" customFormat="1" ht="24.2" customHeight="1">
      <c r="A123" s="35"/>
      <c r="B123" s="36"/>
      <c r="C123" s="192" t="s">
        <v>86</v>
      </c>
      <c r="D123" s="192" t="s">
        <v>207</v>
      </c>
      <c r="E123" s="193" t="s">
        <v>1538</v>
      </c>
      <c r="F123" s="194" t="s">
        <v>3138</v>
      </c>
      <c r="G123" s="195" t="s">
        <v>2800</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84</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3139</v>
      </c>
    </row>
    <row r="124" spans="1:65" s="2" customFormat="1" ht="14.45" customHeight="1">
      <c r="A124" s="35"/>
      <c r="B124" s="36"/>
      <c r="C124" s="192" t="s">
        <v>218</v>
      </c>
      <c r="D124" s="192" t="s">
        <v>207</v>
      </c>
      <c r="E124" s="193" t="s">
        <v>2093</v>
      </c>
      <c r="F124" s="194" t="s">
        <v>3140</v>
      </c>
      <c r="G124" s="195" t="s">
        <v>2137</v>
      </c>
      <c r="H124" s="196">
        <v>10</v>
      </c>
      <c r="I124" s="197"/>
      <c r="J124" s="198">
        <f>ROUND(I124*H124,2)</f>
        <v>0</v>
      </c>
      <c r="K124" s="194" t="s">
        <v>1</v>
      </c>
      <c r="L124" s="40"/>
      <c r="M124" s="199" t="s">
        <v>1</v>
      </c>
      <c r="N124" s="200" t="s">
        <v>41</v>
      </c>
      <c r="O124" s="72"/>
      <c r="P124" s="201">
        <f>O124*H124</f>
        <v>0</v>
      </c>
      <c r="Q124" s="201">
        <v>0</v>
      </c>
      <c r="R124" s="201">
        <f>Q124*H124</f>
        <v>0</v>
      </c>
      <c r="S124" s="201">
        <v>0</v>
      </c>
      <c r="T124" s="202">
        <f>S124*H124</f>
        <v>0</v>
      </c>
      <c r="U124" s="35"/>
      <c r="V124" s="35"/>
      <c r="W124" s="35"/>
      <c r="X124" s="35"/>
      <c r="Y124" s="35"/>
      <c r="Z124" s="35"/>
      <c r="AA124" s="35"/>
      <c r="AB124" s="35"/>
      <c r="AC124" s="35"/>
      <c r="AD124" s="35"/>
      <c r="AE124" s="35"/>
      <c r="AR124" s="203" t="s">
        <v>211</v>
      </c>
      <c r="AT124" s="203" t="s">
        <v>207</v>
      </c>
      <c r="AU124" s="203" t="s">
        <v>84</v>
      </c>
      <c r="AY124" s="18" t="s">
        <v>205</v>
      </c>
      <c r="BE124" s="204">
        <f>IF(N124="základní",J124,0)</f>
        <v>0</v>
      </c>
      <c r="BF124" s="204">
        <f>IF(N124="snížená",J124,0)</f>
        <v>0</v>
      </c>
      <c r="BG124" s="204">
        <f>IF(N124="zákl. přenesená",J124,0)</f>
        <v>0</v>
      </c>
      <c r="BH124" s="204">
        <f>IF(N124="sníž. přenesená",J124,0)</f>
        <v>0</v>
      </c>
      <c r="BI124" s="204">
        <f>IF(N124="nulová",J124,0)</f>
        <v>0</v>
      </c>
      <c r="BJ124" s="18" t="s">
        <v>84</v>
      </c>
      <c r="BK124" s="204">
        <f>ROUND(I124*H124,2)</f>
        <v>0</v>
      </c>
      <c r="BL124" s="18" t="s">
        <v>211</v>
      </c>
      <c r="BM124" s="203" t="s">
        <v>3141</v>
      </c>
    </row>
    <row r="125" spans="2:63" s="12" customFormat="1" ht="25.9" customHeight="1">
      <c r="B125" s="176"/>
      <c r="C125" s="177"/>
      <c r="D125" s="178" t="s">
        <v>75</v>
      </c>
      <c r="E125" s="179" t="s">
        <v>273</v>
      </c>
      <c r="F125" s="179" t="s">
        <v>273</v>
      </c>
      <c r="G125" s="177"/>
      <c r="H125" s="177"/>
      <c r="I125" s="180"/>
      <c r="J125" s="181">
        <f>BK125</f>
        <v>0</v>
      </c>
      <c r="K125" s="177"/>
      <c r="L125" s="182"/>
      <c r="M125" s="183"/>
      <c r="N125" s="184"/>
      <c r="O125" s="184"/>
      <c r="P125" s="185">
        <f>P126+P138</f>
        <v>0</v>
      </c>
      <c r="Q125" s="184"/>
      <c r="R125" s="185">
        <f>R126+R138</f>
        <v>0</v>
      </c>
      <c r="S125" s="184"/>
      <c r="T125" s="186">
        <f>T126+T138</f>
        <v>0</v>
      </c>
      <c r="AR125" s="187" t="s">
        <v>84</v>
      </c>
      <c r="AT125" s="188" t="s">
        <v>75</v>
      </c>
      <c r="AU125" s="188" t="s">
        <v>76</v>
      </c>
      <c r="AY125" s="187" t="s">
        <v>205</v>
      </c>
      <c r="BK125" s="189">
        <f>BK126+BK138</f>
        <v>0</v>
      </c>
    </row>
    <row r="126" spans="2:63" s="12" customFormat="1" ht="22.9" customHeight="1">
      <c r="B126" s="176"/>
      <c r="C126" s="177"/>
      <c r="D126" s="178" t="s">
        <v>75</v>
      </c>
      <c r="E126" s="190" t="s">
        <v>2718</v>
      </c>
      <c r="F126" s="190" t="s">
        <v>3142</v>
      </c>
      <c r="G126" s="177"/>
      <c r="H126" s="177"/>
      <c r="I126" s="180"/>
      <c r="J126" s="191">
        <f>BK126</f>
        <v>0</v>
      </c>
      <c r="K126" s="177"/>
      <c r="L126" s="182"/>
      <c r="M126" s="183"/>
      <c r="N126" s="184"/>
      <c r="O126" s="184"/>
      <c r="P126" s="185">
        <f>SUM(P127:P137)</f>
        <v>0</v>
      </c>
      <c r="Q126" s="184"/>
      <c r="R126" s="185">
        <f>SUM(R127:R137)</f>
        <v>0</v>
      </c>
      <c r="S126" s="184"/>
      <c r="T126" s="186">
        <f>SUM(T127:T137)</f>
        <v>0</v>
      </c>
      <c r="AR126" s="187" t="s">
        <v>84</v>
      </c>
      <c r="AT126" s="188" t="s">
        <v>75</v>
      </c>
      <c r="AU126" s="188" t="s">
        <v>84</v>
      </c>
      <c r="AY126" s="187" t="s">
        <v>205</v>
      </c>
      <c r="BK126" s="189">
        <f>SUM(BK127:BK137)</f>
        <v>0</v>
      </c>
    </row>
    <row r="127" spans="1:65" s="2" customFormat="1" ht="24.2" customHeight="1">
      <c r="A127" s="35"/>
      <c r="B127" s="36"/>
      <c r="C127" s="192" t="s">
        <v>211</v>
      </c>
      <c r="D127" s="192" t="s">
        <v>207</v>
      </c>
      <c r="E127" s="193" t="s">
        <v>84</v>
      </c>
      <c r="F127" s="194" t="s">
        <v>3143</v>
      </c>
      <c r="G127" s="195" t="s">
        <v>2678</v>
      </c>
      <c r="H127" s="196">
        <v>1</v>
      </c>
      <c r="I127" s="197"/>
      <c r="J127" s="198">
        <f aca="true" t="shared" si="0" ref="J127:J137">ROUND(I127*H127,2)</f>
        <v>0</v>
      </c>
      <c r="K127" s="194" t="s">
        <v>1</v>
      </c>
      <c r="L127" s="40"/>
      <c r="M127" s="199" t="s">
        <v>1</v>
      </c>
      <c r="N127" s="200" t="s">
        <v>41</v>
      </c>
      <c r="O127" s="72"/>
      <c r="P127" s="201">
        <f aca="true" t="shared" si="1" ref="P127:P137">O127*H127</f>
        <v>0</v>
      </c>
      <c r="Q127" s="201">
        <v>0</v>
      </c>
      <c r="R127" s="201">
        <f aca="true" t="shared" si="2" ref="R127:R137">Q127*H127</f>
        <v>0</v>
      </c>
      <c r="S127" s="201">
        <v>0</v>
      </c>
      <c r="T127" s="202">
        <f aca="true" t="shared" si="3" ref="T127:T137">S127*H127</f>
        <v>0</v>
      </c>
      <c r="U127" s="35"/>
      <c r="V127" s="35"/>
      <c r="W127" s="35"/>
      <c r="X127" s="35"/>
      <c r="Y127" s="35"/>
      <c r="Z127" s="35"/>
      <c r="AA127" s="35"/>
      <c r="AB127" s="35"/>
      <c r="AC127" s="35"/>
      <c r="AD127" s="35"/>
      <c r="AE127" s="35"/>
      <c r="AR127" s="203" t="s">
        <v>211</v>
      </c>
      <c r="AT127" s="203" t="s">
        <v>207</v>
      </c>
      <c r="AU127" s="203" t="s">
        <v>86</v>
      </c>
      <c r="AY127" s="18" t="s">
        <v>205</v>
      </c>
      <c r="BE127" s="204">
        <f aca="true" t="shared" si="4" ref="BE127:BE137">IF(N127="základní",J127,0)</f>
        <v>0</v>
      </c>
      <c r="BF127" s="204">
        <f aca="true" t="shared" si="5" ref="BF127:BF137">IF(N127="snížená",J127,0)</f>
        <v>0</v>
      </c>
      <c r="BG127" s="204">
        <f aca="true" t="shared" si="6" ref="BG127:BG137">IF(N127="zákl. přenesená",J127,0)</f>
        <v>0</v>
      </c>
      <c r="BH127" s="204">
        <f aca="true" t="shared" si="7" ref="BH127:BH137">IF(N127="sníž. přenesená",J127,0)</f>
        <v>0</v>
      </c>
      <c r="BI127" s="204">
        <f aca="true" t="shared" si="8" ref="BI127:BI137">IF(N127="nulová",J127,0)</f>
        <v>0</v>
      </c>
      <c r="BJ127" s="18" t="s">
        <v>84</v>
      </c>
      <c r="BK127" s="204">
        <f aca="true" t="shared" si="9" ref="BK127:BK137">ROUND(I127*H127,2)</f>
        <v>0</v>
      </c>
      <c r="BL127" s="18" t="s">
        <v>211</v>
      </c>
      <c r="BM127" s="203" t="s">
        <v>3144</v>
      </c>
    </row>
    <row r="128" spans="1:65" s="2" customFormat="1" ht="24.2" customHeight="1">
      <c r="A128" s="35"/>
      <c r="B128" s="36"/>
      <c r="C128" s="192" t="s">
        <v>204</v>
      </c>
      <c r="D128" s="192" t="s">
        <v>207</v>
      </c>
      <c r="E128" s="193" t="s">
        <v>86</v>
      </c>
      <c r="F128" s="194" t="s">
        <v>3145</v>
      </c>
      <c r="G128" s="195" t="s">
        <v>2678</v>
      </c>
      <c r="H128" s="196">
        <v>2</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3146</v>
      </c>
    </row>
    <row r="129" spans="1:65" s="2" customFormat="1" ht="24.2" customHeight="1">
      <c r="A129" s="35"/>
      <c r="B129" s="36"/>
      <c r="C129" s="192" t="s">
        <v>235</v>
      </c>
      <c r="D129" s="192" t="s">
        <v>207</v>
      </c>
      <c r="E129" s="193" t="s">
        <v>218</v>
      </c>
      <c r="F129" s="194" t="s">
        <v>3147</v>
      </c>
      <c r="G129" s="195" t="s">
        <v>2678</v>
      </c>
      <c r="H129" s="196">
        <v>4</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3148</v>
      </c>
    </row>
    <row r="130" spans="1:65" s="2" customFormat="1" ht="14.45" customHeight="1">
      <c r="A130" s="35"/>
      <c r="B130" s="36"/>
      <c r="C130" s="192" t="s">
        <v>240</v>
      </c>
      <c r="D130" s="192" t="s">
        <v>207</v>
      </c>
      <c r="E130" s="193" t="s">
        <v>211</v>
      </c>
      <c r="F130" s="194" t="s">
        <v>3149</v>
      </c>
      <c r="G130" s="195" t="s">
        <v>2678</v>
      </c>
      <c r="H130" s="196">
        <v>1</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86</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3150</v>
      </c>
    </row>
    <row r="131" spans="1:65" s="2" customFormat="1" ht="37.9" customHeight="1">
      <c r="A131" s="35"/>
      <c r="B131" s="36"/>
      <c r="C131" s="192" t="s">
        <v>245</v>
      </c>
      <c r="D131" s="192" t="s">
        <v>207</v>
      </c>
      <c r="E131" s="193" t="s">
        <v>204</v>
      </c>
      <c r="F131" s="194" t="s">
        <v>3151</v>
      </c>
      <c r="G131" s="195" t="s">
        <v>2678</v>
      </c>
      <c r="H131" s="196">
        <v>1</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3152</v>
      </c>
    </row>
    <row r="132" spans="1:65" s="2" customFormat="1" ht="37.9" customHeight="1">
      <c r="A132" s="35"/>
      <c r="B132" s="36"/>
      <c r="C132" s="192" t="s">
        <v>249</v>
      </c>
      <c r="D132" s="192" t="s">
        <v>207</v>
      </c>
      <c r="E132" s="193" t="s">
        <v>235</v>
      </c>
      <c r="F132" s="194" t="s">
        <v>3153</v>
      </c>
      <c r="G132" s="195" t="s">
        <v>2678</v>
      </c>
      <c r="H132" s="196">
        <v>4</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3154</v>
      </c>
    </row>
    <row r="133" spans="1:65" s="2" customFormat="1" ht="24.2" customHeight="1">
      <c r="A133" s="35"/>
      <c r="B133" s="36"/>
      <c r="C133" s="192" t="s">
        <v>256</v>
      </c>
      <c r="D133" s="192" t="s">
        <v>207</v>
      </c>
      <c r="E133" s="193" t="s">
        <v>240</v>
      </c>
      <c r="F133" s="194" t="s">
        <v>3155</v>
      </c>
      <c r="G133" s="195" t="s">
        <v>282</v>
      </c>
      <c r="H133" s="196">
        <v>1.5</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3156</v>
      </c>
    </row>
    <row r="134" spans="1:65" s="2" customFormat="1" ht="24.2" customHeight="1">
      <c r="A134" s="35"/>
      <c r="B134" s="36"/>
      <c r="C134" s="192" t="s">
        <v>263</v>
      </c>
      <c r="D134" s="192" t="s">
        <v>207</v>
      </c>
      <c r="E134" s="193" t="s">
        <v>245</v>
      </c>
      <c r="F134" s="194" t="s">
        <v>3157</v>
      </c>
      <c r="G134" s="195" t="s">
        <v>3158</v>
      </c>
      <c r="H134" s="196">
        <v>20</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86</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3159</v>
      </c>
    </row>
    <row r="135" spans="1:65" s="2" customFormat="1" ht="24.2" customHeight="1">
      <c r="A135" s="35"/>
      <c r="B135" s="36"/>
      <c r="C135" s="192" t="s">
        <v>323</v>
      </c>
      <c r="D135" s="192" t="s">
        <v>207</v>
      </c>
      <c r="E135" s="193" t="s">
        <v>249</v>
      </c>
      <c r="F135" s="194" t="s">
        <v>3136</v>
      </c>
      <c r="G135" s="195" t="s">
        <v>3158</v>
      </c>
      <c r="H135" s="196">
        <v>5</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86</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3160</v>
      </c>
    </row>
    <row r="136" spans="1:65" s="2" customFormat="1" ht="24.2" customHeight="1">
      <c r="A136" s="35"/>
      <c r="B136" s="36"/>
      <c r="C136" s="192" t="s">
        <v>329</v>
      </c>
      <c r="D136" s="192" t="s">
        <v>207</v>
      </c>
      <c r="E136" s="193" t="s">
        <v>256</v>
      </c>
      <c r="F136" s="194" t="s">
        <v>3138</v>
      </c>
      <c r="G136" s="195" t="s">
        <v>2800</v>
      </c>
      <c r="H136" s="196">
        <v>1</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86</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3161</v>
      </c>
    </row>
    <row r="137" spans="1:65" s="2" customFormat="1" ht="14.45" customHeight="1">
      <c r="A137" s="35"/>
      <c r="B137" s="36"/>
      <c r="C137" s="192" t="s">
        <v>333</v>
      </c>
      <c r="D137" s="192" t="s">
        <v>207</v>
      </c>
      <c r="E137" s="193" t="s">
        <v>263</v>
      </c>
      <c r="F137" s="194" t="s">
        <v>3140</v>
      </c>
      <c r="G137" s="195" t="s">
        <v>2137</v>
      </c>
      <c r="H137" s="196">
        <v>50</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86</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3162</v>
      </c>
    </row>
    <row r="138" spans="2:63" s="12" customFormat="1" ht="22.9" customHeight="1">
      <c r="B138" s="176"/>
      <c r="C138" s="177"/>
      <c r="D138" s="178" t="s">
        <v>75</v>
      </c>
      <c r="E138" s="190" t="s">
        <v>2804</v>
      </c>
      <c r="F138" s="190" t="s">
        <v>3163</v>
      </c>
      <c r="G138" s="177"/>
      <c r="H138" s="177"/>
      <c r="I138" s="180"/>
      <c r="J138" s="191">
        <f>BK138</f>
        <v>0</v>
      </c>
      <c r="K138" s="177"/>
      <c r="L138" s="182"/>
      <c r="M138" s="183"/>
      <c r="N138" s="184"/>
      <c r="O138" s="184"/>
      <c r="P138" s="185">
        <f>SUM(P139:P145)</f>
        <v>0</v>
      </c>
      <c r="Q138" s="184"/>
      <c r="R138" s="185">
        <f>SUM(R139:R145)</f>
        <v>0</v>
      </c>
      <c r="S138" s="184"/>
      <c r="T138" s="186">
        <f>SUM(T139:T145)</f>
        <v>0</v>
      </c>
      <c r="AR138" s="187" t="s">
        <v>84</v>
      </c>
      <c r="AT138" s="188" t="s">
        <v>75</v>
      </c>
      <c r="AU138" s="188" t="s">
        <v>84</v>
      </c>
      <c r="AY138" s="187" t="s">
        <v>205</v>
      </c>
      <c r="BK138" s="189">
        <f>SUM(BK139:BK145)</f>
        <v>0</v>
      </c>
    </row>
    <row r="139" spans="1:65" s="2" customFormat="1" ht="24.2" customHeight="1">
      <c r="A139" s="35"/>
      <c r="B139" s="36"/>
      <c r="C139" s="192" t="s">
        <v>8</v>
      </c>
      <c r="D139" s="192" t="s">
        <v>207</v>
      </c>
      <c r="E139" s="193" t="s">
        <v>2617</v>
      </c>
      <c r="F139" s="194" t="s">
        <v>3164</v>
      </c>
      <c r="G139" s="195" t="s">
        <v>2800</v>
      </c>
      <c r="H139" s="196">
        <v>1</v>
      </c>
      <c r="I139" s="197"/>
      <c r="J139" s="198">
        <f aca="true" t="shared" si="10" ref="J139:J145">ROUND(I139*H139,2)</f>
        <v>0</v>
      </c>
      <c r="K139" s="194" t="s">
        <v>1</v>
      </c>
      <c r="L139" s="40"/>
      <c r="M139" s="199" t="s">
        <v>1</v>
      </c>
      <c r="N139" s="200" t="s">
        <v>41</v>
      </c>
      <c r="O139" s="72"/>
      <c r="P139" s="201">
        <f aca="true" t="shared" si="11" ref="P139:P145">O139*H139</f>
        <v>0</v>
      </c>
      <c r="Q139" s="201">
        <v>0</v>
      </c>
      <c r="R139" s="201">
        <f aca="true" t="shared" si="12" ref="R139:R145">Q139*H139</f>
        <v>0</v>
      </c>
      <c r="S139" s="201">
        <v>0</v>
      </c>
      <c r="T139" s="202">
        <f aca="true" t="shared" si="13" ref="T139:T145">S139*H139</f>
        <v>0</v>
      </c>
      <c r="U139" s="35"/>
      <c r="V139" s="35"/>
      <c r="W139" s="35"/>
      <c r="X139" s="35"/>
      <c r="Y139" s="35"/>
      <c r="Z139" s="35"/>
      <c r="AA139" s="35"/>
      <c r="AB139" s="35"/>
      <c r="AC139" s="35"/>
      <c r="AD139" s="35"/>
      <c r="AE139" s="35"/>
      <c r="AR139" s="203" t="s">
        <v>211</v>
      </c>
      <c r="AT139" s="203" t="s">
        <v>207</v>
      </c>
      <c r="AU139" s="203" t="s">
        <v>86</v>
      </c>
      <c r="AY139" s="18" t="s">
        <v>205</v>
      </c>
      <c r="BE139" s="204">
        <f aca="true" t="shared" si="14" ref="BE139:BE145">IF(N139="základní",J139,0)</f>
        <v>0</v>
      </c>
      <c r="BF139" s="204">
        <f aca="true" t="shared" si="15" ref="BF139:BF145">IF(N139="snížená",J139,0)</f>
        <v>0</v>
      </c>
      <c r="BG139" s="204">
        <f aca="true" t="shared" si="16" ref="BG139:BG145">IF(N139="zákl. přenesená",J139,0)</f>
        <v>0</v>
      </c>
      <c r="BH139" s="204">
        <f aca="true" t="shared" si="17" ref="BH139:BH145">IF(N139="sníž. přenesená",J139,0)</f>
        <v>0</v>
      </c>
      <c r="BI139" s="204">
        <f aca="true" t="shared" si="18" ref="BI139:BI145">IF(N139="nulová",J139,0)</f>
        <v>0</v>
      </c>
      <c r="BJ139" s="18" t="s">
        <v>84</v>
      </c>
      <c r="BK139" s="204">
        <f aca="true" t="shared" si="19" ref="BK139:BK145">ROUND(I139*H139,2)</f>
        <v>0</v>
      </c>
      <c r="BL139" s="18" t="s">
        <v>211</v>
      </c>
      <c r="BM139" s="203" t="s">
        <v>3165</v>
      </c>
    </row>
    <row r="140" spans="1:65" s="2" customFormat="1" ht="14.45" customHeight="1">
      <c r="A140" s="35"/>
      <c r="B140" s="36"/>
      <c r="C140" s="192" t="s">
        <v>341</v>
      </c>
      <c r="D140" s="192" t="s">
        <v>207</v>
      </c>
      <c r="E140" s="193" t="s">
        <v>2629</v>
      </c>
      <c r="F140" s="194" t="s">
        <v>3166</v>
      </c>
      <c r="G140" s="195" t="s">
        <v>2800</v>
      </c>
      <c r="H140" s="196">
        <v>1</v>
      </c>
      <c r="I140" s="197"/>
      <c r="J140" s="198">
        <f t="shared" si="10"/>
        <v>0</v>
      </c>
      <c r="K140" s="194" t="s">
        <v>1</v>
      </c>
      <c r="L140" s="40"/>
      <c r="M140" s="199" t="s">
        <v>1</v>
      </c>
      <c r="N140" s="200" t="s">
        <v>41</v>
      </c>
      <c r="O140" s="72"/>
      <c r="P140" s="201">
        <f t="shared" si="11"/>
        <v>0</v>
      </c>
      <c r="Q140" s="201">
        <v>0</v>
      </c>
      <c r="R140" s="201">
        <f t="shared" si="12"/>
        <v>0</v>
      </c>
      <c r="S140" s="201">
        <v>0</v>
      </c>
      <c r="T140" s="202">
        <f t="shared" si="13"/>
        <v>0</v>
      </c>
      <c r="U140" s="35"/>
      <c r="V140" s="35"/>
      <c r="W140" s="35"/>
      <c r="X140" s="35"/>
      <c r="Y140" s="35"/>
      <c r="Z140" s="35"/>
      <c r="AA140" s="35"/>
      <c r="AB140" s="35"/>
      <c r="AC140" s="35"/>
      <c r="AD140" s="35"/>
      <c r="AE140" s="35"/>
      <c r="AR140" s="203" t="s">
        <v>211</v>
      </c>
      <c r="AT140" s="203" t="s">
        <v>207</v>
      </c>
      <c r="AU140" s="203" t="s">
        <v>86</v>
      </c>
      <c r="AY140" s="18" t="s">
        <v>205</v>
      </c>
      <c r="BE140" s="204">
        <f t="shared" si="14"/>
        <v>0</v>
      </c>
      <c r="BF140" s="204">
        <f t="shared" si="15"/>
        <v>0</v>
      </c>
      <c r="BG140" s="204">
        <f t="shared" si="16"/>
        <v>0</v>
      </c>
      <c r="BH140" s="204">
        <f t="shared" si="17"/>
        <v>0</v>
      </c>
      <c r="BI140" s="204">
        <f t="shared" si="18"/>
        <v>0</v>
      </c>
      <c r="BJ140" s="18" t="s">
        <v>84</v>
      </c>
      <c r="BK140" s="204">
        <f t="shared" si="19"/>
        <v>0</v>
      </c>
      <c r="BL140" s="18" t="s">
        <v>211</v>
      </c>
      <c r="BM140" s="203" t="s">
        <v>3167</v>
      </c>
    </row>
    <row r="141" spans="1:65" s="2" customFormat="1" ht="37.9" customHeight="1">
      <c r="A141" s="35"/>
      <c r="B141" s="36"/>
      <c r="C141" s="192" t="s">
        <v>345</v>
      </c>
      <c r="D141" s="192" t="s">
        <v>207</v>
      </c>
      <c r="E141" s="193" t="s">
        <v>2663</v>
      </c>
      <c r="F141" s="194" t="s">
        <v>3168</v>
      </c>
      <c r="G141" s="195" t="s">
        <v>2800</v>
      </c>
      <c r="H141" s="196">
        <v>1</v>
      </c>
      <c r="I141" s="197"/>
      <c r="J141" s="198">
        <f t="shared" si="10"/>
        <v>0</v>
      </c>
      <c r="K141" s="194" t="s">
        <v>1</v>
      </c>
      <c r="L141" s="40"/>
      <c r="M141" s="199" t="s">
        <v>1</v>
      </c>
      <c r="N141" s="200" t="s">
        <v>41</v>
      </c>
      <c r="O141" s="72"/>
      <c r="P141" s="201">
        <f t="shared" si="11"/>
        <v>0</v>
      </c>
      <c r="Q141" s="201">
        <v>0</v>
      </c>
      <c r="R141" s="201">
        <f t="shared" si="12"/>
        <v>0</v>
      </c>
      <c r="S141" s="201">
        <v>0</v>
      </c>
      <c r="T141" s="202">
        <f t="shared" si="13"/>
        <v>0</v>
      </c>
      <c r="U141" s="35"/>
      <c r="V141" s="35"/>
      <c r="W141" s="35"/>
      <c r="X141" s="35"/>
      <c r="Y141" s="35"/>
      <c r="Z141" s="35"/>
      <c r="AA141" s="35"/>
      <c r="AB141" s="35"/>
      <c r="AC141" s="35"/>
      <c r="AD141" s="35"/>
      <c r="AE141" s="35"/>
      <c r="AR141" s="203" t="s">
        <v>211</v>
      </c>
      <c r="AT141" s="203" t="s">
        <v>207</v>
      </c>
      <c r="AU141" s="203" t="s">
        <v>86</v>
      </c>
      <c r="AY141" s="18" t="s">
        <v>205</v>
      </c>
      <c r="BE141" s="204">
        <f t="shared" si="14"/>
        <v>0</v>
      </c>
      <c r="BF141" s="204">
        <f t="shared" si="15"/>
        <v>0</v>
      </c>
      <c r="BG141" s="204">
        <f t="shared" si="16"/>
        <v>0</v>
      </c>
      <c r="BH141" s="204">
        <f t="shared" si="17"/>
        <v>0</v>
      </c>
      <c r="BI141" s="204">
        <f t="shared" si="18"/>
        <v>0</v>
      </c>
      <c r="BJ141" s="18" t="s">
        <v>84</v>
      </c>
      <c r="BK141" s="204">
        <f t="shared" si="19"/>
        <v>0</v>
      </c>
      <c r="BL141" s="18" t="s">
        <v>211</v>
      </c>
      <c r="BM141" s="203" t="s">
        <v>3169</v>
      </c>
    </row>
    <row r="142" spans="1:65" s="2" customFormat="1" ht="14.45" customHeight="1">
      <c r="A142" s="35"/>
      <c r="B142" s="36"/>
      <c r="C142" s="192" t="s">
        <v>350</v>
      </c>
      <c r="D142" s="192" t="s">
        <v>207</v>
      </c>
      <c r="E142" s="193" t="s">
        <v>2666</v>
      </c>
      <c r="F142" s="194" t="s">
        <v>3170</v>
      </c>
      <c r="G142" s="195" t="s">
        <v>2800</v>
      </c>
      <c r="H142" s="196">
        <v>1</v>
      </c>
      <c r="I142" s="197"/>
      <c r="J142" s="198">
        <f t="shared" si="10"/>
        <v>0</v>
      </c>
      <c r="K142" s="194" t="s">
        <v>1</v>
      </c>
      <c r="L142" s="40"/>
      <c r="M142" s="199" t="s">
        <v>1</v>
      </c>
      <c r="N142" s="200"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211</v>
      </c>
      <c r="AT142" s="203" t="s">
        <v>207</v>
      </c>
      <c r="AU142" s="203" t="s">
        <v>86</v>
      </c>
      <c r="AY142" s="18" t="s">
        <v>205</v>
      </c>
      <c r="BE142" s="204">
        <f t="shared" si="14"/>
        <v>0</v>
      </c>
      <c r="BF142" s="204">
        <f t="shared" si="15"/>
        <v>0</v>
      </c>
      <c r="BG142" s="204">
        <f t="shared" si="16"/>
        <v>0</v>
      </c>
      <c r="BH142" s="204">
        <f t="shared" si="17"/>
        <v>0</v>
      </c>
      <c r="BI142" s="204">
        <f t="shared" si="18"/>
        <v>0</v>
      </c>
      <c r="BJ142" s="18" t="s">
        <v>84</v>
      </c>
      <c r="BK142" s="204">
        <f t="shared" si="19"/>
        <v>0</v>
      </c>
      <c r="BL142" s="18" t="s">
        <v>211</v>
      </c>
      <c r="BM142" s="203" t="s">
        <v>3171</v>
      </c>
    </row>
    <row r="143" spans="1:65" s="2" customFormat="1" ht="14.45" customHeight="1">
      <c r="A143" s="35"/>
      <c r="B143" s="36"/>
      <c r="C143" s="192" t="s">
        <v>355</v>
      </c>
      <c r="D143" s="192" t="s">
        <v>207</v>
      </c>
      <c r="E143" s="193" t="s">
        <v>2668</v>
      </c>
      <c r="F143" s="194" t="s">
        <v>3172</v>
      </c>
      <c r="G143" s="195" t="s">
        <v>2800</v>
      </c>
      <c r="H143" s="196">
        <v>1</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211</v>
      </c>
      <c r="AT143" s="203" t="s">
        <v>207</v>
      </c>
      <c r="AU143" s="203" t="s">
        <v>86</v>
      </c>
      <c r="AY143" s="18" t="s">
        <v>205</v>
      </c>
      <c r="BE143" s="204">
        <f t="shared" si="14"/>
        <v>0</v>
      </c>
      <c r="BF143" s="204">
        <f t="shared" si="15"/>
        <v>0</v>
      </c>
      <c r="BG143" s="204">
        <f t="shared" si="16"/>
        <v>0</v>
      </c>
      <c r="BH143" s="204">
        <f t="shared" si="17"/>
        <v>0</v>
      </c>
      <c r="BI143" s="204">
        <f t="shared" si="18"/>
        <v>0</v>
      </c>
      <c r="BJ143" s="18" t="s">
        <v>84</v>
      </c>
      <c r="BK143" s="204">
        <f t="shared" si="19"/>
        <v>0</v>
      </c>
      <c r="BL143" s="18" t="s">
        <v>211</v>
      </c>
      <c r="BM143" s="203" t="s">
        <v>3173</v>
      </c>
    </row>
    <row r="144" spans="1:65" s="2" customFormat="1" ht="14.45" customHeight="1">
      <c r="A144" s="35"/>
      <c r="B144" s="36"/>
      <c r="C144" s="192" t="s">
        <v>361</v>
      </c>
      <c r="D144" s="192" t="s">
        <v>207</v>
      </c>
      <c r="E144" s="193" t="s">
        <v>2670</v>
      </c>
      <c r="F144" s="194" t="s">
        <v>3174</v>
      </c>
      <c r="G144" s="195" t="s">
        <v>2800</v>
      </c>
      <c r="H144" s="196">
        <v>1</v>
      </c>
      <c r="I144" s="197"/>
      <c r="J144" s="198">
        <f t="shared" si="10"/>
        <v>0</v>
      </c>
      <c r="K144" s="194" t="s">
        <v>1</v>
      </c>
      <c r="L144" s="40"/>
      <c r="M144" s="199" t="s">
        <v>1</v>
      </c>
      <c r="N144" s="200" t="s">
        <v>41</v>
      </c>
      <c r="O144" s="72"/>
      <c r="P144" s="201">
        <f t="shared" si="11"/>
        <v>0</v>
      </c>
      <c r="Q144" s="201">
        <v>0</v>
      </c>
      <c r="R144" s="201">
        <f t="shared" si="12"/>
        <v>0</v>
      </c>
      <c r="S144" s="201">
        <v>0</v>
      </c>
      <c r="T144" s="202">
        <f t="shared" si="13"/>
        <v>0</v>
      </c>
      <c r="U144" s="35"/>
      <c r="V144" s="35"/>
      <c r="W144" s="35"/>
      <c r="X144" s="35"/>
      <c r="Y144" s="35"/>
      <c r="Z144" s="35"/>
      <c r="AA144" s="35"/>
      <c r="AB144" s="35"/>
      <c r="AC144" s="35"/>
      <c r="AD144" s="35"/>
      <c r="AE144" s="35"/>
      <c r="AR144" s="203" t="s">
        <v>211</v>
      </c>
      <c r="AT144" s="203" t="s">
        <v>207</v>
      </c>
      <c r="AU144" s="203" t="s">
        <v>86</v>
      </c>
      <c r="AY144" s="18" t="s">
        <v>205</v>
      </c>
      <c r="BE144" s="204">
        <f t="shared" si="14"/>
        <v>0</v>
      </c>
      <c r="BF144" s="204">
        <f t="shared" si="15"/>
        <v>0</v>
      </c>
      <c r="BG144" s="204">
        <f t="shared" si="16"/>
        <v>0</v>
      </c>
      <c r="BH144" s="204">
        <f t="shared" si="17"/>
        <v>0</v>
      </c>
      <c r="BI144" s="204">
        <f t="shared" si="18"/>
        <v>0</v>
      </c>
      <c r="BJ144" s="18" t="s">
        <v>84</v>
      </c>
      <c r="BK144" s="204">
        <f t="shared" si="19"/>
        <v>0</v>
      </c>
      <c r="BL144" s="18" t="s">
        <v>211</v>
      </c>
      <c r="BM144" s="203" t="s">
        <v>3175</v>
      </c>
    </row>
    <row r="145" spans="1:65" s="2" customFormat="1" ht="37.9" customHeight="1">
      <c r="A145" s="35"/>
      <c r="B145" s="36"/>
      <c r="C145" s="192" t="s">
        <v>7</v>
      </c>
      <c r="D145" s="192" t="s">
        <v>207</v>
      </c>
      <c r="E145" s="193" t="s">
        <v>2940</v>
      </c>
      <c r="F145" s="194" t="s">
        <v>3176</v>
      </c>
      <c r="G145" s="195" t="s">
        <v>210</v>
      </c>
      <c r="H145" s="196">
        <v>6</v>
      </c>
      <c r="I145" s="197"/>
      <c r="J145" s="198">
        <f t="shared" si="10"/>
        <v>0</v>
      </c>
      <c r="K145" s="194" t="s">
        <v>1</v>
      </c>
      <c r="L145" s="40"/>
      <c r="M145" s="225" t="s">
        <v>1</v>
      </c>
      <c r="N145" s="226" t="s">
        <v>41</v>
      </c>
      <c r="O145" s="212"/>
      <c r="P145" s="227">
        <f t="shared" si="11"/>
        <v>0</v>
      </c>
      <c r="Q145" s="227">
        <v>0</v>
      </c>
      <c r="R145" s="227">
        <f t="shared" si="12"/>
        <v>0</v>
      </c>
      <c r="S145" s="227">
        <v>0</v>
      </c>
      <c r="T145" s="228">
        <f t="shared" si="13"/>
        <v>0</v>
      </c>
      <c r="U145" s="35"/>
      <c r="V145" s="35"/>
      <c r="W145" s="35"/>
      <c r="X145" s="35"/>
      <c r="Y145" s="35"/>
      <c r="Z145" s="35"/>
      <c r="AA145" s="35"/>
      <c r="AB145" s="35"/>
      <c r="AC145" s="35"/>
      <c r="AD145" s="35"/>
      <c r="AE145" s="35"/>
      <c r="AR145" s="203" t="s">
        <v>211</v>
      </c>
      <c r="AT145" s="203" t="s">
        <v>207</v>
      </c>
      <c r="AU145" s="203" t="s">
        <v>86</v>
      </c>
      <c r="AY145" s="18" t="s">
        <v>205</v>
      </c>
      <c r="BE145" s="204">
        <f t="shared" si="14"/>
        <v>0</v>
      </c>
      <c r="BF145" s="204">
        <f t="shared" si="15"/>
        <v>0</v>
      </c>
      <c r="BG145" s="204">
        <f t="shared" si="16"/>
        <v>0</v>
      </c>
      <c r="BH145" s="204">
        <f t="shared" si="17"/>
        <v>0</v>
      </c>
      <c r="BI145" s="204">
        <f t="shared" si="18"/>
        <v>0</v>
      </c>
      <c r="BJ145" s="18" t="s">
        <v>84</v>
      </c>
      <c r="BK145" s="204">
        <f t="shared" si="19"/>
        <v>0</v>
      </c>
      <c r="BL145" s="18" t="s">
        <v>211</v>
      </c>
      <c r="BM145" s="203" t="s">
        <v>3177</v>
      </c>
    </row>
    <row r="146" spans="1:31" s="2" customFormat="1" ht="6.95" customHeight="1">
      <c r="A146" s="35"/>
      <c r="B146" s="55"/>
      <c r="C146" s="56"/>
      <c r="D146" s="56"/>
      <c r="E146" s="56"/>
      <c r="F146" s="56"/>
      <c r="G146" s="56"/>
      <c r="H146" s="56"/>
      <c r="I146" s="56"/>
      <c r="J146" s="56"/>
      <c r="K146" s="56"/>
      <c r="L146" s="40"/>
      <c r="M146" s="35"/>
      <c r="O146" s="35"/>
      <c r="P146" s="35"/>
      <c r="Q146" s="35"/>
      <c r="R146" s="35"/>
      <c r="S146" s="35"/>
      <c r="T146" s="35"/>
      <c r="U146" s="35"/>
      <c r="V146" s="35"/>
      <c r="W146" s="35"/>
      <c r="X146" s="35"/>
      <c r="Y146" s="35"/>
      <c r="Z146" s="35"/>
      <c r="AA146" s="35"/>
      <c r="AB146" s="35"/>
      <c r="AC146" s="35"/>
      <c r="AD146" s="35"/>
      <c r="AE146" s="35"/>
    </row>
  </sheetData>
  <sheetProtection algorithmName="SHA-512" hashValue="lrcT/9WwDhGpVmROnO+zq6wSVoeSK/9ge5+53Oguu4ZlyMOBjyZ6y8rJBSCeDRI7enOoyRYtLudDVbpMkx3+UA==" saltValue="QJN7Wn114r2lJpioEehZY9Fpm4AMX1ykwdYd00k9lU4QLAtLw5uvttfoLEluAzQSEDzMDxcyVD8rEIoH67ZMvw==" spinCount="100000" sheet="1" objects="1" scenarios="1" formatColumns="0" formatRows="0" autoFilter="0"/>
  <autoFilter ref="C119:K145"/>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129</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3178</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ROUND(J122,2)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ROUND((SUM(BE122:BE355)),2)</f>
        <v>0</v>
      </c>
      <c r="G33" s="35"/>
      <c r="H33" s="35"/>
      <c r="I33" s="131">
        <v>0.21</v>
      </c>
      <c r="J33" s="130">
        <f>ROUND(((SUM(BE122:BE355))*I33),2)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ROUND((SUM(BF122:BF355)),2)</f>
        <v>0</v>
      </c>
      <c r="G34" s="35"/>
      <c r="H34" s="35"/>
      <c r="I34" s="131">
        <v>0.15</v>
      </c>
      <c r="J34" s="130">
        <f>ROUND(((SUM(BF122:BF355))*I34),2)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ROUND((SUM(BG122:BG355)),2)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ROUND((SUM(BH122:BH355)),2)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ROUND((SUM(BI122:BI355)),2)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02.13 - Ambulantní trakt - elektroinstalace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3179</v>
      </c>
      <c r="E97" s="157"/>
      <c r="F97" s="157"/>
      <c r="G97" s="157"/>
      <c r="H97" s="157"/>
      <c r="I97" s="157"/>
      <c r="J97" s="158">
        <f>J123</f>
        <v>0</v>
      </c>
      <c r="K97" s="155"/>
      <c r="L97" s="159"/>
    </row>
    <row r="98" spans="2:12" s="9" customFormat="1" ht="24.95" customHeight="1">
      <c r="B98" s="154"/>
      <c r="C98" s="155"/>
      <c r="D98" s="156" t="s">
        <v>3180</v>
      </c>
      <c r="E98" s="157"/>
      <c r="F98" s="157"/>
      <c r="G98" s="157"/>
      <c r="H98" s="157"/>
      <c r="I98" s="157"/>
      <c r="J98" s="158">
        <f>J215</f>
        <v>0</v>
      </c>
      <c r="K98" s="155"/>
      <c r="L98" s="159"/>
    </row>
    <row r="99" spans="2:12" s="9" customFormat="1" ht="24.95" customHeight="1">
      <c r="B99" s="154"/>
      <c r="C99" s="155"/>
      <c r="D99" s="156" t="s">
        <v>3181</v>
      </c>
      <c r="E99" s="157"/>
      <c r="F99" s="157"/>
      <c r="G99" s="157"/>
      <c r="H99" s="157"/>
      <c r="I99" s="157"/>
      <c r="J99" s="158">
        <f>J222</f>
        <v>0</v>
      </c>
      <c r="K99" s="155"/>
      <c r="L99" s="159"/>
    </row>
    <row r="100" spans="2:12" s="9" customFormat="1" ht="24.95" customHeight="1">
      <c r="B100" s="154"/>
      <c r="C100" s="155"/>
      <c r="D100" s="156" t="s">
        <v>3182</v>
      </c>
      <c r="E100" s="157"/>
      <c r="F100" s="157"/>
      <c r="G100" s="157"/>
      <c r="H100" s="157"/>
      <c r="I100" s="157"/>
      <c r="J100" s="158">
        <f>J334</f>
        <v>0</v>
      </c>
      <c r="K100" s="155"/>
      <c r="L100" s="159"/>
    </row>
    <row r="101" spans="2:12" s="9" customFormat="1" ht="24.95" customHeight="1">
      <c r="B101" s="154"/>
      <c r="C101" s="155"/>
      <c r="D101" s="156" t="s">
        <v>3183</v>
      </c>
      <c r="E101" s="157"/>
      <c r="F101" s="157"/>
      <c r="G101" s="157"/>
      <c r="H101" s="157"/>
      <c r="I101" s="157"/>
      <c r="J101" s="158">
        <f>J342</f>
        <v>0</v>
      </c>
      <c r="K101" s="155"/>
      <c r="L101" s="159"/>
    </row>
    <row r="102" spans="2:12" s="9" customFormat="1" ht="24.95" customHeight="1">
      <c r="B102" s="154"/>
      <c r="C102" s="155"/>
      <c r="D102" s="156" t="s">
        <v>3184</v>
      </c>
      <c r="E102" s="157"/>
      <c r="F102" s="157"/>
      <c r="G102" s="157"/>
      <c r="H102" s="157"/>
      <c r="I102" s="157"/>
      <c r="J102" s="158">
        <f>J350</f>
        <v>0</v>
      </c>
      <c r="K102" s="155"/>
      <c r="L102" s="159"/>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189</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26.25" customHeight="1">
      <c r="A112" s="35"/>
      <c r="B112" s="36"/>
      <c r="C112" s="37"/>
      <c r="D112" s="37"/>
      <c r="E112" s="325" t="str">
        <f>E7</f>
        <v>Bohumínská městská nemocnice – přístavba ambulantního traktu vč. příjezdové komunikace a parkoviště</v>
      </c>
      <c r="F112" s="326"/>
      <c r="G112" s="326"/>
      <c r="H112" s="326"/>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177</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17" t="str">
        <f>E9</f>
        <v xml:space="preserve">SO 02.13 - Ambulantní trakt - elektroinstalace </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 xml:space="preserve"> </v>
      </c>
      <c r="G116" s="37"/>
      <c r="H116" s="37"/>
      <c r="I116" s="30" t="s">
        <v>22</v>
      </c>
      <c r="J116" s="67" t="str">
        <f>IF(J12="","",J12)</f>
        <v>10. 3. 2021</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24</v>
      </c>
      <c r="D118" s="37"/>
      <c r="E118" s="37"/>
      <c r="F118" s="28" t="str">
        <f>E15</f>
        <v>Město Bohumín</v>
      </c>
      <c r="G118" s="37"/>
      <c r="H118" s="37"/>
      <c r="I118" s="30" t="s">
        <v>30</v>
      </c>
      <c r="J118" s="33" t="str">
        <f>E21</f>
        <v xml:space="preserve">ATRIS s.r.o. </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Barbora Kyšková</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5"/>
      <c r="B121" s="166"/>
      <c r="C121" s="167" t="s">
        <v>190</v>
      </c>
      <c r="D121" s="168" t="s">
        <v>61</v>
      </c>
      <c r="E121" s="168" t="s">
        <v>57</v>
      </c>
      <c r="F121" s="168" t="s">
        <v>58</v>
      </c>
      <c r="G121" s="168" t="s">
        <v>191</v>
      </c>
      <c r="H121" s="168" t="s">
        <v>192</v>
      </c>
      <c r="I121" s="168" t="s">
        <v>193</v>
      </c>
      <c r="J121" s="168" t="s">
        <v>181</v>
      </c>
      <c r="K121" s="169" t="s">
        <v>194</v>
      </c>
      <c r="L121" s="170"/>
      <c r="M121" s="76" t="s">
        <v>1</v>
      </c>
      <c r="N121" s="77" t="s">
        <v>40</v>
      </c>
      <c r="O121" s="77" t="s">
        <v>195</v>
      </c>
      <c r="P121" s="77" t="s">
        <v>196</v>
      </c>
      <c r="Q121" s="77" t="s">
        <v>197</v>
      </c>
      <c r="R121" s="77" t="s">
        <v>198</v>
      </c>
      <c r="S121" s="77" t="s">
        <v>199</v>
      </c>
      <c r="T121" s="78" t="s">
        <v>200</v>
      </c>
      <c r="U121" s="165"/>
      <c r="V121" s="165"/>
      <c r="W121" s="165"/>
      <c r="X121" s="165"/>
      <c r="Y121" s="165"/>
      <c r="Z121" s="165"/>
      <c r="AA121" s="165"/>
      <c r="AB121" s="165"/>
      <c r="AC121" s="165"/>
      <c r="AD121" s="165"/>
      <c r="AE121" s="165"/>
    </row>
    <row r="122" spans="1:63" s="2" customFormat="1" ht="22.9" customHeight="1">
      <c r="A122" s="35"/>
      <c r="B122" s="36"/>
      <c r="C122" s="83" t="s">
        <v>201</v>
      </c>
      <c r="D122" s="37"/>
      <c r="E122" s="37"/>
      <c r="F122" s="37"/>
      <c r="G122" s="37"/>
      <c r="H122" s="37"/>
      <c r="I122" s="37"/>
      <c r="J122" s="171">
        <f>BK122</f>
        <v>0</v>
      </c>
      <c r="K122" s="37"/>
      <c r="L122" s="40"/>
      <c r="M122" s="79"/>
      <c r="N122" s="172"/>
      <c r="O122" s="80"/>
      <c r="P122" s="173">
        <f>P123+P215+P222+P334+P342+P350</f>
        <v>0</v>
      </c>
      <c r="Q122" s="80"/>
      <c r="R122" s="173">
        <f>R123+R215+R222+R334+R342+R350</f>
        <v>0</v>
      </c>
      <c r="S122" s="80"/>
      <c r="T122" s="174">
        <f>T123+T215+T222+T334+T342+T350</f>
        <v>0</v>
      </c>
      <c r="U122" s="35"/>
      <c r="V122" s="35"/>
      <c r="W122" s="35"/>
      <c r="X122" s="35"/>
      <c r="Y122" s="35"/>
      <c r="Z122" s="35"/>
      <c r="AA122" s="35"/>
      <c r="AB122" s="35"/>
      <c r="AC122" s="35"/>
      <c r="AD122" s="35"/>
      <c r="AE122" s="35"/>
      <c r="AT122" s="18" t="s">
        <v>75</v>
      </c>
      <c r="AU122" s="18" t="s">
        <v>183</v>
      </c>
      <c r="BK122" s="175">
        <f>BK123+BK215+BK222+BK334+BK342+BK350</f>
        <v>0</v>
      </c>
    </row>
    <row r="123" spans="2:63" s="12" customFormat="1" ht="25.9" customHeight="1">
      <c r="B123" s="176"/>
      <c r="C123" s="177"/>
      <c r="D123" s="178" t="s">
        <v>75</v>
      </c>
      <c r="E123" s="179" t="s">
        <v>2674</v>
      </c>
      <c r="F123" s="179" t="s">
        <v>3185</v>
      </c>
      <c r="G123" s="177"/>
      <c r="H123" s="177"/>
      <c r="I123" s="180"/>
      <c r="J123" s="181">
        <f>BK123</f>
        <v>0</v>
      </c>
      <c r="K123" s="177"/>
      <c r="L123" s="182"/>
      <c r="M123" s="183"/>
      <c r="N123" s="184"/>
      <c r="O123" s="184"/>
      <c r="P123" s="185">
        <f>SUM(P124:P214)</f>
        <v>0</v>
      </c>
      <c r="Q123" s="184"/>
      <c r="R123" s="185">
        <f>SUM(R124:R214)</f>
        <v>0</v>
      </c>
      <c r="S123" s="184"/>
      <c r="T123" s="186">
        <f>SUM(T124:T214)</f>
        <v>0</v>
      </c>
      <c r="AR123" s="187" t="s">
        <v>84</v>
      </c>
      <c r="AT123" s="188" t="s">
        <v>75</v>
      </c>
      <c r="AU123" s="188" t="s">
        <v>76</v>
      </c>
      <c r="AY123" s="187" t="s">
        <v>205</v>
      </c>
      <c r="BK123" s="189">
        <f>SUM(BK124:BK214)</f>
        <v>0</v>
      </c>
    </row>
    <row r="124" spans="1:65" s="2" customFormat="1" ht="14.45" customHeight="1">
      <c r="A124" s="35"/>
      <c r="B124" s="36"/>
      <c r="C124" s="192" t="s">
        <v>84</v>
      </c>
      <c r="D124" s="192" t="s">
        <v>207</v>
      </c>
      <c r="E124" s="193" t="s">
        <v>3186</v>
      </c>
      <c r="F124" s="194" t="s">
        <v>3187</v>
      </c>
      <c r="G124" s="195" t="s">
        <v>326</v>
      </c>
      <c r="H124" s="196">
        <v>10</v>
      </c>
      <c r="I124" s="197"/>
      <c r="J124" s="198">
        <f aca="true" t="shared" si="0" ref="J124:J155">ROUND(I124*H124,2)</f>
        <v>0</v>
      </c>
      <c r="K124" s="194" t="s">
        <v>1</v>
      </c>
      <c r="L124" s="40"/>
      <c r="M124" s="199" t="s">
        <v>1</v>
      </c>
      <c r="N124" s="200" t="s">
        <v>41</v>
      </c>
      <c r="O124" s="72"/>
      <c r="P124" s="201">
        <f aca="true" t="shared" si="1" ref="P124:P155">O124*H124</f>
        <v>0</v>
      </c>
      <c r="Q124" s="201">
        <v>0</v>
      </c>
      <c r="R124" s="201">
        <f aca="true" t="shared" si="2" ref="R124:R155">Q124*H124</f>
        <v>0</v>
      </c>
      <c r="S124" s="201">
        <v>0</v>
      </c>
      <c r="T124" s="202">
        <f aca="true" t="shared" si="3" ref="T124:T155">S124*H124</f>
        <v>0</v>
      </c>
      <c r="U124" s="35"/>
      <c r="V124" s="35"/>
      <c r="W124" s="35"/>
      <c r="X124" s="35"/>
      <c r="Y124" s="35"/>
      <c r="Z124" s="35"/>
      <c r="AA124" s="35"/>
      <c r="AB124" s="35"/>
      <c r="AC124" s="35"/>
      <c r="AD124" s="35"/>
      <c r="AE124" s="35"/>
      <c r="AR124" s="203" t="s">
        <v>211</v>
      </c>
      <c r="AT124" s="203" t="s">
        <v>207</v>
      </c>
      <c r="AU124" s="203" t="s">
        <v>84</v>
      </c>
      <c r="AY124" s="18" t="s">
        <v>205</v>
      </c>
      <c r="BE124" s="204">
        <f aca="true" t="shared" si="4" ref="BE124:BE155">IF(N124="základní",J124,0)</f>
        <v>0</v>
      </c>
      <c r="BF124" s="204">
        <f aca="true" t="shared" si="5" ref="BF124:BF155">IF(N124="snížená",J124,0)</f>
        <v>0</v>
      </c>
      <c r="BG124" s="204">
        <f aca="true" t="shared" si="6" ref="BG124:BG155">IF(N124="zákl. přenesená",J124,0)</f>
        <v>0</v>
      </c>
      <c r="BH124" s="204">
        <f aca="true" t="shared" si="7" ref="BH124:BH155">IF(N124="sníž. přenesená",J124,0)</f>
        <v>0</v>
      </c>
      <c r="BI124" s="204">
        <f aca="true" t="shared" si="8" ref="BI124:BI155">IF(N124="nulová",J124,0)</f>
        <v>0</v>
      </c>
      <c r="BJ124" s="18" t="s">
        <v>84</v>
      </c>
      <c r="BK124" s="204">
        <f aca="true" t="shared" si="9" ref="BK124:BK155">ROUND(I124*H124,2)</f>
        <v>0</v>
      </c>
      <c r="BL124" s="18" t="s">
        <v>211</v>
      </c>
      <c r="BM124" s="203" t="s">
        <v>86</v>
      </c>
    </row>
    <row r="125" spans="1:65" s="2" customFormat="1" ht="14.45" customHeight="1">
      <c r="A125" s="35"/>
      <c r="B125" s="36"/>
      <c r="C125" s="192" t="s">
        <v>86</v>
      </c>
      <c r="D125" s="192" t="s">
        <v>207</v>
      </c>
      <c r="E125" s="193" t="s">
        <v>3188</v>
      </c>
      <c r="F125" s="194" t="s">
        <v>3189</v>
      </c>
      <c r="G125" s="195" t="s">
        <v>2678</v>
      </c>
      <c r="H125" s="196">
        <v>220</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84</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211</v>
      </c>
    </row>
    <row r="126" spans="1:65" s="2" customFormat="1" ht="14.45" customHeight="1">
      <c r="A126" s="35"/>
      <c r="B126" s="36"/>
      <c r="C126" s="192" t="s">
        <v>218</v>
      </c>
      <c r="D126" s="192" t="s">
        <v>207</v>
      </c>
      <c r="E126" s="193" t="s">
        <v>3188</v>
      </c>
      <c r="F126" s="194" t="s">
        <v>3189</v>
      </c>
      <c r="G126" s="195" t="s">
        <v>2678</v>
      </c>
      <c r="H126" s="196">
        <v>95</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84</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235</v>
      </c>
    </row>
    <row r="127" spans="1:65" s="2" customFormat="1" ht="14.45" customHeight="1">
      <c r="A127" s="35"/>
      <c r="B127" s="36"/>
      <c r="C127" s="192" t="s">
        <v>211</v>
      </c>
      <c r="D127" s="192" t="s">
        <v>207</v>
      </c>
      <c r="E127" s="193" t="s">
        <v>3190</v>
      </c>
      <c r="F127" s="194" t="s">
        <v>3191</v>
      </c>
      <c r="G127" s="195" t="s">
        <v>2678</v>
      </c>
      <c r="H127" s="196">
        <v>80</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84</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245</v>
      </c>
    </row>
    <row r="128" spans="1:65" s="2" customFormat="1" ht="14.45" customHeight="1">
      <c r="A128" s="35"/>
      <c r="B128" s="36"/>
      <c r="C128" s="192" t="s">
        <v>204</v>
      </c>
      <c r="D128" s="192" t="s">
        <v>207</v>
      </c>
      <c r="E128" s="193" t="s">
        <v>3192</v>
      </c>
      <c r="F128" s="194" t="s">
        <v>3193</v>
      </c>
      <c r="G128" s="195" t="s">
        <v>2678</v>
      </c>
      <c r="H128" s="196">
        <v>10</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84</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256</v>
      </c>
    </row>
    <row r="129" spans="1:65" s="2" customFormat="1" ht="14.45" customHeight="1">
      <c r="A129" s="35"/>
      <c r="B129" s="36"/>
      <c r="C129" s="192" t="s">
        <v>235</v>
      </c>
      <c r="D129" s="192" t="s">
        <v>207</v>
      </c>
      <c r="E129" s="193" t="s">
        <v>3194</v>
      </c>
      <c r="F129" s="194" t="s">
        <v>3195</v>
      </c>
      <c r="G129" s="195" t="s">
        <v>326</v>
      </c>
      <c r="H129" s="196">
        <v>100</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84</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323</v>
      </c>
    </row>
    <row r="130" spans="1:65" s="2" customFormat="1" ht="14.45" customHeight="1">
      <c r="A130" s="35"/>
      <c r="B130" s="36"/>
      <c r="C130" s="192" t="s">
        <v>240</v>
      </c>
      <c r="D130" s="192" t="s">
        <v>207</v>
      </c>
      <c r="E130" s="193" t="s">
        <v>3196</v>
      </c>
      <c r="F130" s="194" t="s">
        <v>3197</v>
      </c>
      <c r="G130" s="195" t="s">
        <v>326</v>
      </c>
      <c r="H130" s="196">
        <v>130</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84</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333</v>
      </c>
    </row>
    <row r="131" spans="1:65" s="2" customFormat="1" ht="14.45" customHeight="1">
      <c r="A131" s="35"/>
      <c r="B131" s="36"/>
      <c r="C131" s="192" t="s">
        <v>245</v>
      </c>
      <c r="D131" s="192" t="s">
        <v>207</v>
      </c>
      <c r="E131" s="193" t="s">
        <v>3198</v>
      </c>
      <c r="F131" s="194" t="s">
        <v>3199</v>
      </c>
      <c r="G131" s="195" t="s">
        <v>2678</v>
      </c>
      <c r="H131" s="196">
        <v>180</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84</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341</v>
      </c>
    </row>
    <row r="132" spans="1:65" s="2" customFormat="1" ht="14.45" customHeight="1">
      <c r="A132" s="35"/>
      <c r="B132" s="36"/>
      <c r="C132" s="192" t="s">
        <v>249</v>
      </c>
      <c r="D132" s="192" t="s">
        <v>207</v>
      </c>
      <c r="E132" s="193" t="s">
        <v>3200</v>
      </c>
      <c r="F132" s="194" t="s">
        <v>3201</v>
      </c>
      <c r="G132" s="195" t="s">
        <v>2678</v>
      </c>
      <c r="H132" s="196">
        <v>64</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84</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350</v>
      </c>
    </row>
    <row r="133" spans="1:65" s="2" customFormat="1" ht="14.45" customHeight="1">
      <c r="A133" s="35"/>
      <c r="B133" s="36"/>
      <c r="C133" s="192" t="s">
        <v>256</v>
      </c>
      <c r="D133" s="192" t="s">
        <v>207</v>
      </c>
      <c r="E133" s="193" t="s">
        <v>3202</v>
      </c>
      <c r="F133" s="194" t="s">
        <v>3203</v>
      </c>
      <c r="G133" s="195" t="s">
        <v>2678</v>
      </c>
      <c r="H133" s="196">
        <v>2</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84</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361</v>
      </c>
    </row>
    <row r="134" spans="1:65" s="2" customFormat="1" ht="14.45" customHeight="1">
      <c r="A134" s="35"/>
      <c r="B134" s="36"/>
      <c r="C134" s="192" t="s">
        <v>263</v>
      </c>
      <c r="D134" s="192" t="s">
        <v>207</v>
      </c>
      <c r="E134" s="193" t="s">
        <v>3204</v>
      </c>
      <c r="F134" s="194" t="s">
        <v>3205</v>
      </c>
      <c r="G134" s="195" t="s">
        <v>2678</v>
      </c>
      <c r="H134" s="196">
        <v>70</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84</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372</v>
      </c>
    </row>
    <row r="135" spans="1:65" s="2" customFormat="1" ht="14.45" customHeight="1">
      <c r="A135" s="35"/>
      <c r="B135" s="36"/>
      <c r="C135" s="192" t="s">
        <v>323</v>
      </c>
      <c r="D135" s="192" t="s">
        <v>207</v>
      </c>
      <c r="E135" s="193" t="s">
        <v>3204</v>
      </c>
      <c r="F135" s="194" t="s">
        <v>3205</v>
      </c>
      <c r="G135" s="195" t="s">
        <v>2678</v>
      </c>
      <c r="H135" s="196">
        <v>104</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84</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384</v>
      </c>
    </row>
    <row r="136" spans="1:65" s="2" customFormat="1" ht="14.45" customHeight="1">
      <c r="A136" s="35"/>
      <c r="B136" s="36"/>
      <c r="C136" s="192" t="s">
        <v>329</v>
      </c>
      <c r="D136" s="192" t="s">
        <v>207</v>
      </c>
      <c r="E136" s="193" t="s">
        <v>3206</v>
      </c>
      <c r="F136" s="194" t="s">
        <v>3207</v>
      </c>
      <c r="G136" s="195" t="s">
        <v>2678</v>
      </c>
      <c r="H136" s="196">
        <v>4</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84</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393</v>
      </c>
    </row>
    <row r="137" spans="1:65" s="2" customFormat="1" ht="14.45" customHeight="1">
      <c r="A137" s="35"/>
      <c r="B137" s="36"/>
      <c r="C137" s="192" t="s">
        <v>333</v>
      </c>
      <c r="D137" s="192" t="s">
        <v>207</v>
      </c>
      <c r="E137" s="193" t="s">
        <v>3208</v>
      </c>
      <c r="F137" s="194" t="s">
        <v>3209</v>
      </c>
      <c r="G137" s="195" t="s">
        <v>2678</v>
      </c>
      <c r="H137" s="196">
        <v>2</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84</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401</v>
      </c>
    </row>
    <row r="138" spans="1:65" s="2" customFormat="1" ht="14.45" customHeight="1">
      <c r="A138" s="35"/>
      <c r="B138" s="36"/>
      <c r="C138" s="192" t="s">
        <v>8</v>
      </c>
      <c r="D138" s="192" t="s">
        <v>207</v>
      </c>
      <c r="E138" s="193" t="s">
        <v>3210</v>
      </c>
      <c r="F138" s="194" t="s">
        <v>3211</v>
      </c>
      <c r="G138" s="195" t="s">
        <v>2678</v>
      </c>
      <c r="H138" s="196">
        <v>6</v>
      </c>
      <c r="I138" s="197"/>
      <c r="J138" s="198">
        <f t="shared" si="0"/>
        <v>0</v>
      </c>
      <c r="K138" s="194" t="s">
        <v>1</v>
      </c>
      <c r="L138" s="40"/>
      <c r="M138" s="199" t="s">
        <v>1</v>
      </c>
      <c r="N138" s="200" t="s">
        <v>41</v>
      </c>
      <c r="O138" s="72"/>
      <c r="P138" s="201">
        <f t="shared" si="1"/>
        <v>0</v>
      </c>
      <c r="Q138" s="201">
        <v>0</v>
      </c>
      <c r="R138" s="201">
        <f t="shared" si="2"/>
        <v>0</v>
      </c>
      <c r="S138" s="201">
        <v>0</v>
      </c>
      <c r="T138" s="202">
        <f t="shared" si="3"/>
        <v>0</v>
      </c>
      <c r="U138" s="35"/>
      <c r="V138" s="35"/>
      <c r="W138" s="35"/>
      <c r="X138" s="35"/>
      <c r="Y138" s="35"/>
      <c r="Z138" s="35"/>
      <c r="AA138" s="35"/>
      <c r="AB138" s="35"/>
      <c r="AC138" s="35"/>
      <c r="AD138" s="35"/>
      <c r="AE138" s="35"/>
      <c r="AR138" s="203" t="s">
        <v>211</v>
      </c>
      <c r="AT138" s="203" t="s">
        <v>207</v>
      </c>
      <c r="AU138" s="203" t="s">
        <v>84</v>
      </c>
      <c r="AY138" s="18" t="s">
        <v>205</v>
      </c>
      <c r="BE138" s="204">
        <f t="shared" si="4"/>
        <v>0</v>
      </c>
      <c r="BF138" s="204">
        <f t="shared" si="5"/>
        <v>0</v>
      </c>
      <c r="BG138" s="204">
        <f t="shared" si="6"/>
        <v>0</v>
      </c>
      <c r="BH138" s="204">
        <f t="shared" si="7"/>
        <v>0</v>
      </c>
      <c r="BI138" s="204">
        <f t="shared" si="8"/>
        <v>0</v>
      </c>
      <c r="BJ138" s="18" t="s">
        <v>84</v>
      </c>
      <c r="BK138" s="204">
        <f t="shared" si="9"/>
        <v>0</v>
      </c>
      <c r="BL138" s="18" t="s">
        <v>211</v>
      </c>
      <c r="BM138" s="203" t="s">
        <v>632</v>
      </c>
    </row>
    <row r="139" spans="1:65" s="2" customFormat="1" ht="14.45" customHeight="1">
      <c r="A139" s="35"/>
      <c r="B139" s="36"/>
      <c r="C139" s="192" t="s">
        <v>341</v>
      </c>
      <c r="D139" s="192" t="s">
        <v>207</v>
      </c>
      <c r="E139" s="193" t="s">
        <v>3212</v>
      </c>
      <c r="F139" s="194" t="s">
        <v>3213</v>
      </c>
      <c r="G139" s="195" t="s">
        <v>2678</v>
      </c>
      <c r="H139" s="196">
        <v>2</v>
      </c>
      <c r="I139" s="197"/>
      <c r="J139" s="198">
        <f t="shared" si="0"/>
        <v>0</v>
      </c>
      <c r="K139" s="194" t="s">
        <v>1</v>
      </c>
      <c r="L139" s="40"/>
      <c r="M139" s="199" t="s">
        <v>1</v>
      </c>
      <c r="N139" s="200" t="s">
        <v>41</v>
      </c>
      <c r="O139" s="72"/>
      <c r="P139" s="201">
        <f t="shared" si="1"/>
        <v>0</v>
      </c>
      <c r="Q139" s="201">
        <v>0</v>
      </c>
      <c r="R139" s="201">
        <f t="shared" si="2"/>
        <v>0</v>
      </c>
      <c r="S139" s="201">
        <v>0</v>
      </c>
      <c r="T139" s="202">
        <f t="shared" si="3"/>
        <v>0</v>
      </c>
      <c r="U139" s="35"/>
      <c r="V139" s="35"/>
      <c r="W139" s="35"/>
      <c r="X139" s="35"/>
      <c r="Y139" s="35"/>
      <c r="Z139" s="35"/>
      <c r="AA139" s="35"/>
      <c r="AB139" s="35"/>
      <c r="AC139" s="35"/>
      <c r="AD139" s="35"/>
      <c r="AE139" s="35"/>
      <c r="AR139" s="203" t="s">
        <v>211</v>
      </c>
      <c r="AT139" s="203" t="s">
        <v>207</v>
      </c>
      <c r="AU139" s="203" t="s">
        <v>84</v>
      </c>
      <c r="AY139" s="18" t="s">
        <v>205</v>
      </c>
      <c r="BE139" s="204">
        <f t="shared" si="4"/>
        <v>0</v>
      </c>
      <c r="BF139" s="204">
        <f t="shared" si="5"/>
        <v>0</v>
      </c>
      <c r="BG139" s="204">
        <f t="shared" si="6"/>
        <v>0</v>
      </c>
      <c r="BH139" s="204">
        <f t="shared" si="7"/>
        <v>0</v>
      </c>
      <c r="BI139" s="204">
        <f t="shared" si="8"/>
        <v>0</v>
      </c>
      <c r="BJ139" s="18" t="s">
        <v>84</v>
      </c>
      <c r="BK139" s="204">
        <f t="shared" si="9"/>
        <v>0</v>
      </c>
      <c r="BL139" s="18" t="s">
        <v>211</v>
      </c>
      <c r="BM139" s="203" t="s">
        <v>643</v>
      </c>
    </row>
    <row r="140" spans="1:65" s="2" customFormat="1" ht="14.45" customHeight="1">
      <c r="A140" s="35"/>
      <c r="B140" s="36"/>
      <c r="C140" s="192" t="s">
        <v>345</v>
      </c>
      <c r="D140" s="192" t="s">
        <v>207</v>
      </c>
      <c r="E140" s="193" t="s">
        <v>3214</v>
      </c>
      <c r="F140" s="194" t="s">
        <v>3215</v>
      </c>
      <c r="G140" s="195" t="s">
        <v>2678</v>
      </c>
      <c r="H140" s="196">
        <v>10</v>
      </c>
      <c r="I140" s="197"/>
      <c r="J140" s="198">
        <f t="shared" si="0"/>
        <v>0</v>
      </c>
      <c r="K140" s="194" t="s">
        <v>1</v>
      </c>
      <c r="L140" s="40"/>
      <c r="M140" s="199" t="s">
        <v>1</v>
      </c>
      <c r="N140" s="200" t="s">
        <v>41</v>
      </c>
      <c r="O140" s="72"/>
      <c r="P140" s="201">
        <f t="shared" si="1"/>
        <v>0</v>
      </c>
      <c r="Q140" s="201">
        <v>0</v>
      </c>
      <c r="R140" s="201">
        <f t="shared" si="2"/>
        <v>0</v>
      </c>
      <c r="S140" s="201">
        <v>0</v>
      </c>
      <c r="T140" s="202">
        <f t="shared" si="3"/>
        <v>0</v>
      </c>
      <c r="U140" s="35"/>
      <c r="V140" s="35"/>
      <c r="W140" s="35"/>
      <c r="X140" s="35"/>
      <c r="Y140" s="35"/>
      <c r="Z140" s="35"/>
      <c r="AA140" s="35"/>
      <c r="AB140" s="35"/>
      <c r="AC140" s="35"/>
      <c r="AD140" s="35"/>
      <c r="AE140" s="35"/>
      <c r="AR140" s="203" t="s">
        <v>211</v>
      </c>
      <c r="AT140" s="203" t="s">
        <v>207</v>
      </c>
      <c r="AU140" s="203" t="s">
        <v>84</v>
      </c>
      <c r="AY140" s="18" t="s">
        <v>205</v>
      </c>
      <c r="BE140" s="204">
        <f t="shared" si="4"/>
        <v>0</v>
      </c>
      <c r="BF140" s="204">
        <f t="shared" si="5"/>
        <v>0</v>
      </c>
      <c r="BG140" s="204">
        <f t="shared" si="6"/>
        <v>0</v>
      </c>
      <c r="BH140" s="204">
        <f t="shared" si="7"/>
        <v>0</v>
      </c>
      <c r="BI140" s="204">
        <f t="shared" si="8"/>
        <v>0</v>
      </c>
      <c r="BJ140" s="18" t="s">
        <v>84</v>
      </c>
      <c r="BK140" s="204">
        <f t="shared" si="9"/>
        <v>0</v>
      </c>
      <c r="BL140" s="18" t="s">
        <v>211</v>
      </c>
      <c r="BM140" s="203" t="s">
        <v>653</v>
      </c>
    </row>
    <row r="141" spans="1:65" s="2" customFormat="1" ht="14.45" customHeight="1">
      <c r="A141" s="35"/>
      <c r="B141" s="36"/>
      <c r="C141" s="192" t="s">
        <v>350</v>
      </c>
      <c r="D141" s="192" t="s">
        <v>207</v>
      </c>
      <c r="E141" s="193" t="s">
        <v>3216</v>
      </c>
      <c r="F141" s="194" t="s">
        <v>3217</v>
      </c>
      <c r="G141" s="195" t="s">
        <v>2678</v>
      </c>
      <c r="H141" s="196">
        <v>63</v>
      </c>
      <c r="I141" s="197"/>
      <c r="J141" s="198">
        <f t="shared" si="0"/>
        <v>0</v>
      </c>
      <c r="K141" s="194" t="s">
        <v>1</v>
      </c>
      <c r="L141" s="40"/>
      <c r="M141" s="199" t="s">
        <v>1</v>
      </c>
      <c r="N141" s="200" t="s">
        <v>41</v>
      </c>
      <c r="O141" s="72"/>
      <c r="P141" s="201">
        <f t="shared" si="1"/>
        <v>0</v>
      </c>
      <c r="Q141" s="201">
        <v>0</v>
      </c>
      <c r="R141" s="201">
        <f t="shared" si="2"/>
        <v>0</v>
      </c>
      <c r="S141" s="201">
        <v>0</v>
      </c>
      <c r="T141" s="202">
        <f t="shared" si="3"/>
        <v>0</v>
      </c>
      <c r="U141" s="35"/>
      <c r="V141" s="35"/>
      <c r="W141" s="35"/>
      <c r="X141" s="35"/>
      <c r="Y141" s="35"/>
      <c r="Z141" s="35"/>
      <c r="AA141" s="35"/>
      <c r="AB141" s="35"/>
      <c r="AC141" s="35"/>
      <c r="AD141" s="35"/>
      <c r="AE141" s="35"/>
      <c r="AR141" s="203" t="s">
        <v>211</v>
      </c>
      <c r="AT141" s="203" t="s">
        <v>207</v>
      </c>
      <c r="AU141" s="203" t="s">
        <v>84</v>
      </c>
      <c r="AY141" s="18" t="s">
        <v>205</v>
      </c>
      <c r="BE141" s="204">
        <f t="shared" si="4"/>
        <v>0</v>
      </c>
      <c r="BF141" s="204">
        <f t="shared" si="5"/>
        <v>0</v>
      </c>
      <c r="BG141" s="204">
        <f t="shared" si="6"/>
        <v>0</v>
      </c>
      <c r="BH141" s="204">
        <f t="shared" si="7"/>
        <v>0</v>
      </c>
      <c r="BI141" s="204">
        <f t="shared" si="8"/>
        <v>0</v>
      </c>
      <c r="BJ141" s="18" t="s">
        <v>84</v>
      </c>
      <c r="BK141" s="204">
        <f t="shared" si="9"/>
        <v>0</v>
      </c>
      <c r="BL141" s="18" t="s">
        <v>211</v>
      </c>
      <c r="BM141" s="203" t="s">
        <v>666</v>
      </c>
    </row>
    <row r="142" spans="1:65" s="2" customFormat="1" ht="14.45" customHeight="1">
      <c r="A142" s="35"/>
      <c r="B142" s="36"/>
      <c r="C142" s="192" t="s">
        <v>355</v>
      </c>
      <c r="D142" s="192" t="s">
        <v>207</v>
      </c>
      <c r="E142" s="193" t="s">
        <v>3218</v>
      </c>
      <c r="F142" s="194" t="s">
        <v>3219</v>
      </c>
      <c r="G142" s="195" t="s">
        <v>3220</v>
      </c>
      <c r="H142" s="196">
        <v>3</v>
      </c>
      <c r="I142" s="197"/>
      <c r="J142" s="198">
        <f t="shared" si="0"/>
        <v>0</v>
      </c>
      <c r="K142" s="194" t="s">
        <v>1</v>
      </c>
      <c r="L142" s="40"/>
      <c r="M142" s="199" t="s">
        <v>1</v>
      </c>
      <c r="N142" s="200" t="s">
        <v>41</v>
      </c>
      <c r="O142" s="72"/>
      <c r="P142" s="201">
        <f t="shared" si="1"/>
        <v>0</v>
      </c>
      <c r="Q142" s="201">
        <v>0</v>
      </c>
      <c r="R142" s="201">
        <f t="shared" si="2"/>
        <v>0</v>
      </c>
      <c r="S142" s="201">
        <v>0</v>
      </c>
      <c r="T142" s="202">
        <f t="shared" si="3"/>
        <v>0</v>
      </c>
      <c r="U142" s="35"/>
      <c r="V142" s="35"/>
      <c r="W142" s="35"/>
      <c r="X142" s="35"/>
      <c r="Y142" s="35"/>
      <c r="Z142" s="35"/>
      <c r="AA142" s="35"/>
      <c r="AB142" s="35"/>
      <c r="AC142" s="35"/>
      <c r="AD142" s="35"/>
      <c r="AE142" s="35"/>
      <c r="AR142" s="203" t="s">
        <v>211</v>
      </c>
      <c r="AT142" s="203" t="s">
        <v>207</v>
      </c>
      <c r="AU142" s="203" t="s">
        <v>84</v>
      </c>
      <c r="AY142" s="18" t="s">
        <v>205</v>
      </c>
      <c r="BE142" s="204">
        <f t="shared" si="4"/>
        <v>0</v>
      </c>
      <c r="BF142" s="204">
        <f t="shared" si="5"/>
        <v>0</v>
      </c>
      <c r="BG142" s="204">
        <f t="shared" si="6"/>
        <v>0</v>
      </c>
      <c r="BH142" s="204">
        <f t="shared" si="7"/>
        <v>0</v>
      </c>
      <c r="BI142" s="204">
        <f t="shared" si="8"/>
        <v>0</v>
      </c>
      <c r="BJ142" s="18" t="s">
        <v>84</v>
      </c>
      <c r="BK142" s="204">
        <f t="shared" si="9"/>
        <v>0</v>
      </c>
      <c r="BL142" s="18" t="s">
        <v>211</v>
      </c>
      <c r="BM142" s="203" t="s">
        <v>680</v>
      </c>
    </row>
    <row r="143" spans="1:65" s="2" customFormat="1" ht="14.45" customHeight="1">
      <c r="A143" s="35"/>
      <c r="B143" s="36"/>
      <c r="C143" s="192" t="s">
        <v>361</v>
      </c>
      <c r="D143" s="192" t="s">
        <v>207</v>
      </c>
      <c r="E143" s="193" t="s">
        <v>3221</v>
      </c>
      <c r="F143" s="194" t="s">
        <v>3222</v>
      </c>
      <c r="G143" s="195" t="s">
        <v>2678</v>
      </c>
      <c r="H143" s="196">
        <v>29</v>
      </c>
      <c r="I143" s="197"/>
      <c r="J143" s="198">
        <f t="shared" si="0"/>
        <v>0</v>
      </c>
      <c r="K143" s="194" t="s">
        <v>1</v>
      </c>
      <c r="L143" s="40"/>
      <c r="M143" s="199" t="s">
        <v>1</v>
      </c>
      <c r="N143" s="200" t="s">
        <v>41</v>
      </c>
      <c r="O143" s="72"/>
      <c r="P143" s="201">
        <f t="shared" si="1"/>
        <v>0</v>
      </c>
      <c r="Q143" s="201">
        <v>0</v>
      </c>
      <c r="R143" s="201">
        <f t="shared" si="2"/>
        <v>0</v>
      </c>
      <c r="S143" s="201">
        <v>0</v>
      </c>
      <c r="T143" s="202">
        <f t="shared" si="3"/>
        <v>0</v>
      </c>
      <c r="U143" s="35"/>
      <c r="V143" s="35"/>
      <c r="W143" s="35"/>
      <c r="X143" s="35"/>
      <c r="Y143" s="35"/>
      <c r="Z143" s="35"/>
      <c r="AA143" s="35"/>
      <c r="AB143" s="35"/>
      <c r="AC143" s="35"/>
      <c r="AD143" s="35"/>
      <c r="AE143" s="35"/>
      <c r="AR143" s="203" t="s">
        <v>211</v>
      </c>
      <c r="AT143" s="203" t="s">
        <v>207</v>
      </c>
      <c r="AU143" s="203" t="s">
        <v>84</v>
      </c>
      <c r="AY143" s="18" t="s">
        <v>205</v>
      </c>
      <c r="BE143" s="204">
        <f t="shared" si="4"/>
        <v>0</v>
      </c>
      <c r="BF143" s="204">
        <f t="shared" si="5"/>
        <v>0</v>
      </c>
      <c r="BG143" s="204">
        <f t="shared" si="6"/>
        <v>0</v>
      </c>
      <c r="BH143" s="204">
        <f t="shared" si="7"/>
        <v>0</v>
      </c>
      <c r="BI143" s="204">
        <f t="shared" si="8"/>
        <v>0</v>
      </c>
      <c r="BJ143" s="18" t="s">
        <v>84</v>
      </c>
      <c r="BK143" s="204">
        <f t="shared" si="9"/>
        <v>0</v>
      </c>
      <c r="BL143" s="18" t="s">
        <v>211</v>
      </c>
      <c r="BM143" s="203" t="s">
        <v>695</v>
      </c>
    </row>
    <row r="144" spans="1:65" s="2" customFormat="1" ht="14.45" customHeight="1">
      <c r="A144" s="35"/>
      <c r="B144" s="36"/>
      <c r="C144" s="192" t="s">
        <v>7</v>
      </c>
      <c r="D144" s="192" t="s">
        <v>207</v>
      </c>
      <c r="E144" s="193" t="s">
        <v>3223</v>
      </c>
      <c r="F144" s="194" t="s">
        <v>3224</v>
      </c>
      <c r="G144" s="195" t="s">
        <v>2678</v>
      </c>
      <c r="H144" s="196">
        <v>2</v>
      </c>
      <c r="I144" s="197"/>
      <c r="J144" s="198">
        <f t="shared" si="0"/>
        <v>0</v>
      </c>
      <c r="K144" s="194" t="s">
        <v>1</v>
      </c>
      <c r="L144" s="40"/>
      <c r="M144" s="199" t="s">
        <v>1</v>
      </c>
      <c r="N144" s="200" t="s">
        <v>41</v>
      </c>
      <c r="O144" s="72"/>
      <c r="P144" s="201">
        <f t="shared" si="1"/>
        <v>0</v>
      </c>
      <c r="Q144" s="201">
        <v>0</v>
      </c>
      <c r="R144" s="201">
        <f t="shared" si="2"/>
        <v>0</v>
      </c>
      <c r="S144" s="201">
        <v>0</v>
      </c>
      <c r="T144" s="202">
        <f t="shared" si="3"/>
        <v>0</v>
      </c>
      <c r="U144" s="35"/>
      <c r="V144" s="35"/>
      <c r="W144" s="35"/>
      <c r="X144" s="35"/>
      <c r="Y144" s="35"/>
      <c r="Z144" s="35"/>
      <c r="AA144" s="35"/>
      <c r="AB144" s="35"/>
      <c r="AC144" s="35"/>
      <c r="AD144" s="35"/>
      <c r="AE144" s="35"/>
      <c r="AR144" s="203" t="s">
        <v>211</v>
      </c>
      <c r="AT144" s="203" t="s">
        <v>207</v>
      </c>
      <c r="AU144" s="203" t="s">
        <v>84</v>
      </c>
      <c r="AY144" s="18" t="s">
        <v>205</v>
      </c>
      <c r="BE144" s="204">
        <f t="shared" si="4"/>
        <v>0</v>
      </c>
      <c r="BF144" s="204">
        <f t="shared" si="5"/>
        <v>0</v>
      </c>
      <c r="BG144" s="204">
        <f t="shared" si="6"/>
        <v>0</v>
      </c>
      <c r="BH144" s="204">
        <f t="shared" si="7"/>
        <v>0</v>
      </c>
      <c r="BI144" s="204">
        <f t="shared" si="8"/>
        <v>0</v>
      </c>
      <c r="BJ144" s="18" t="s">
        <v>84</v>
      </c>
      <c r="BK144" s="204">
        <f t="shared" si="9"/>
        <v>0</v>
      </c>
      <c r="BL144" s="18" t="s">
        <v>211</v>
      </c>
      <c r="BM144" s="203" t="s">
        <v>705</v>
      </c>
    </row>
    <row r="145" spans="1:65" s="2" customFormat="1" ht="14.45" customHeight="1">
      <c r="A145" s="35"/>
      <c r="B145" s="36"/>
      <c r="C145" s="192" t="s">
        <v>372</v>
      </c>
      <c r="D145" s="192" t="s">
        <v>207</v>
      </c>
      <c r="E145" s="193" t="s">
        <v>3225</v>
      </c>
      <c r="F145" s="194" t="s">
        <v>3226</v>
      </c>
      <c r="G145" s="195" t="s">
        <v>2678</v>
      </c>
      <c r="H145" s="196">
        <v>26</v>
      </c>
      <c r="I145" s="197"/>
      <c r="J145" s="198">
        <f t="shared" si="0"/>
        <v>0</v>
      </c>
      <c r="K145" s="194" t="s">
        <v>1</v>
      </c>
      <c r="L145" s="40"/>
      <c r="M145" s="199" t="s">
        <v>1</v>
      </c>
      <c r="N145" s="200" t="s">
        <v>41</v>
      </c>
      <c r="O145" s="72"/>
      <c r="P145" s="201">
        <f t="shared" si="1"/>
        <v>0</v>
      </c>
      <c r="Q145" s="201">
        <v>0</v>
      </c>
      <c r="R145" s="201">
        <f t="shared" si="2"/>
        <v>0</v>
      </c>
      <c r="S145" s="201">
        <v>0</v>
      </c>
      <c r="T145" s="202">
        <f t="shared" si="3"/>
        <v>0</v>
      </c>
      <c r="U145" s="35"/>
      <c r="V145" s="35"/>
      <c r="W145" s="35"/>
      <c r="X145" s="35"/>
      <c r="Y145" s="35"/>
      <c r="Z145" s="35"/>
      <c r="AA145" s="35"/>
      <c r="AB145" s="35"/>
      <c r="AC145" s="35"/>
      <c r="AD145" s="35"/>
      <c r="AE145" s="35"/>
      <c r="AR145" s="203" t="s">
        <v>211</v>
      </c>
      <c r="AT145" s="203" t="s">
        <v>207</v>
      </c>
      <c r="AU145" s="203" t="s">
        <v>84</v>
      </c>
      <c r="AY145" s="18" t="s">
        <v>205</v>
      </c>
      <c r="BE145" s="204">
        <f t="shared" si="4"/>
        <v>0</v>
      </c>
      <c r="BF145" s="204">
        <f t="shared" si="5"/>
        <v>0</v>
      </c>
      <c r="BG145" s="204">
        <f t="shared" si="6"/>
        <v>0</v>
      </c>
      <c r="BH145" s="204">
        <f t="shared" si="7"/>
        <v>0</v>
      </c>
      <c r="BI145" s="204">
        <f t="shared" si="8"/>
        <v>0</v>
      </c>
      <c r="BJ145" s="18" t="s">
        <v>84</v>
      </c>
      <c r="BK145" s="204">
        <f t="shared" si="9"/>
        <v>0</v>
      </c>
      <c r="BL145" s="18" t="s">
        <v>211</v>
      </c>
      <c r="BM145" s="203" t="s">
        <v>715</v>
      </c>
    </row>
    <row r="146" spans="1:65" s="2" customFormat="1" ht="14.45" customHeight="1">
      <c r="A146" s="35"/>
      <c r="B146" s="36"/>
      <c r="C146" s="192" t="s">
        <v>379</v>
      </c>
      <c r="D146" s="192" t="s">
        <v>207</v>
      </c>
      <c r="E146" s="193" t="s">
        <v>3227</v>
      </c>
      <c r="F146" s="194" t="s">
        <v>3228</v>
      </c>
      <c r="G146" s="195" t="s">
        <v>2678</v>
      </c>
      <c r="H146" s="196">
        <v>15</v>
      </c>
      <c r="I146" s="197"/>
      <c r="J146" s="198">
        <f t="shared" si="0"/>
        <v>0</v>
      </c>
      <c r="K146" s="194" t="s">
        <v>1</v>
      </c>
      <c r="L146" s="40"/>
      <c r="M146" s="199" t="s">
        <v>1</v>
      </c>
      <c r="N146" s="200" t="s">
        <v>41</v>
      </c>
      <c r="O146" s="72"/>
      <c r="P146" s="201">
        <f t="shared" si="1"/>
        <v>0</v>
      </c>
      <c r="Q146" s="201">
        <v>0</v>
      </c>
      <c r="R146" s="201">
        <f t="shared" si="2"/>
        <v>0</v>
      </c>
      <c r="S146" s="201">
        <v>0</v>
      </c>
      <c r="T146" s="202">
        <f t="shared" si="3"/>
        <v>0</v>
      </c>
      <c r="U146" s="35"/>
      <c r="V146" s="35"/>
      <c r="W146" s="35"/>
      <c r="X146" s="35"/>
      <c r="Y146" s="35"/>
      <c r="Z146" s="35"/>
      <c r="AA146" s="35"/>
      <c r="AB146" s="35"/>
      <c r="AC146" s="35"/>
      <c r="AD146" s="35"/>
      <c r="AE146" s="35"/>
      <c r="AR146" s="203" t="s">
        <v>211</v>
      </c>
      <c r="AT146" s="203" t="s">
        <v>207</v>
      </c>
      <c r="AU146" s="203" t="s">
        <v>84</v>
      </c>
      <c r="AY146" s="18" t="s">
        <v>205</v>
      </c>
      <c r="BE146" s="204">
        <f t="shared" si="4"/>
        <v>0</v>
      </c>
      <c r="BF146" s="204">
        <f t="shared" si="5"/>
        <v>0</v>
      </c>
      <c r="BG146" s="204">
        <f t="shared" si="6"/>
        <v>0</v>
      </c>
      <c r="BH146" s="204">
        <f t="shared" si="7"/>
        <v>0</v>
      </c>
      <c r="BI146" s="204">
        <f t="shared" si="8"/>
        <v>0</v>
      </c>
      <c r="BJ146" s="18" t="s">
        <v>84</v>
      </c>
      <c r="BK146" s="204">
        <f t="shared" si="9"/>
        <v>0</v>
      </c>
      <c r="BL146" s="18" t="s">
        <v>211</v>
      </c>
      <c r="BM146" s="203" t="s">
        <v>725</v>
      </c>
    </row>
    <row r="147" spans="1:65" s="2" customFormat="1" ht="14.45" customHeight="1">
      <c r="A147" s="35"/>
      <c r="B147" s="36"/>
      <c r="C147" s="192" t="s">
        <v>384</v>
      </c>
      <c r="D147" s="192" t="s">
        <v>207</v>
      </c>
      <c r="E147" s="193" t="s">
        <v>3229</v>
      </c>
      <c r="F147" s="194" t="s">
        <v>3230</v>
      </c>
      <c r="G147" s="195" t="s">
        <v>2678</v>
      </c>
      <c r="H147" s="196">
        <v>17</v>
      </c>
      <c r="I147" s="197"/>
      <c r="J147" s="198">
        <f t="shared" si="0"/>
        <v>0</v>
      </c>
      <c r="K147" s="194" t="s">
        <v>1</v>
      </c>
      <c r="L147" s="40"/>
      <c r="M147" s="199" t="s">
        <v>1</v>
      </c>
      <c r="N147" s="200" t="s">
        <v>41</v>
      </c>
      <c r="O147" s="72"/>
      <c r="P147" s="201">
        <f t="shared" si="1"/>
        <v>0</v>
      </c>
      <c r="Q147" s="201">
        <v>0</v>
      </c>
      <c r="R147" s="201">
        <f t="shared" si="2"/>
        <v>0</v>
      </c>
      <c r="S147" s="201">
        <v>0</v>
      </c>
      <c r="T147" s="202">
        <f t="shared" si="3"/>
        <v>0</v>
      </c>
      <c r="U147" s="35"/>
      <c r="V147" s="35"/>
      <c r="W147" s="35"/>
      <c r="X147" s="35"/>
      <c r="Y147" s="35"/>
      <c r="Z147" s="35"/>
      <c r="AA147" s="35"/>
      <c r="AB147" s="35"/>
      <c r="AC147" s="35"/>
      <c r="AD147" s="35"/>
      <c r="AE147" s="35"/>
      <c r="AR147" s="203" t="s">
        <v>211</v>
      </c>
      <c r="AT147" s="203" t="s">
        <v>207</v>
      </c>
      <c r="AU147" s="203" t="s">
        <v>84</v>
      </c>
      <c r="AY147" s="18" t="s">
        <v>205</v>
      </c>
      <c r="BE147" s="204">
        <f t="shared" si="4"/>
        <v>0</v>
      </c>
      <c r="BF147" s="204">
        <f t="shared" si="5"/>
        <v>0</v>
      </c>
      <c r="BG147" s="204">
        <f t="shared" si="6"/>
        <v>0</v>
      </c>
      <c r="BH147" s="204">
        <f t="shared" si="7"/>
        <v>0</v>
      </c>
      <c r="BI147" s="204">
        <f t="shared" si="8"/>
        <v>0</v>
      </c>
      <c r="BJ147" s="18" t="s">
        <v>84</v>
      </c>
      <c r="BK147" s="204">
        <f t="shared" si="9"/>
        <v>0</v>
      </c>
      <c r="BL147" s="18" t="s">
        <v>211</v>
      </c>
      <c r="BM147" s="203" t="s">
        <v>740</v>
      </c>
    </row>
    <row r="148" spans="1:65" s="2" customFormat="1" ht="24.2" customHeight="1">
      <c r="A148" s="35"/>
      <c r="B148" s="36"/>
      <c r="C148" s="192" t="s">
        <v>389</v>
      </c>
      <c r="D148" s="192" t="s">
        <v>207</v>
      </c>
      <c r="E148" s="193" t="s">
        <v>3231</v>
      </c>
      <c r="F148" s="194" t="s">
        <v>3232</v>
      </c>
      <c r="G148" s="195" t="s">
        <v>2678</v>
      </c>
      <c r="H148" s="196">
        <v>16</v>
      </c>
      <c r="I148" s="197"/>
      <c r="J148" s="198">
        <f t="shared" si="0"/>
        <v>0</v>
      </c>
      <c r="K148" s="194" t="s">
        <v>1</v>
      </c>
      <c r="L148" s="40"/>
      <c r="M148" s="199" t="s">
        <v>1</v>
      </c>
      <c r="N148" s="200" t="s">
        <v>41</v>
      </c>
      <c r="O148" s="72"/>
      <c r="P148" s="201">
        <f t="shared" si="1"/>
        <v>0</v>
      </c>
      <c r="Q148" s="201">
        <v>0</v>
      </c>
      <c r="R148" s="201">
        <f t="shared" si="2"/>
        <v>0</v>
      </c>
      <c r="S148" s="201">
        <v>0</v>
      </c>
      <c r="T148" s="202">
        <f t="shared" si="3"/>
        <v>0</v>
      </c>
      <c r="U148" s="35"/>
      <c r="V148" s="35"/>
      <c r="W148" s="35"/>
      <c r="X148" s="35"/>
      <c r="Y148" s="35"/>
      <c r="Z148" s="35"/>
      <c r="AA148" s="35"/>
      <c r="AB148" s="35"/>
      <c r="AC148" s="35"/>
      <c r="AD148" s="35"/>
      <c r="AE148" s="35"/>
      <c r="AR148" s="203" t="s">
        <v>211</v>
      </c>
      <c r="AT148" s="203" t="s">
        <v>207</v>
      </c>
      <c r="AU148" s="203" t="s">
        <v>84</v>
      </c>
      <c r="AY148" s="18" t="s">
        <v>205</v>
      </c>
      <c r="BE148" s="204">
        <f t="shared" si="4"/>
        <v>0</v>
      </c>
      <c r="BF148" s="204">
        <f t="shared" si="5"/>
        <v>0</v>
      </c>
      <c r="BG148" s="204">
        <f t="shared" si="6"/>
        <v>0</v>
      </c>
      <c r="BH148" s="204">
        <f t="shared" si="7"/>
        <v>0</v>
      </c>
      <c r="BI148" s="204">
        <f t="shared" si="8"/>
        <v>0</v>
      </c>
      <c r="BJ148" s="18" t="s">
        <v>84</v>
      </c>
      <c r="BK148" s="204">
        <f t="shared" si="9"/>
        <v>0</v>
      </c>
      <c r="BL148" s="18" t="s">
        <v>211</v>
      </c>
      <c r="BM148" s="203" t="s">
        <v>751</v>
      </c>
    </row>
    <row r="149" spans="1:65" s="2" customFormat="1" ht="14.45" customHeight="1">
      <c r="A149" s="35"/>
      <c r="B149" s="36"/>
      <c r="C149" s="192" t="s">
        <v>393</v>
      </c>
      <c r="D149" s="192" t="s">
        <v>207</v>
      </c>
      <c r="E149" s="193" t="s">
        <v>3233</v>
      </c>
      <c r="F149" s="194" t="s">
        <v>3234</v>
      </c>
      <c r="G149" s="195" t="s">
        <v>2678</v>
      </c>
      <c r="H149" s="196">
        <v>247</v>
      </c>
      <c r="I149" s="197"/>
      <c r="J149" s="198">
        <f t="shared" si="0"/>
        <v>0</v>
      </c>
      <c r="K149" s="194" t="s">
        <v>1</v>
      </c>
      <c r="L149" s="40"/>
      <c r="M149" s="199" t="s">
        <v>1</v>
      </c>
      <c r="N149" s="200" t="s">
        <v>41</v>
      </c>
      <c r="O149" s="72"/>
      <c r="P149" s="201">
        <f t="shared" si="1"/>
        <v>0</v>
      </c>
      <c r="Q149" s="201">
        <v>0</v>
      </c>
      <c r="R149" s="201">
        <f t="shared" si="2"/>
        <v>0</v>
      </c>
      <c r="S149" s="201">
        <v>0</v>
      </c>
      <c r="T149" s="202">
        <f t="shared" si="3"/>
        <v>0</v>
      </c>
      <c r="U149" s="35"/>
      <c r="V149" s="35"/>
      <c r="W149" s="35"/>
      <c r="X149" s="35"/>
      <c r="Y149" s="35"/>
      <c r="Z149" s="35"/>
      <c r="AA149" s="35"/>
      <c r="AB149" s="35"/>
      <c r="AC149" s="35"/>
      <c r="AD149" s="35"/>
      <c r="AE149" s="35"/>
      <c r="AR149" s="203" t="s">
        <v>211</v>
      </c>
      <c r="AT149" s="203" t="s">
        <v>207</v>
      </c>
      <c r="AU149" s="203" t="s">
        <v>84</v>
      </c>
      <c r="AY149" s="18" t="s">
        <v>205</v>
      </c>
      <c r="BE149" s="204">
        <f t="shared" si="4"/>
        <v>0</v>
      </c>
      <c r="BF149" s="204">
        <f t="shared" si="5"/>
        <v>0</v>
      </c>
      <c r="BG149" s="204">
        <f t="shared" si="6"/>
        <v>0</v>
      </c>
      <c r="BH149" s="204">
        <f t="shared" si="7"/>
        <v>0</v>
      </c>
      <c r="BI149" s="204">
        <f t="shared" si="8"/>
        <v>0</v>
      </c>
      <c r="BJ149" s="18" t="s">
        <v>84</v>
      </c>
      <c r="BK149" s="204">
        <f t="shared" si="9"/>
        <v>0</v>
      </c>
      <c r="BL149" s="18" t="s">
        <v>211</v>
      </c>
      <c r="BM149" s="203" t="s">
        <v>764</v>
      </c>
    </row>
    <row r="150" spans="1:65" s="2" customFormat="1" ht="14.45" customHeight="1">
      <c r="A150" s="35"/>
      <c r="B150" s="36"/>
      <c r="C150" s="192" t="s">
        <v>397</v>
      </c>
      <c r="D150" s="192" t="s">
        <v>207</v>
      </c>
      <c r="E150" s="193" t="s">
        <v>3235</v>
      </c>
      <c r="F150" s="194" t="s">
        <v>3236</v>
      </c>
      <c r="G150" s="195" t="s">
        <v>2678</v>
      </c>
      <c r="H150" s="196">
        <v>25</v>
      </c>
      <c r="I150" s="197"/>
      <c r="J150" s="198">
        <f t="shared" si="0"/>
        <v>0</v>
      </c>
      <c r="K150" s="194" t="s">
        <v>1</v>
      </c>
      <c r="L150" s="40"/>
      <c r="M150" s="199" t="s">
        <v>1</v>
      </c>
      <c r="N150" s="200" t="s">
        <v>41</v>
      </c>
      <c r="O150" s="72"/>
      <c r="P150" s="201">
        <f t="shared" si="1"/>
        <v>0</v>
      </c>
      <c r="Q150" s="201">
        <v>0</v>
      </c>
      <c r="R150" s="201">
        <f t="shared" si="2"/>
        <v>0</v>
      </c>
      <c r="S150" s="201">
        <v>0</v>
      </c>
      <c r="T150" s="202">
        <f t="shared" si="3"/>
        <v>0</v>
      </c>
      <c r="U150" s="35"/>
      <c r="V150" s="35"/>
      <c r="W150" s="35"/>
      <c r="X150" s="35"/>
      <c r="Y150" s="35"/>
      <c r="Z150" s="35"/>
      <c r="AA150" s="35"/>
      <c r="AB150" s="35"/>
      <c r="AC150" s="35"/>
      <c r="AD150" s="35"/>
      <c r="AE150" s="35"/>
      <c r="AR150" s="203" t="s">
        <v>211</v>
      </c>
      <c r="AT150" s="203" t="s">
        <v>207</v>
      </c>
      <c r="AU150" s="203" t="s">
        <v>84</v>
      </c>
      <c r="AY150" s="18" t="s">
        <v>205</v>
      </c>
      <c r="BE150" s="204">
        <f t="shared" si="4"/>
        <v>0</v>
      </c>
      <c r="BF150" s="204">
        <f t="shared" si="5"/>
        <v>0</v>
      </c>
      <c r="BG150" s="204">
        <f t="shared" si="6"/>
        <v>0</v>
      </c>
      <c r="BH150" s="204">
        <f t="shared" si="7"/>
        <v>0</v>
      </c>
      <c r="BI150" s="204">
        <f t="shared" si="8"/>
        <v>0</v>
      </c>
      <c r="BJ150" s="18" t="s">
        <v>84</v>
      </c>
      <c r="BK150" s="204">
        <f t="shared" si="9"/>
        <v>0</v>
      </c>
      <c r="BL150" s="18" t="s">
        <v>211</v>
      </c>
      <c r="BM150" s="203" t="s">
        <v>775</v>
      </c>
    </row>
    <row r="151" spans="1:65" s="2" customFormat="1" ht="14.45" customHeight="1">
      <c r="A151" s="35"/>
      <c r="B151" s="36"/>
      <c r="C151" s="192" t="s">
        <v>401</v>
      </c>
      <c r="D151" s="192" t="s">
        <v>207</v>
      </c>
      <c r="E151" s="193" t="s">
        <v>3237</v>
      </c>
      <c r="F151" s="194" t="s">
        <v>3238</v>
      </c>
      <c r="G151" s="195" t="s">
        <v>2678</v>
      </c>
      <c r="H151" s="196">
        <v>3</v>
      </c>
      <c r="I151" s="197"/>
      <c r="J151" s="198">
        <f t="shared" si="0"/>
        <v>0</v>
      </c>
      <c r="K151" s="194" t="s">
        <v>1</v>
      </c>
      <c r="L151" s="40"/>
      <c r="M151" s="199" t="s">
        <v>1</v>
      </c>
      <c r="N151" s="200" t="s">
        <v>41</v>
      </c>
      <c r="O151" s="72"/>
      <c r="P151" s="201">
        <f t="shared" si="1"/>
        <v>0</v>
      </c>
      <c r="Q151" s="201">
        <v>0</v>
      </c>
      <c r="R151" s="201">
        <f t="shared" si="2"/>
        <v>0</v>
      </c>
      <c r="S151" s="201">
        <v>0</v>
      </c>
      <c r="T151" s="202">
        <f t="shared" si="3"/>
        <v>0</v>
      </c>
      <c r="U151" s="35"/>
      <c r="V151" s="35"/>
      <c r="W151" s="35"/>
      <c r="X151" s="35"/>
      <c r="Y151" s="35"/>
      <c r="Z151" s="35"/>
      <c r="AA151" s="35"/>
      <c r="AB151" s="35"/>
      <c r="AC151" s="35"/>
      <c r="AD151" s="35"/>
      <c r="AE151" s="35"/>
      <c r="AR151" s="203" t="s">
        <v>211</v>
      </c>
      <c r="AT151" s="203" t="s">
        <v>207</v>
      </c>
      <c r="AU151" s="203" t="s">
        <v>84</v>
      </c>
      <c r="AY151" s="18" t="s">
        <v>205</v>
      </c>
      <c r="BE151" s="204">
        <f t="shared" si="4"/>
        <v>0</v>
      </c>
      <c r="BF151" s="204">
        <f t="shared" si="5"/>
        <v>0</v>
      </c>
      <c r="BG151" s="204">
        <f t="shared" si="6"/>
        <v>0</v>
      </c>
      <c r="BH151" s="204">
        <f t="shared" si="7"/>
        <v>0</v>
      </c>
      <c r="BI151" s="204">
        <f t="shared" si="8"/>
        <v>0</v>
      </c>
      <c r="BJ151" s="18" t="s">
        <v>84</v>
      </c>
      <c r="BK151" s="204">
        <f t="shared" si="9"/>
        <v>0</v>
      </c>
      <c r="BL151" s="18" t="s">
        <v>211</v>
      </c>
      <c r="BM151" s="203" t="s">
        <v>783</v>
      </c>
    </row>
    <row r="152" spans="1:65" s="2" customFormat="1" ht="14.45" customHeight="1">
      <c r="A152" s="35"/>
      <c r="B152" s="36"/>
      <c r="C152" s="192" t="s">
        <v>405</v>
      </c>
      <c r="D152" s="192" t="s">
        <v>207</v>
      </c>
      <c r="E152" s="193" t="s">
        <v>3239</v>
      </c>
      <c r="F152" s="194" t="s">
        <v>3240</v>
      </c>
      <c r="G152" s="195" t="s">
        <v>2678</v>
      </c>
      <c r="H152" s="196">
        <v>1</v>
      </c>
      <c r="I152" s="197"/>
      <c r="J152" s="198">
        <f t="shared" si="0"/>
        <v>0</v>
      </c>
      <c r="K152" s="194" t="s">
        <v>1</v>
      </c>
      <c r="L152" s="40"/>
      <c r="M152" s="199" t="s">
        <v>1</v>
      </c>
      <c r="N152" s="200" t="s">
        <v>41</v>
      </c>
      <c r="O152" s="72"/>
      <c r="P152" s="201">
        <f t="shared" si="1"/>
        <v>0</v>
      </c>
      <c r="Q152" s="201">
        <v>0</v>
      </c>
      <c r="R152" s="201">
        <f t="shared" si="2"/>
        <v>0</v>
      </c>
      <c r="S152" s="201">
        <v>0</v>
      </c>
      <c r="T152" s="202">
        <f t="shared" si="3"/>
        <v>0</v>
      </c>
      <c r="U152" s="35"/>
      <c r="V152" s="35"/>
      <c r="W152" s="35"/>
      <c r="X152" s="35"/>
      <c r="Y152" s="35"/>
      <c r="Z152" s="35"/>
      <c r="AA152" s="35"/>
      <c r="AB152" s="35"/>
      <c r="AC152" s="35"/>
      <c r="AD152" s="35"/>
      <c r="AE152" s="35"/>
      <c r="AR152" s="203" t="s">
        <v>211</v>
      </c>
      <c r="AT152" s="203" t="s">
        <v>207</v>
      </c>
      <c r="AU152" s="203" t="s">
        <v>84</v>
      </c>
      <c r="AY152" s="18" t="s">
        <v>205</v>
      </c>
      <c r="BE152" s="204">
        <f t="shared" si="4"/>
        <v>0</v>
      </c>
      <c r="BF152" s="204">
        <f t="shared" si="5"/>
        <v>0</v>
      </c>
      <c r="BG152" s="204">
        <f t="shared" si="6"/>
        <v>0</v>
      </c>
      <c r="BH152" s="204">
        <f t="shared" si="7"/>
        <v>0</v>
      </c>
      <c r="BI152" s="204">
        <f t="shared" si="8"/>
        <v>0</v>
      </c>
      <c r="BJ152" s="18" t="s">
        <v>84</v>
      </c>
      <c r="BK152" s="204">
        <f t="shared" si="9"/>
        <v>0</v>
      </c>
      <c r="BL152" s="18" t="s">
        <v>211</v>
      </c>
      <c r="BM152" s="203" t="s">
        <v>797</v>
      </c>
    </row>
    <row r="153" spans="1:65" s="2" customFormat="1" ht="14.45" customHeight="1">
      <c r="A153" s="35"/>
      <c r="B153" s="36"/>
      <c r="C153" s="192" t="s">
        <v>632</v>
      </c>
      <c r="D153" s="192" t="s">
        <v>207</v>
      </c>
      <c r="E153" s="193" t="s">
        <v>3241</v>
      </c>
      <c r="F153" s="194" t="s">
        <v>3242</v>
      </c>
      <c r="G153" s="195" t="s">
        <v>2678</v>
      </c>
      <c r="H153" s="196">
        <v>3</v>
      </c>
      <c r="I153" s="197"/>
      <c r="J153" s="198">
        <f t="shared" si="0"/>
        <v>0</v>
      </c>
      <c r="K153" s="194" t="s">
        <v>1</v>
      </c>
      <c r="L153" s="40"/>
      <c r="M153" s="199" t="s">
        <v>1</v>
      </c>
      <c r="N153" s="200" t="s">
        <v>41</v>
      </c>
      <c r="O153" s="72"/>
      <c r="P153" s="201">
        <f t="shared" si="1"/>
        <v>0</v>
      </c>
      <c r="Q153" s="201">
        <v>0</v>
      </c>
      <c r="R153" s="201">
        <f t="shared" si="2"/>
        <v>0</v>
      </c>
      <c r="S153" s="201">
        <v>0</v>
      </c>
      <c r="T153" s="202">
        <f t="shared" si="3"/>
        <v>0</v>
      </c>
      <c r="U153" s="35"/>
      <c r="V153" s="35"/>
      <c r="W153" s="35"/>
      <c r="X153" s="35"/>
      <c r="Y153" s="35"/>
      <c r="Z153" s="35"/>
      <c r="AA153" s="35"/>
      <c r="AB153" s="35"/>
      <c r="AC153" s="35"/>
      <c r="AD153" s="35"/>
      <c r="AE153" s="35"/>
      <c r="AR153" s="203" t="s">
        <v>211</v>
      </c>
      <c r="AT153" s="203" t="s">
        <v>207</v>
      </c>
      <c r="AU153" s="203" t="s">
        <v>84</v>
      </c>
      <c r="AY153" s="18" t="s">
        <v>205</v>
      </c>
      <c r="BE153" s="204">
        <f t="shared" si="4"/>
        <v>0</v>
      </c>
      <c r="BF153" s="204">
        <f t="shared" si="5"/>
        <v>0</v>
      </c>
      <c r="BG153" s="204">
        <f t="shared" si="6"/>
        <v>0</v>
      </c>
      <c r="BH153" s="204">
        <f t="shared" si="7"/>
        <v>0</v>
      </c>
      <c r="BI153" s="204">
        <f t="shared" si="8"/>
        <v>0</v>
      </c>
      <c r="BJ153" s="18" t="s">
        <v>84</v>
      </c>
      <c r="BK153" s="204">
        <f t="shared" si="9"/>
        <v>0</v>
      </c>
      <c r="BL153" s="18" t="s">
        <v>211</v>
      </c>
      <c r="BM153" s="203" t="s">
        <v>806</v>
      </c>
    </row>
    <row r="154" spans="1:65" s="2" customFormat="1" ht="14.45" customHeight="1">
      <c r="A154" s="35"/>
      <c r="B154" s="36"/>
      <c r="C154" s="192" t="s">
        <v>637</v>
      </c>
      <c r="D154" s="192" t="s">
        <v>207</v>
      </c>
      <c r="E154" s="193" t="s">
        <v>3243</v>
      </c>
      <c r="F154" s="194" t="s">
        <v>3244</v>
      </c>
      <c r="G154" s="195" t="s">
        <v>2678</v>
      </c>
      <c r="H154" s="196">
        <v>6</v>
      </c>
      <c r="I154" s="197"/>
      <c r="J154" s="198">
        <f t="shared" si="0"/>
        <v>0</v>
      </c>
      <c r="K154" s="194" t="s">
        <v>1</v>
      </c>
      <c r="L154" s="40"/>
      <c r="M154" s="199" t="s">
        <v>1</v>
      </c>
      <c r="N154" s="200" t="s">
        <v>41</v>
      </c>
      <c r="O154" s="72"/>
      <c r="P154" s="201">
        <f t="shared" si="1"/>
        <v>0</v>
      </c>
      <c r="Q154" s="201">
        <v>0</v>
      </c>
      <c r="R154" s="201">
        <f t="shared" si="2"/>
        <v>0</v>
      </c>
      <c r="S154" s="201">
        <v>0</v>
      </c>
      <c r="T154" s="202">
        <f t="shared" si="3"/>
        <v>0</v>
      </c>
      <c r="U154" s="35"/>
      <c r="V154" s="35"/>
      <c r="W154" s="35"/>
      <c r="X154" s="35"/>
      <c r="Y154" s="35"/>
      <c r="Z154" s="35"/>
      <c r="AA154" s="35"/>
      <c r="AB154" s="35"/>
      <c r="AC154" s="35"/>
      <c r="AD154" s="35"/>
      <c r="AE154" s="35"/>
      <c r="AR154" s="203" t="s">
        <v>211</v>
      </c>
      <c r="AT154" s="203" t="s">
        <v>207</v>
      </c>
      <c r="AU154" s="203" t="s">
        <v>84</v>
      </c>
      <c r="AY154" s="18" t="s">
        <v>205</v>
      </c>
      <c r="BE154" s="204">
        <f t="shared" si="4"/>
        <v>0</v>
      </c>
      <c r="BF154" s="204">
        <f t="shared" si="5"/>
        <v>0</v>
      </c>
      <c r="BG154" s="204">
        <f t="shared" si="6"/>
        <v>0</v>
      </c>
      <c r="BH154" s="204">
        <f t="shared" si="7"/>
        <v>0</v>
      </c>
      <c r="BI154" s="204">
        <f t="shared" si="8"/>
        <v>0</v>
      </c>
      <c r="BJ154" s="18" t="s">
        <v>84</v>
      </c>
      <c r="BK154" s="204">
        <f t="shared" si="9"/>
        <v>0</v>
      </c>
      <c r="BL154" s="18" t="s">
        <v>211</v>
      </c>
      <c r="BM154" s="203" t="s">
        <v>816</v>
      </c>
    </row>
    <row r="155" spans="1:65" s="2" customFormat="1" ht="14.45" customHeight="1">
      <c r="A155" s="35"/>
      <c r="B155" s="36"/>
      <c r="C155" s="192" t="s">
        <v>643</v>
      </c>
      <c r="D155" s="192" t="s">
        <v>207</v>
      </c>
      <c r="E155" s="193" t="s">
        <v>3245</v>
      </c>
      <c r="F155" s="194" t="s">
        <v>3246</v>
      </c>
      <c r="G155" s="195" t="s">
        <v>2678</v>
      </c>
      <c r="H155" s="196">
        <v>3</v>
      </c>
      <c r="I155" s="197"/>
      <c r="J155" s="198">
        <f t="shared" si="0"/>
        <v>0</v>
      </c>
      <c r="K155" s="194" t="s">
        <v>1</v>
      </c>
      <c r="L155" s="40"/>
      <c r="M155" s="199" t="s">
        <v>1</v>
      </c>
      <c r="N155" s="200" t="s">
        <v>41</v>
      </c>
      <c r="O155" s="72"/>
      <c r="P155" s="201">
        <f t="shared" si="1"/>
        <v>0</v>
      </c>
      <c r="Q155" s="201">
        <v>0</v>
      </c>
      <c r="R155" s="201">
        <f t="shared" si="2"/>
        <v>0</v>
      </c>
      <c r="S155" s="201">
        <v>0</v>
      </c>
      <c r="T155" s="202">
        <f t="shared" si="3"/>
        <v>0</v>
      </c>
      <c r="U155" s="35"/>
      <c r="V155" s="35"/>
      <c r="W155" s="35"/>
      <c r="X155" s="35"/>
      <c r="Y155" s="35"/>
      <c r="Z155" s="35"/>
      <c r="AA155" s="35"/>
      <c r="AB155" s="35"/>
      <c r="AC155" s="35"/>
      <c r="AD155" s="35"/>
      <c r="AE155" s="35"/>
      <c r="AR155" s="203" t="s">
        <v>211</v>
      </c>
      <c r="AT155" s="203" t="s">
        <v>207</v>
      </c>
      <c r="AU155" s="203" t="s">
        <v>84</v>
      </c>
      <c r="AY155" s="18" t="s">
        <v>205</v>
      </c>
      <c r="BE155" s="204">
        <f t="shared" si="4"/>
        <v>0</v>
      </c>
      <c r="BF155" s="204">
        <f t="shared" si="5"/>
        <v>0</v>
      </c>
      <c r="BG155" s="204">
        <f t="shared" si="6"/>
        <v>0</v>
      </c>
      <c r="BH155" s="204">
        <f t="shared" si="7"/>
        <v>0</v>
      </c>
      <c r="BI155" s="204">
        <f t="shared" si="8"/>
        <v>0</v>
      </c>
      <c r="BJ155" s="18" t="s">
        <v>84</v>
      </c>
      <c r="BK155" s="204">
        <f t="shared" si="9"/>
        <v>0</v>
      </c>
      <c r="BL155" s="18" t="s">
        <v>211</v>
      </c>
      <c r="BM155" s="203" t="s">
        <v>826</v>
      </c>
    </row>
    <row r="156" spans="1:65" s="2" customFormat="1" ht="14.45" customHeight="1">
      <c r="A156" s="35"/>
      <c r="B156" s="36"/>
      <c r="C156" s="192" t="s">
        <v>649</v>
      </c>
      <c r="D156" s="192" t="s">
        <v>207</v>
      </c>
      <c r="E156" s="193" t="s">
        <v>3247</v>
      </c>
      <c r="F156" s="194" t="s">
        <v>3248</v>
      </c>
      <c r="G156" s="195" t="s">
        <v>2678</v>
      </c>
      <c r="H156" s="196">
        <v>19</v>
      </c>
      <c r="I156" s="197"/>
      <c r="J156" s="198">
        <f aca="true" t="shared" si="10" ref="J156:J187">ROUND(I156*H156,2)</f>
        <v>0</v>
      </c>
      <c r="K156" s="194" t="s">
        <v>1</v>
      </c>
      <c r="L156" s="40"/>
      <c r="M156" s="199" t="s">
        <v>1</v>
      </c>
      <c r="N156" s="200" t="s">
        <v>41</v>
      </c>
      <c r="O156" s="72"/>
      <c r="P156" s="201">
        <f aca="true" t="shared" si="11" ref="P156:P187">O156*H156</f>
        <v>0</v>
      </c>
      <c r="Q156" s="201">
        <v>0</v>
      </c>
      <c r="R156" s="201">
        <f aca="true" t="shared" si="12" ref="R156:R187">Q156*H156</f>
        <v>0</v>
      </c>
      <c r="S156" s="201">
        <v>0</v>
      </c>
      <c r="T156" s="202">
        <f aca="true" t="shared" si="13" ref="T156:T187">S156*H156</f>
        <v>0</v>
      </c>
      <c r="U156" s="35"/>
      <c r="V156" s="35"/>
      <c r="W156" s="35"/>
      <c r="X156" s="35"/>
      <c r="Y156" s="35"/>
      <c r="Z156" s="35"/>
      <c r="AA156" s="35"/>
      <c r="AB156" s="35"/>
      <c r="AC156" s="35"/>
      <c r="AD156" s="35"/>
      <c r="AE156" s="35"/>
      <c r="AR156" s="203" t="s">
        <v>211</v>
      </c>
      <c r="AT156" s="203" t="s">
        <v>207</v>
      </c>
      <c r="AU156" s="203" t="s">
        <v>84</v>
      </c>
      <c r="AY156" s="18" t="s">
        <v>205</v>
      </c>
      <c r="BE156" s="204">
        <f aca="true" t="shared" si="14" ref="BE156:BE187">IF(N156="základní",J156,0)</f>
        <v>0</v>
      </c>
      <c r="BF156" s="204">
        <f aca="true" t="shared" si="15" ref="BF156:BF187">IF(N156="snížená",J156,0)</f>
        <v>0</v>
      </c>
      <c r="BG156" s="204">
        <f aca="true" t="shared" si="16" ref="BG156:BG187">IF(N156="zákl. přenesená",J156,0)</f>
        <v>0</v>
      </c>
      <c r="BH156" s="204">
        <f aca="true" t="shared" si="17" ref="BH156:BH187">IF(N156="sníž. přenesená",J156,0)</f>
        <v>0</v>
      </c>
      <c r="BI156" s="204">
        <f aca="true" t="shared" si="18" ref="BI156:BI187">IF(N156="nulová",J156,0)</f>
        <v>0</v>
      </c>
      <c r="BJ156" s="18" t="s">
        <v>84</v>
      </c>
      <c r="BK156" s="204">
        <f aca="true" t="shared" si="19" ref="BK156:BK187">ROUND(I156*H156,2)</f>
        <v>0</v>
      </c>
      <c r="BL156" s="18" t="s">
        <v>211</v>
      </c>
      <c r="BM156" s="203" t="s">
        <v>836</v>
      </c>
    </row>
    <row r="157" spans="1:65" s="2" customFormat="1" ht="14.45" customHeight="1">
      <c r="A157" s="35"/>
      <c r="B157" s="36"/>
      <c r="C157" s="192" t="s">
        <v>653</v>
      </c>
      <c r="D157" s="192" t="s">
        <v>207</v>
      </c>
      <c r="E157" s="193" t="s">
        <v>3249</v>
      </c>
      <c r="F157" s="194" t="s">
        <v>3250</v>
      </c>
      <c r="G157" s="195" t="s">
        <v>2678</v>
      </c>
      <c r="H157" s="196">
        <v>1</v>
      </c>
      <c r="I157" s="197"/>
      <c r="J157" s="198">
        <f t="shared" si="10"/>
        <v>0</v>
      </c>
      <c r="K157" s="194" t="s">
        <v>1</v>
      </c>
      <c r="L157" s="40"/>
      <c r="M157" s="199" t="s">
        <v>1</v>
      </c>
      <c r="N157" s="200" t="s">
        <v>41</v>
      </c>
      <c r="O157" s="72"/>
      <c r="P157" s="201">
        <f t="shared" si="11"/>
        <v>0</v>
      </c>
      <c r="Q157" s="201">
        <v>0</v>
      </c>
      <c r="R157" s="201">
        <f t="shared" si="12"/>
        <v>0</v>
      </c>
      <c r="S157" s="201">
        <v>0</v>
      </c>
      <c r="T157" s="202">
        <f t="shared" si="13"/>
        <v>0</v>
      </c>
      <c r="U157" s="35"/>
      <c r="V157" s="35"/>
      <c r="W157" s="35"/>
      <c r="X157" s="35"/>
      <c r="Y157" s="35"/>
      <c r="Z157" s="35"/>
      <c r="AA157" s="35"/>
      <c r="AB157" s="35"/>
      <c r="AC157" s="35"/>
      <c r="AD157" s="35"/>
      <c r="AE157" s="35"/>
      <c r="AR157" s="203" t="s">
        <v>211</v>
      </c>
      <c r="AT157" s="203" t="s">
        <v>207</v>
      </c>
      <c r="AU157" s="203" t="s">
        <v>84</v>
      </c>
      <c r="AY157" s="18" t="s">
        <v>205</v>
      </c>
      <c r="BE157" s="204">
        <f t="shared" si="14"/>
        <v>0</v>
      </c>
      <c r="BF157" s="204">
        <f t="shared" si="15"/>
        <v>0</v>
      </c>
      <c r="BG157" s="204">
        <f t="shared" si="16"/>
        <v>0</v>
      </c>
      <c r="BH157" s="204">
        <f t="shared" si="17"/>
        <v>0</v>
      </c>
      <c r="BI157" s="204">
        <f t="shared" si="18"/>
        <v>0</v>
      </c>
      <c r="BJ157" s="18" t="s">
        <v>84</v>
      </c>
      <c r="BK157" s="204">
        <f t="shared" si="19"/>
        <v>0</v>
      </c>
      <c r="BL157" s="18" t="s">
        <v>211</v>
      </c>
      <c r="BM157" s="203" t="s">
        <v>846</v>
      </c>
    </row>
    <row r="158" spans="1:65" s="2" customFormat="1" ht="14.45" customHeight="1">
      <c r="A158" s="35"/>
      <c r="B158" s="36"/>
      <c r="C158" s="192" t="s">
        <v>660</v>
      </c>
      <c r="D158" s="192" t="s">
        <v>207</v>
      </c>
      <c r="E158" s="193" t="s">
        <v>3251</v>
      </c>
      <c r="F158" s="194" t="s">
        <v>3252</v>
      </c>
      <c r="G158" s="195" t="s">
        <v>2678</v>
      </c>
      <c r="H158" s="196">
        <v>3</v>
      </c>
      <c r="I158" s="197"/>
      <c r="J158" s="198">
        <f t="shared" si="10"/>
        <v>0</v>
      </c>
      <c r="K158" s="194" t="s">
        <v>1</v>
      </c>
      <c r="L158" s="40"/>
      <c r="M158" s="199" t="s">
        <v>1</v>
      </c>
      <c r="N158" s="200" t="s">
        <v>41</v>
      </c>
      <c r="O158" s="72"/>
      <c r="P158" s="201">
        <f t="shared" si="11"/>
        <v>0</v>
      </c>
      <c r="Q158" s="201">
        <v>0</v>
      </c>
      <c r="R158" s="201">
        <f t="shared" si="12"/>
        <v>0</v>
      </c>
      <c r="S158" s="201">
        <v>0</v>
      </c>
      <c r="T158" s="202">
        <f t="shared" si="13"/>
        <v>0</v>
      </c>
      <c r="U158" s="35"/>
      <c r="V158" s="35"/>
      <c r="W158" s="35"/>
      <c r="X158" s="35"/>
      <c r="Y158" s="35"/>
      <c r="Z158" s="35"/>
      <c r="AA158" s="35"/>
      <c r="AB158" s="35"/>
      <c r="AC158" s="35"/>
      <c r="AD158" s="35"/>
      <c r="AE158" s="35"/>
      <c r="AR158" s="203" t="s">
        <v>211</v>
      </c>
      <c r="AT158" s="203" t="s">
        <v>207</v>
      </c>
      <c r="AU158" s="203" t="s">
        <v>84</v>
      </c>
      <c r="AY158" s="18" t="s">
        <v>205</v>
      </c>
      <c r="BE158" s="204">
        <f t="shared" si="14"/>
        <v>0</v>
      </c>
      <c r="BF158" s="204">
        <f t="shared" si="15"/>
        <v>0</v>
      </c>
      <c r="BG158" s="204">
        <f t="shared" si="16"/>
        <v>0</v>
      </c>
      <c r="BH158" s="204">
        <f t="shared" si="17"/>
        <v>0</v>
      </c>
      <c r="BI158" s="204">
        <f t="shared" si="18"/>
        <v>0</v>
      </c>
      <c r="BJ158" s="18" t="s">
        <v>84</v>
      </c>
      <c r="BK158" s="204">
        <f t="shared" si="19"/>
        <v>0</v>
      </c>
      <c r="BL158" s="18" t="s">
        <v>211</v>
      </c>
      <c r="BM158" s="203" t="s">
        <v>856</v>
      </c>
    </row>
    <row r="159" spans="1:65" s="2" customFormat="1" ht="14.45" customHeight="1">
      <c r="A159" s="35"/>
      <c r="B159" s="36"/>
      <c r="C159" s="192" t="s">
        <v>666</v>
      </c>
      <c r="D159" s="192" t="s">
        <v>207</v>
      </c>
      <c r="E159" s="193" t="s">
        <v>3253</v>
      </c>
      <c r="F159" s="194" t="s">
        <v>3254</v>
      </c>
      <c r="G159" s="195" t="s">
        <v>2678</v>
      </c>
      <c r="H159" s="196">
        <v>2</v>
      </c>
      <c r="I159" s="197"/>
      <c r="J159" s="198">
        <f t="shared" si="10"/>
        <v>0</v>
      </c>
      <c r="K159" s="194" t="s">
        <v>1</v>
      </c>
      <c r="L159" s="40"/>
      <c r="M159" s="199" t="s">
        <v>1</v>
      </c>
      <c r="N159" s="200" t="s">
        <v>41</v>
      </c>
      <c r="O159" s="72"/>
      <c r="P159" s="201">
        <f t="shared" si="11"/>
        <v>0</v>
      </c>
      <c r="Q159" s="201">
        <v>0</v>
      </c>
      <c r="R159" s="201">
        <f t="shared" si="12"/>
        <v>0</v>
      </c>
      <c r="S159" s="201">
        <v>0</v>
      </c>
      <c r="T159" s="202">
        <f t="shared" si="13"/>
        <v>0</v>
      </c>
      <c r="U159" s="35"/>
      <c r="V159" s="35"/>
      <c r="W159" s="35"/>
      <c r="X159" s="35"/>
      <c r="Y159" s="35"/>
      <c r="Z159" s="35"/>
      <c r="AA159" s="35"/>
      <c r="AB159" s="35"/>
      <c r="AC159" s="35"/>
      <c r="AD159" s="35"/>
      <c r="AE159" s="35"/>
      <c r="AR159" s="203" t="s">
        <v>211</v>
      </c>
      <c r="AT159" s="203" t="s">
        <v>207</v>
      </c>
      <c r="AU159" s="203" t="s">
        <v>84</v>
      </c>
      <c r="AY159" s="18" t="s">
        <v>205</v>
      </c>
      <c r="BE159" s="204">
        <f t="shared" si="14"/>
        <v>0</v>
      </c>
      <c r="BF159" s="204">
        <f t="shared" si="15"/>
        <v>0</v>
      </c>
      <c r="BG159" s="204">
        <f t="shared" si="16"/>
        <v>0</v>
      </c>
      <c r="BH159" s="204">
        <f t="shared" si="17"/>
        <v>0</v>
      </c>
      <c r="BI159" s="204">
        <f t="shared" si="18"/>
        <v>0</v>
      </c>
      <c r="BJ159" s="18" t="s">
        <v>84</v>
      </c>
      <c r="BK159" s="204">
        <f t="shared" si="19"/>
        <v>0</v>
      </c>
      <c r="BL159" s="18" t="s">
        <v>211</v>
      </c>
      <c r="BM159" s="203" t="s">
        <v>867</v>
      </c>
    </row>
    <row r="160" spans="1:65" s="2" customFormat="1" ht="14.45" customHeight="1">
      <c r="A160" s="35"/>
      <c r="B160" s="36"/>
      <c r="C160" s="192" t="s">
        <v>675</v>
      </c>
      <c r="D160" s="192" t="s">
        <v>207</v>
      </c>
      <c r="E160" s="193" t="s">
        <v>3255</v>
      </c>
      <c r="F160" s="194" t="s">
        <v>3256</v>
      </c>
      <c r="G160" s="195" t="s">
        <v>2678</v>
      </c>
      <c r="H160" s="196">
        <v>1</v>
      </c>
      <c r="I160" s="197"/>
      <c r="J160" s="198">
        <f t="shared" si="10"/>
        <v>0</v>
      </c>
      <c r="K160" s="194" t="s">
        <v>1</v>
      </c>
      <c r="L160" s="40"/>
      <c r="M160" s="199" t="s">
        <v>1</v>
      </c>
      <c r="N160" s="200" t="s">
        <v>41</v>
      </c>
      <c r="O160" s="72"/>
      <c r="P160" s="201">
        <f t="shared" si="11"/>
        <v>0</v>
      </c>
      <c r="Q160" s="201">
        <v>0</v>
      </c>
      <c r="R160" s="201">
        <f t="shared" si="12"/>
        <v>0</v>
      </c>
      <c r="S160" s="201">
        <v>0</v>
      </c>
      <c r="T160" s="202">
        <f t="shared" si="13"/>
        <v>0</v>
      </c>
      <c r="U160" s="35"/>
      <c r="V160" s="35"/>
      <c r="W160" s="35"/>
      <c r="X160" s="35"/>
      <c r="Y160" s="35"/>
      <c r="Z160" s="35"/>
      <c r="AA160" s="35"/>
      <c r="AB160" s="35"/>
      <c r="AC160" s="35"/>
      <c r="AD160" s="35"/>
      <c r="AE160" s="35"/>
      <c r="AR160" s="203" t="s">
        <v>211</v>
      </c>
      <c r="AT160" s="203" t="s">
        <v>207</v>
      </c>
      <c r="AU160" s="203" t="s">
        <v>84</v>
      </c>
      <c r="AY160" s="18" t="s">
        <v>205</v>
      </c>
      <c r="BE160" s="204">
        <f t="shared" si="14"/>
        <v>0</v>
      </c>
      <c r="BF160" s="204">
        <f t="shared" si="15"/>
        <v>0</v>
      </c>
      <c r="BG160" s="204">
        <f t="shared" si="16"/>
        <v>0</v>
      </c>
      <c r="BH160" s="204">
        <f t="shared" si="17"/>
        <v>0</v>
      </c>
      <c r="BI160" s="204">
        <f t="shared" si="18"/>
        <v>0</v>
      </c>
      <c r="BJ160" s="18" t="s">
        <v>84</v>
      </c>
      <c r="BK160" s="204">
        <f t="shared" si="19"/>
        <v>0</v>
      </c>
      <c r="BL160" s="18" t="s">
        <v>211</v>
      </c>
      <c r="BM160" s="203" t="s">
        <v>878</v>
      </c>
    </row>
    <row r="161" spans="1:65" s="2" customFormat="1" ht="14.45" customHeight="1">
      <c r="A161" s="35"/>
      <c r="B161" s="36"/>
      <c r="C161" s="192" t="s">
        <v>680</v>
      </c>
      <c r="D161" s="192" t="s">
        <v>207</v>
      </c>
      <c r="E161" s="193" t="s">
        <v>3257</v>
      </c>
      <c r="F161" s="194" t="s">
        <v>3258</v>
      </c>
      <c r="G161" s="195" t="s">
        <v>2678</v>
      </c>
      <c r="H161" s="196">
        <v>3</v>
      </c>
      <c r="I161" s="197"/>
      <c r="J161" s="198">
        <f t="shared" si="10"/>
        <v>0</v>
      </c>
      <c r="K161" s="194" t="s">
        <v>1</v>
      </c>
      <c r="L161" s="40"/>
      <c r="M161" s="199" t="s">
        <v>1</v>
      </c>
      <c r="N161" s="200" t="s">
        <v>41</v>
      </c>
      <c r="O161" s="72"/>
      <c r="P161" s="201">
        <f t="shared" si="11"/>
        <v>0</v>
      </c>
      <c r="Q161" s="201">
        <v>0</v>
      </c>
      <c r="R161" s="201">
        <f t="shared" si="12"/>
        <v>0</v>
      </c>
      <c r="S161" s="201">
        <v>0</v>
      </c>
      <c r="T161" s="202">
        <f t="shared" si="13"/>
        <v>0</v>
      </c>
      <c r="U161" s="35"/>
      <c r="V161" s="35"/>
      <c r="W161" s="35"/>
      <c r="X161" s="35"/>
      <c r="Y161" s="35"/>
      <c r="Z161" s="35"/>
      <c r="AA161" s="35"/>
      <c r="AB161" s="35"/>
      <c r="AC161" s="35"/>
      <c r="AD161" s="35"/>
      <c r="AE161" s="35"/>
      <c r="AR161" s="203" t="s">
        <v>211</v>
      </c>
      <c r="AT161" s="203" t="s">
        <v>207</v>
      </c>
      <c r="AU161" s="203" t="s">
        <v>84</v>
      </c>
      <c r="AY161" s="18" t="s">
        <v>205</v>
      </c>
      <c r="BE161" s="204">
        <f t="shared" si="14"/>
        <v>0</v>
      </c>
      <c r="BF161" s="204">
        <f t="shared" si="15"/>
        <v>0</v>
      </c>
      <c r="BG161" s="204">
        <f t="shared" si="16"/>
        <v>0</v>
      </c>
      <c r="BH161" s="204">
        <f t="shared" si="17"/>
        <v>0</v>
      </c>
      <c r="BI161" s="204">
        <f t="shared" si="18"/>
        <v>0</v>
      </c>
      <c r="BJ161" s="18" t="s">
        <v>84</v>
      </c>
      <c r="BK161" s="204">
        <f t="shared" si="19"/>
        <v>0</v>
      </c>
      <c r="BL161" s="18" t="s">
        <v>211</v>
      </c>
      <c r="BM161" s="203" t="s">
        <v>888</v>
      </c>
    </row>
    <row r="162" spans="1:65" s="2" customFormat="1" ht="14.45" customHeight="1">
      <c r="A162" s="35"/>
      <c r="B162" s="36"/>
      <c r="C162" s="192" t="s">
        <v>690</v>
      </c>
      <c r="D162" s="192" t="s">
        <v>207</v>
      </c>
      <c r="E162" s="193" t="s">
        <v>3259</v>
      </c>
      <c r="F162" s="194" t="s">
        <v>3260</v>
      </c>
      <c r="G162" s="195" t="s">
        <v>2678</v>
      </c>
      <c r="H162" s="196">
        <v>44</v>
      </c>
      <c r="I162" s="197"/>
      <c r="J162" s="198">
        <f t="shared" si="10"/>
        <v>0</v>
      </c>
      <c r="K162" s="194" t="s">
        <v>1</v>
      </c>
      <c r="L162" s="40"/>
      <c r="M162" s="199" t="s">
        <v>1</v>
      </c>
      <c r="N162" s="200" t="s">
        <v>41</v>
      </c>
      <c r="O162" s="72"/>
      <c r="P162" s="201">
        <f t="shared" si="11"/>
        <v>0</v>
      </c>
      <c r="Q162" s="201">
        <v>0</v>
      </c>
      <c r="R162" s="201">
        <f t="shared" si="12"/>
        <v>0</v>
      </c>
      <c r="S162" s="201">
        <v>0</v>
      </c>
      <c r="T162" s="202">
        <f t="shared" si="13"/>
        <v>0</v>
      </c>
      <c r="U162" s="35"/>
      <c r="V162" s="35"/>
      <c r="W162" s="35"/>
      <c r="X162" s="35"/>
      <c r="Y162" s="35"/>
      <c r="Z162" s="35"/>
      <c r="AA162" s="35"/>
      <c r="AB162" s="35"/>
      <c r="AC162" s="35"/>
      <c r="AD162" s="35"/>
      <c r="AE162" s="35"/>
      <c r="AR162" s="203" t="s">
        <v>211</v>
      </c>
      <c r="AT162" s="203" t="s">
        <v>207</v>
      </c>
      <c r="AU162" s="203" t="s">
        <v>84</v>
      </c>
      <c r="AY162" s="18" t="s">
        <v>205</v>
      </c>
      <c r="BE162" s="204">
        <f t="shared" si="14"/>
        <v>0</v>
      </c>
      <c r="BF162" s="204">
        <f t="shared" si="15"/>
        <v>0</v>
      </c>
      <c r="BG162" s="204">
        <f t="shared" si="16"/>
        <v>0</v>
      </c>
      <c r="BH162" s="204">
        <f t="shared" si="17"/>
        <v>0</v>
      </c>
      <c r="BI162" s="204">
        <f t="shared" si="18"/>
        <v>0</v>
      </c>
      <c r="BJ162" s="18" t="s">
        <v>84</v>
      </c>
      <c r="BK162" s="204">
        <f t="shared" si="19"/>
        <v>0</v>
      </c>
      <c r="BL162" s="18" t="s">
        <v>211</v>
      </c>
      <c r="BM162" s="203" t="s">
        <v>898</v>
      </c>
    </row>
    <row r="163" spans="1:65" s="2" customFormat="1" ht="14.45" customHeight="1">
      <c r="A163" s="35"/>
      <c r="B163" s="36"/>
      <c r="C163" s="192" t="s">
        <v>695</v>
      </c>
      <c r="D163" s="192" t="s">
        <v>207</v>
      </c>
      <c r="E163" s="193" t="s">
        <v>3261</v>
      </c>
      <c r="F163" s="194" t="s">
        <v>3262</v>
      </c>
      <c r="G163" s="195" t="s">
        <v>2678</v>
      </c>
      <c r="H163" s="196">
        <v>6</v>
      </c>
      <c r="I163" s="197"/>
      <c r="J163" s="198">
        <f t="shared" si="10"/>
        <v>0</v>
      </c>
      <c r="K163" s="194" t="s">
        <v>1</v>
      </c>
      <c r="L163" s="40"/>
      <c r="M163" s="199" t="s">
        <v>1</v>
      </c>
      <c r="N163" s="200" t="s">
        <v>41</v>
      </c>
      <c r="O163" s="72"/>
      <c r="P163" s="201">
        <f t="shared" si="11"/>
        <v>0</v>
      </c>
      <c r="Q163" s="201">
        <v>0</v>
      </c>
      <c r="R163" s="201">
        <f t="shared" si="12"/>
        <v>0</v>
      </c>
      <c r="S163" s="201">
        <v>0</v>
      </c>
      <c r="T163" s="202">
        <f t="shared" si="13"/>
        <v>0</v>
      </c>
      <c r="U163" s="35"/>
      <c r="V163" s="35"/>
      <c r="W163" s="35"/>
      <c r="X163" s="35"/>
      <c r="Y163" s="35"/>
      <c r="Z163" s="35"/>
      <c r="AA163" s="35"/>
      <c r="AB163" s="35"/>
      <c r="AC163" s="35"/>
      <c r="AD163" s="35"/>
      <c r="AE163" s="35"/>
      <c r="AR163" s="203" t="s">
        <v>211</v>
      </c>
      <c r="AT163" s="203" t="s">
        <v>207</v>
      </c>
      <c r="AU163" s="203" t="s">
        <v>84</v>
      </c>
      <c r="AY163" s="18" t="s">
        <v>205</v>
      </c>
      <c r="BE163" s="204">
        <f t="shared" si="14"/>
        <v>0</v>
      </c>
      <c r="BF163" s="204">
        <f t="shared" si="15"/>
        <v>0</v>
      </c>
      <c r="BG163" s="204">
        <f t="shared" si="16"/>
        <v>0</v>
      </c>
      <c r="BH163" s="204">
        <f t="shared" si="17"/>
        <v>0</v>
      </c>
      <c r="BI163" s="204">
        <f t="shared" si="18"/>
        <v>0</v>
      </c>
      <c r="BJ163" s="18" t="s">
        <v>84</v>
      </c>
      <c r="BK163" s="204">
        <f t="shared" si="19"/>
        <v>0</v>
      </c>
      <c r="BL163" s="18" t="s">
        <v>211</v>
      </c>
      <c r="BM163" s="203" t="s">
        <v>907</v>
      </c>
    </row>
    <row r="164" spans="1:65" s="2" customFormat="1" ht="14.45" customHeight="1">
      <c r="A164" s="35"/>
      <c r="B164" s="36"/>
      <c r="C164" s="192" t="s">
        <v>699</v>
      </c>
      <c r="D164" s="192" t="s">
        <v>207</v>
      </c>
      <c r="E164" s="193" t="s">
        <v>3263</v>
      </c>
      <c r="F164" s="194" t="s">
        <v>3264</v>
      </c>
      <c r="G164" s="195" t="s">
        <v>2678</v>
      </c>
      <c r="H164" s="196">
        <v>2</v>
      </c>
      <c r="I164" s="197"/>
      <c r="J164" s="198">
        <f t="shared" si="10"/>
        <v>0</v>
      </c>
      <c r="K164" s="194" t="s">
        <v>1</v>
      </c>
      <c r="L164" s="40"/>
      <c r="M164" s="199" t="s">
        <v>1</v>
      </c>
      <c r="N164" s="200" t="s">
        <v>41</v>
      </c>
      <c r="O164" s="72"/>
      <c r="P164" s="201">
        <f t="shared" si="11"/>
        <v>0</v>
      </c>
      <c r="Q164" s="201">
        <v>0</v>
      </c>
      <c r="R164" s="201">
        <f t="shared" si="12"/>
        <v>0</v>
      </c>
      <c r="S164" s="201">
        <v>0</v>
      </c>
      <c r="T164" s="202">
        <f t="shared" si="13"/>
        <v>0</v>
      </c>
      <c r="U164" s="35"/>
      <c r="V164" s="35"/>
      <c r="W164" s="35"/>
      <c r="X164" s="35"/>
      <c r="Y164" s="35"/>
      <c r="Z164" s="35"/>
      <c r="AA164" s="35"/>
      <c r="AB164" s="35"/>
      <c r="AC164" s="35"/>
      <c r="AD164" s="35"/>
      <c r="AE164" s="35"/>
      <c r="AR164" s="203" t="s">
        <v>211</v>
      </c>
      <c r="AT164" s="203" t="s">
        <v>207</v>
      </c>
      <c r="AU164" s="203" t="s">
        <v>84</v>
      </c>
      <c r="AY164" s="18" t="s">
        <v>205</v>
      </c>
      <c r="BE164" s="204">
        <f t="shared" si="14"/>
        <v>0</v>
      </c>
      <c r="BF164" s="204">
        <f t="shared" si="15"/>
        <v>0</v>
      </c>
      <c r="BG164" s="204">
        <f t="shared" si="16"/>
        <v>0</v>
      </c>
      <c r="BH164" s="204">
        <f t="shared" si="17"/>
        <v>0</v>
      </c>
      <c r="BI164" s="204">
        <f t="shared" si="18"/>
        <v>0</v>
      </c>
      <c r="BJ164" s="18" t="s">
        <v>84</v>
      </c>
      <c r="BK164" s="204">
        <f t="shared" si="19"/>
        <v>0</v>
      </c>
      <c r="BL164" s="18" t="s">
        <v>211</v>
      </c>
      <c r="BM164" s="203" t="s">
        <v>919</v>
      </c>
    </row>
    <row r="165" spans="1:65" s="2" customFormat="1" ht="14.45" customHeight="1">
      <c r="A165" s="35"/>
      <c r="B165" s="36"/>
      <c r="C165" s="192" t="s">
        <v>705</v>
      </c>
      <c r="D165" s="192" t="s">
        <v>207</v>
      </c>
      <c r="E165" s="193" t="s">
        <v>3265</v>
      </c>
      <c r="F165" s="194" t="s">
        <v>3266</v>
      </c>
      <c r="G165" s="195" t="s">
        <v>2678</v>
      </c>
      <c r="H165" s="196">
        <v>6</v>
      </c>
      <c r="I165" s="197"/>
      <c r="J165" s="198">
        <f t="shared" si="10"/>
        <v>0</v>
      </c>
      <c r="K165" s="194" t="s">
        <v>1</v>
      </c>
      <c r="L165" s="40"/>
      <c r="M165" s="199" t="s">
        <v>1</v>
      </c>
      <c r="N165" s="200" t="s">
        <v>41</v>
      </c>
      <c r="O165" s="72"/>
      <c r="P165" s="201">
        <f t="shared" si="11"/>
        <v>0</v>
      </c>
      <c r="Q165" s="201">
        <v>0</v>
      </c>
      <c r="R165" s="201">
        <f t="shared" si="12"/>
        <v>0</v>
      </c>
      <c r="S165" s="201">
        <v>0</v>
      </c>
      <c r="T165" s="202">
        <f t="shared" si="13"/>
        <v>0</v>
      </c>
      <c r="U165" s="35"/>
      <c r="V165" s="35"/>
      <c r="W165" s="35"/>
      <c r="X165" s="35"/>
      <c r="Y165" s="35"/>
      <c r="Z165" s="35"/>
      <c r="AA165" s="35"/>
      <c r="AB165" s="35"/>
      <c r="AC165" s="35"/>
      <c r="AD165" s="35"/>
      <c r="AE165" s="35"/>
      <c r="AR165" s="203" t="s">
        <v>211</v>
      </c>
      <c r="AT165" s="203" t="s">
        <v>207</v>
      </c>
      <c r="AU165" s="203" t="s">
        <v>84</v>
      </c>
      <c r="AY165" s="18" t="s">
        <v>205</v>
      </c>
      <c r="BE165" s="204">
        <f t="shared" si="14"/>
        <v>0</v>
      </c>
      <c r="BF165" s="204">
        <f t="shared" si="15"/>
        <v>0</v>
      </c>
      <c r="BG165" s="204">
        <f t="shared" si="16"/>
        <v>0</v>
      </c>
      <c r="BH165" s="204">
        <f t="shared" si="17"/>
        <v>0</v>
      </c>
      <c r="BI165" s="204">
        <f t="shared" si="18"/>
        <v>0</v>
      </c>
      <c r="BJ165" s="18" t="s">
        <v>84</v>
      </c>
      <c r="BK165" s="204">
        <f t="shared" si="19"/>
        <v>0</v>
      </c>
      <c r="BL165" s="18" t="s">
        <v>211</v>
      </c>
      <c r="BM165" s="203" t="s">
        <v>929</v>
      </c>
    </row>
    <row r="166" spans="1:65" s="2" customFormat="1" ht="24.2" customHeight="1">
      <c r="A166" s="35"/>
      <c r="B166" s="36"/>
      <c r="C166" s="192" t="s">
        <v>710</v>
      </c>
      <c r="D166" s="192" t="s">
        <v>207</v>
      </c>
      <c r="E166" s="193" t="s">
        <v>3267</v>
      </c>
      <c r="F166" s="194" t="s">
        <v>3268</v>
      </c>
      <c r="G166" s="195" t="s">
        <v>2678</v>
      </c>
      <c r="H166" s="196">
        <v>49</v>
      </c>
      <c r="I166" s="197"/>
      <c r="J166" s="198">
        <f t="shared" si="10"/>
        <v>0</v>
      </c>
      <c r="K166" s="194" t="s">
        <v>1</v>
      </c>
      <c r="L166" s="40"/>
      <c r="M166" s="199" t="s">
        <v>1</v>
      </c>
      <c r="N166" s="200" t="s">
        <v>41</v>
      </c>
      <c r="O166" s="72"/>
      <c r="P166" s="201">
        <f t="shared" si="11"/>
        <v>0</v>
      </c>
      <c r="Q166" s="201">
        <v>0</v>
      </c>
      <c r="R166" s="201">
        <f t="shared" si="12"/>
        <v>0</v>
      </c>
      <c r="S166" s="201">
        <v>0</v>
      </c>
      <c r="T166" s="202">
        <f t="shared" si="13"/>
        <v>0</v>
      </c>
      <c r="U166" s="35"/>
      <c r="V166" s="35"/>
      <c r="W166" s="35"/>
      <c r="X166" s="35"/>
      <c r="Y166" s="35"/>
      <c r="Z166" s="35"/>
      <c r="AA166" s="35"/>
      <c r="AB166" s="35"/>
      <c r="AC166" s="35"/>
      <c r="AD166" s="35"/>
      <c r="AE166" s="35"/>
      <c r="AR166" s="203" t="s">
        <v>211</v>
      </c>
      <c r="AT166" s="203" t="s">
        <v>207</v>
      </c>
      <c r="AU166" s="203" t="s">
        <v>84</v>
      </c>
      <c r="AY166" s="18" t="s">
        <v>205</v>
      </c>
      <c r="BE166" s="204">
        <f t="shared" si="14"/>
        <v>0</v>
      </c>
      <c r="BF166" s="204">
        <f t="shared" si="15"/>
        <v>0</v>
      </c>
      <c r="BG166" s="204">
        <f t="shared" si="16"/>
        <v>0</v>
      </c>
      <c r="BH166" s="204">
        <f t="shared" si="17"/>
        <v>0</v>
      </c>
      <c r="BI166" s="204">
        <f t="shared" si="18"/>
        <v>0</v>
      </c>
      <c r="BJ166" s="18" t="s">
        <v>84</v>
      </c>
      <c r="BK166" s="204">
        <f t="shared" si="19"/>
        <v>0</v>
      </c>
      <c r="BL166" s="18" t="s">
        <v>211</v>
      </c>
      <c r="BM166" s="203" t="s">
        <v>941</v>
      </c>
    </row>
    <row r="167" spans="1:65" s="2" customFormat="1" ht="14.45" customHeight="1">
      <c r="A167" s="35"/>
      <c r="B167" s="36"/>
      <c r="C167" s="192" t="s">
        <v>715</v>
      </c>
      <c r="D167" s="192" t="s">
        <v>207</v>
      </c>
      <c r="E167" s="193" t="s">
        <v>3269</v>
      </c>
      <c r="F167" s="194" t="s">
        <v>3270</v>
      </c>
      <c r="G167" s="195" t="s">
        <v>2678</v>
      </c>
      <c r="H167" s="196">
        <v>2</v>
      </c>
      <c r="I167" s="197"/>
      <c r="J167" s="198">
        <f t="shared" si="10"/>
        <v>0</v>
      </c>
      <c r="K167" s="194" t="s">
        <v>1</v>
      </c>
      <c r="L167" s="40"/>
      <c r="M167" s="199" t="s">
        <v>1</v>
      </c>
      <c r="N167" s="200" t="s">
        <v>41</v>
      </c>
      <c r="O167" s="72"/>
      <c r="P167" s="201">
        <f t="shared" si="11"/>
        <v>0</v>
      </c>
      <c r="Q167" s="201">
        <v>0</v>
      </c>
      <c r="R167" s="201">
        <f t="shared" si="12"/>
        <v>0</v>
      </c>
      <c r="S167" s="201">
        <v>0</v>
      </c>
      <c r="T167" s="202">
        <f t="shared" si="13"/>
        <v>0</v>
      </c>
      <c r="U167" s="35"/>
      <c r="V167" s="35"/>
      <c r="W167" s="35"/>
      <c r="X167" s="35"/>
      <c r="Y167" s="35"/>
      <c r="Z167" s="35"/>
      <c r="AA167" s="35"/>
      <c r="AB167" s="35"/>
      <c r="AC167" s="35"/>
      <c r="AD167" s="35"/>
      <c r="AE167" s="35"/>
      <c r="AR167" s="203" t="s">
        <v>211</v>
      </c>
      <c r="AT167" s="203" t="s">
        <v>207</v>
      </c>
      <c r="AU167" s="203" t="s">
        <v>84</v>
      </c>
      <c r="AY167" s="18" t="s">
        <v>205</v>
      </c>
      <c r="BE167" s="204">
        <f t="shared" si="14"/>
        <v>0</v>
      </c>
      <c r="BF167" s="204">
        <f t="shared" si="15"/>
        <v>0</v>
      </c>
      <c r="BG167" s="204">
        <f t="shared" si="16"/>
        <v>0</v>
      </c>
      <c r="BH167" s="204">
        <f t="shared" si="17"/>
        <v>0</v>
      </c>
      <c r="BI167" s="204">
        <f t="shared" si="18"/>
        <v>0</v>
      </c>
      <c r="BJ167" s="18" t="s">
        <v>84</v>
      </c>
      <c r="BK167" s="204">
        <f t="shared" si="19"/>
        <v>0</v>
      </c>
      <c r="BL167" s="18" t="s">
        <v>211</v>
      </c>
      <c r="BM167" s="203" t="s">
        <v>952</v>
      </c>
    </row>
    <row r="168" spans="1:65" s="2" customFormat="1" ht="14.45" customHeight="1">
      <c r="A168" s="35"/>
      <c r="B168" s="36"/>
      <c r="C168" s="192" t="s">
        <v>720</v>
      </c>
      <c r="D168" s="192" t="s">
        <v>207</v>
      </c>
      <c r="E168" s="193" t="s">
        <v>3271</v>
      </c>
      <c r="F168" s="194" t="s">
        <v>3272</v>
      </c>
      <c r="G168" s="195" t="s">
        <v>2678</v>
      </c>
      <c r="H168" s="196">
        <v>36</v>
      </c>
      <c r="I168" s="197"/>
      <c r="J168" s="198">
        <f t="shared" si="10"/>
        <v>0</v>
      </c>
      <c r="K168" s="194" t="s">
        <v>1</v>
      </c>
      <c r="L168" s="40"/>
      <c r="M168" s="199" t="s">
        <v>1</v>
      </c>
      <c r="N168" s="200" t="s">
        <v>41</v>
      </c>
      <c r="O168" s="72"/>
      <c r="P168" s="201">
        <f t="shared" si="11"/>
        <v>0</v>
      </c>
      <c r="Q168" s="201">
        <v>0</v>
      </c>
      <c r="R168" s="201">
        <f t="shared" si="12"/>
        <v>0</v>
      </c>
      <c r="S168" s="201">
        <v>0</v>
      </c>
      <c r="T168" s="202">
        <f t="shared" si="13"/>
        <v>0</v>
      </c>
      <c r="U168" s="35"/>
      <c r="V168" s="35"/>
      <c r="W168" s="35"/>
      <c r="X168" s="35"/>
      <c r="Y168" s="35"/>
      <c r="Z168" s="35"/>
      <c r="AA168" s="35"/>
      <c r="AB168" s="35"/>
      <c r="AC168" s="35"/>
      <c r="AD168" s="35"/>
      <c r="AE168" s="35"/>
      <c r="AR168" s="203" t="s">
        <v>211</v>
      </c>
      <c r="AT168" s="203" t="s">
        <v>207</v>
      </c>
      <c r="AU168" s="203" t="s">
        <v>84</v>
      </c>
      <c r="AY168" s="18" t="s">
        <v>205</v>
      </c>
      <c r="BE168" s="204">
        <f t="shared" si="14"/>
        <v>0</v>
      </c>
      <c r="BF168" s="204">
        <f t="shared" si="15"/>
        <v>0</v>
      </c>
      <c r="BG168" s="204">
        <f t="shared" si="16"/>
        <v>0</v>
      </c>
      <c r="BH168" s="204">
        <f t="shared" si="17"/>
        <v>0</v>
      </c>
      <c r="BI168" s="204">
        <f t="shared" si="18"/>
        <v>0</v>
      </c>
      <c r="BJ168" s="18" t="s">
        <v>84</v>
      </c>
      <c r="BK168" s="204">
        <f t="shared" si="19"/>
        <v>0</v>
      </c>
      <c r="BL168" s="18" t="s">
        <v>211</v>
      </c>
      <c r="BM168" s="203" t="s">
        <v>960</v>
      </c>
    </row>
    <row r="169" spans="1:65" s="2" customFormat="1" ht="14.45" customHeight="1">
      <c r="A169" s="35"/>
      <c r="B169" s="36"/>
      <c r="C169" s="192" t="s">
        <v>725</v>
      </c>
      <c r="D169" s="192" t="s">
        <v>207</v>
      </c>
      <c r="E169" s="193" t="s">
        <v>3273</v>
      </c>
      <c r="F169" s="194" t="s">
        <v>3274</v>
      </c>
      <c r="G169" s="195" t="s">
        <v>2678</v>
      </c>
      <c r="H169" s="196">
        <v>6</v>
      </c>
      <c r="I169" s="197"/>
      <c r="J169" s="198">
        <f t="shared" si="10"/>
        <v>0</v>
      </c>
      <c r="K169" s="194" t="s">
        <v>1</v>
      </c>
      <c r="L169" s="40"/>
      <c r="M169" s="199" t="s">
        <v>1</v>
      </c>
      <c r="N169" s="200" t="s">
        <v>41</v>
      </c>
      <c r="O169" s="72"/>
      <c r="P169" s="201">
        <f t="shared" si="11"/>
        <v>0</v>
      </c>
      <c r="Q169" s="201">
        <v>0</v>
      </c>
      <c r="R169" s="201">
        <f t="shared" si="12"/>
        <v>0</v>
      </c>
      <c r="S169" s="201">
        <v>0</v>
      </c>
      <c r="T169" s="202">
        <f t="shared" si="13"/>
        <v>0</v>
      </c>
      <c r="U169" s="35"/>
      <c r="V169" s="35"/>
      <c r="W169" s="35"/>
      <c r="X169" s="35"/>
      <c r="Y169" s="35"/>
      <c r="Z169" s="35"/>
      <c r="AA169" s="35"/>
      <c r="AB169" s="35"/>
      <c r="AC169" s="35"/>
      <c r="AD169" s="35"/>
      <c r="AE169" s="35"/>
      <c r="AR169" s="203" t="s">
        <v>211</v>
      </c>
      <c r="AT169" s="203" t="s">
        <v>207</v>
      </c>
      <c r="AU169" s="203" t="s">
        <v>84</v>
      </c>
      <c r="AY169" s="18" t="s">
        <v>205</v>
      </c>
      <c r="BE169" s="204">
        <f t="shared" si="14"/>
        <v>0</v>
      </c>
      <c r="BF169" s="204">
        <f t="shared" si="15"/>
        <v>0</v>
      </c>
      <c r="BG169" s="204">
        <f t="shared" si="16"/>
        <v>0</v>
      </c>
      <c r="BH169" s="204">
        <f t="shared" si="17"/>
        <v>0</v>
      </c>
      <c r="BI169" s="204">
        <f t="shared" si="18"/>
        <v>0</v>
      </c>
      <c r="BJ169" s="18" t="s">
        <v>84</v>
      </c>
      <c r="BK169" s="204">
        <f t="shared" si="19"/>
        <v>0</v>
      </c>
      <c r="BL169" s="18" t="s">
        <v>211</v>
      </c>
      <c r="BM169" s="203" t="s">
        <v>971</v>
      </c>
    </row>
    <row r="170" spans="1:65" s="2" customFormat="1" ht="14.45" customHeight="1">
      <c r="A170" s="35"/>
      <c r="B170" s="36"/>
      <c r="C170" s="192" t="s">
        <v>733</v>
      </c>
      <c r="D170" s="192" t="s">
        <v>207</v>
      </c>
      <c r="E170" s="193" t="s">
        <v>3275</v>
      </c>
      <c r="F170" s="194" t="s">
        <v>3276</v>
      </c>
      <c r="G170" s="195" t="s">
        <v>2678</v>
      </c>
      <c r="H170" s="196">
        <v>4</v>
      </c>
      <c r="I170" s="197"/>
      <c r="J170" s="198">
        <f t="shared" si="10"/>
        <v>0</v>
      </c>
      <c r="K170" s="194" t="s">
        <v>1</v>
      </c>
      <c r="L170" s="40"/>
      <c r="M170" s="199" t="s">
        <v>1</v>
      </c>
      <c r="N170" s="200" t="s">
        <v>41</v>
      </c>
      <c r="O170" s="72"/>
      <c r="P170" s="201">
        <f t="shared" si="11"/>
        <v>0</v>
      </c>
      <c r="Q170" s="201">
        <v>0</v>
      </c>
      <c r="R170" s="201">
        <f t="shared" si="12"/>
        <v>0</v>
      </c>
      <c r="S170" s="201">
        <v>0</v>
      </c>
      <c r="T170" s="202">
        <f t="shared" si="13"/>
        <v>0</v>
      </c>
      <c r="U170" s="35"/>
      <c r="V170" s="35"/>
      <c r="W170" s="35"/>
      <c r="X170" s="35"/>
      <c r="Y170" s="35"/>
      <c r="Z170" s="35"/>
      <c r="AA170" s="35"/>
      <c r="AB170" s="35"/>
      <c r="AC170" s="35"/>
      <c r="AD170" s="35"/>
      <c r="AE170" s="35"/>
      <c r="AR170" s="203" t="s">
        <v>211</v>
      </c>
      <c r="AT170" s="203" t="s">
        <v>207</v>
      </c>
      <c r="AU170" s="203" t="s">
        <v>84</v>
      </c>
      <c r="AY170" s="18" t="s">
        <v>205</v>
      </c>
      <c r="BE170" s="204">
        <f t="shared" si="14"/>
        <v>0</v>
      </c>
      <c r="BF170" s="204">
        <f t="shared" si="15"/>
        <v>0</v>
      </c>
      <c r="BG170" s="204">
        <f t="shared" si="16"/>
        <v>0</v>
      </c>
      <c r="BH170" s="204">
        <f t="shared" si="17"/>
        <v>0</v>
      </c>
      <c r="BI170" s="204">
        <f t="shared" si="18"/>
        <v>0</v>
      </c>
      <c r="BJ170" s="18" t="s">
        <v>84</v>
      </c>
      <c r="BK170" s="204">
        <f t="shared" si="19"/>
        <v>0</v>
      </c>
      <c r="BL170" s="18" t="s">
        <v>211</v>
      </c>
      <c r="BM170" s="203" t="s">
        <v>979</v>
      </c>
    </row>
    <row r="171" spans="1:65" s="2" customFormat="1" ht="14.45" customHeight="1">
      <c r="A171" s="35"/>
      <c r="B171" s="36"/>
      <c r="C171" s="192" t="s">
        <v>740</v>
      </c>
      <c r="D171" s="192" t="s">
        <v>207</v>
      </c>
      <c r="E171" s="193" t="s">
        <v>3277</v>
      </c>
      <c r="F171" s="194" t="s">
        <v>3278</v>
      </c>
      <c r="G171" s="195" t="s">
        <v>3220</v>
      </c>
      <c r="H171" s="196">
        <v>114</v>
      </c>
      <c r="I171" s="197"/>
      <c r="J171" s="198">
        <f t="shared" si="10"/>
        <v>0</v>
      </c>
      <c r="K171" s="194" t="s">
        <v>1</v>
      </c>
      <c r="L171" s="40"/>
      <c r="M171" s="199" t="s">
        <v>1</v>
      </c>
      <c r="N171" s="200" t="s">
        <v>41</v>
      </c>
      <c r="O171" s="72"/>
      <c r="P171" s="201">
        <f t="shared" si="11"/>
        <v>0</v>
      </c>
      <c r="Q171" s="201">
        <v>0</v>
      </c>
      <c r="R171" s="201">
        <f t="shared" si="12"/>
        <v>0</v>
      </c>
      <c r="S171" s="201">
        <v>0</v>
      </c>
      <c r="T171" s="202">
        <f t="shared" si="13"/>
        <v>0</v>
      </c>
      <c r="U171" s="35"/>
      <c r="V171" s="35"/>
      <c r="W171" s="35"/>
      <c r="X171" s="35"/>
      <c r="Y171" s="35"/>
      <c r="Z171" s="35"/>
      <c r="AA171" s="35"/>
      <c r="AB171" s="35"/>
      <c r="AC171" s="35"/>
      <c r="AD171" s="35"/>
      <c r="AE171" s="35"/>
      <c r="AR171" s="203" t="s">
        <v>211</v>
      </c>
      <c r="AT171" s="203" t="s">
        <v>207</v>
      </c>
      <c r="AU171" s="203" t="s">
        <v>84</v>
      </c>
      <c r="AY171" s="18" t="s">
        <v>205</v>
      </c>
      <c r="BE171" s="204">
        <f t="shared" si="14"/>
        <v>0</v>
      </c>
      <c r="BF171" s="204">
        <f t="shared" si="15"/>
        <v>0</v>
      </c>
      <c r="BG171" s="204">
        <f t="shared" si="16"/>
        <v>0</v>
      </c>
      <c r="BH171" s="204">
        <f t="shared" si="17"/>
        <v>0</v>
      </c>
      <c r="BI171" s="204">
        <f t="shared" si="18"/>
        <v>0</v>
      </c>
      <c r="BJ171" s="18" t="s">
        <v>84</v>
      </c>
      <c r="BK171" s="204">
        <f t="shared" si="19"/>
        <v>0</v>
      </c>
      <c r="BL171" s="18" t="s">
        <v>211</v>
      </c>
      <c r="BM171" s="203" t="s">
        <v>987</v>
      </c>
    </row>
    <row r="172" spans="1:65" s="2" customFormat="1" ht="14.45" customHeight="1">
      <c r="A172" s="35"/>
      <c r="B172" s="36"/>
      <c r="C172" s="192" t="s">
        <v>744</v>
      </c>
      <c r="D172" s="192" t="s">
        <v>207</v>
      </c>
      <c r="E172" s="193" t="s">
        <v>3279</v>
      </c>
      <c r="F172" s="194" t="s">
        <v>3280</v>
      </c>
      <c r="G172" s="195" t="s">
        <v>2678</v>
      </c>
      <c r="H172" s="196">
        <v>7</v>
      </c>
      <c r="I172" s="197"/>
      <c r="J172" s="198">
        <f t="shared" si="10"/>
        <v>0</v>
      </c>
      <c r="K172" s="194" t="s">
        <v>1</v>
      </c>
      <c r="L172" s="40"/>
      <c r="M172" s="199" t="s">
        <v>1</v>
      </c>
      <c r="N172" s="200" t="s">
        <v>41</v>
      </c>
      <c r="O172" s="72"/>
      <c r="P172" s="201">
        <f t="shared" si="11"/>
        <v>0</v>
      </c>
      <c r="Q172" s="201">
        <v>0</v>
      </c>
      <c r="R172" s="201">
        <f t="shared" si="12"/>
        <v>0</v>
      </c>
      <c r="S172" s="201">
        <v>0</v>
      </c>
      <c r="T172" s="202">
        <f t="shared" si="13"/>
        <v>0</v>
      </c>
      <c r="U172" s="35"/>
      <c r="V172" s="35"/>
      <c r="W172" s="35"/>
      <c r="X172" s="35"/>
      <c r="Y172" s="35"/>
      <c r="Z172" s="35"/>
      <c r="AA172" s="35"/>
      <c r="AB172" s="35"/>
      <c r="AC172" s="35"/>
      <c r="AD172" s="35"/>
      <c r="AE172" s="35"/>
      <c r="AR172" s="203" t="s">
        <v>211</v>
      </c>
      <c r="AT172" s="203" t="s">
        <v>207</v>
      </c>
      <c r="AU172" s="203" t="s">
        <v>84</v>
      </c>
      <c r="AY172" s="18" t="s">
        <v>205</v>
      </c>
      <c r="BE172" s="204">
        <f t="shared" si="14"/>
        <v>0</v>
      </c>
      <c r="BF172" s="204">
        <f t="shared" si="15"/>
        <v>0</v>
      </c>
      <c r="BG172" s="204">
        <f t="shared" si="16"/>
        <v>0</v>
      </c>
      <c r="BH172" s="204">
        <f t="shared" si="17"/>
        <v>0</v>
      </c>
      <c r="BI172" s="204">
        <f t="shared" si="18"/>
        <v>0</v>
      </c>
      <c r="BJ172" s="18" t="s">
        <v>84</v>
      </c>
      <c r="BK172" s="204">
        <f t="shared" si="19"/>
        <v>0</v>
      </c>
      <c r="BL172" s="18" t="s">
        <v>211</v>
      </c>
      <c r="BM172" s="203" t="s">
        <v>996</v>
      </c>
    </row>
    <row r="173" spans="1:65" s="2" customFormat="1" ht="14.45" customHeight="1">
      <c r="A173" s="35"/>
      <c r="B173" s="36"/>
      <c r="C173" s="192" t="s">
        <v>751</v>
      </c>
      <c r="D173" s="192" t="s">
        <v>207</v>
      </c>
      <c r="E173" s="193" t="s">
        <v>3281</v>
      </c>
      <c r="F173" s="194" t="s">
        <v>3282</v>
      </c>
      <c r="G173" s="195" t="s">
        <v>2678</v>
      </c>
      <c r="H173" s="196">
        <v>2</v>
      </c>
      <c r="I173" s="197"/>
      <c r="J173" s="198">
        <f t="shared" si="10"/>
        <v>0</v>
      </c>
      <c r="K173" s="194" t="s">
        <v>1</v>
      </c>
      <c r="L173" s="40"/>
      <c r="M173" s="199" t="s">
        <v>1</v>
      </c>
      <c r="N173" s="200" t="s">
        <v>41</v>
      </c>
      <c r="O173" s="72"/>
      <c r="P173" s="201">
        <f t="shared" si="11"/>
        <v>0</v>
      </c>
      <c r="Q173" s="201">
        <v>0</v>
      </c>
      <c r="R173" s="201">
        <f t="shared" si="12"/>
        <v>0</v>
      </c>
      <c r="S173" s="201">
        <v>0</v>
      </c>
      <c r="T173" s="202">
        <f t="shared" si="13"/>
        <v>0</v>
      </c>
      <c r="U173" s="35"/>
      <c r="V173" s="35"/>
      <c r="W173" s="35"/>
      <c r="X173" s="35"/>
      <c r="Y173" s="35"/>
      <c r="Z173" s="35"/>
      <c r="AA173" s="35"/>
      <c r="AB173" s="35"/>
      <c r="AC173" s="35"/>
      <c r="AD173" s="35"/>
      <c r="AE173" s="35"/>
      <c r="AR173" s="203" t="s">
        <v>211</v>
      </c>
      <c r="AT173" s="203" t="s">
        <v>207</v>
      </c>
      <c r="AU173" s="203" t="s">
        <v>84</v>
      </c>
      <c r="AY173" s="18" t="s">
        <v>205</v>
      </c>
      <c r="BE173" s="204">
        <f t="shared" si="14"/>
        <v>0</v>
      </c>
      <c r="BF173" s="204">
        <f t="shared" si="15"/>
        <v>0</v>
      </c>
      <c r="BG173" s="204">
        <f t="shared" si="16"/>
        <v>0</v>
      </c>
      <c r="BH173" s="204">
        <f t="shared" si="17"/>
        <v>0</v>
      </c>
      <c r="BI173" s="204">
        <f t="shared" si="18"/>
        <v>0</v>
      </c>
      <c r="BJ173" s="18" t="s">
        <v>84</v>
      </c>
      <c r="BK173" s="204">
        <f t="shared" si="19"/>
        <v>0</v>
      </c>
      <c r="BL173" s="18" t="s">
        <v>211</v>
      </c>
      <c r="BM173" s="203" t="s">
        <v>1005</v>
      </c>
    </row>
    <row r="174" spans="1:65" s="2" customFormat="1" ht="14.45" customHeight="1">
      <c r="A174" s="35"/>
      <c r="B174" s="36"/>
      <c r="C174" s="192" t="s">
        <v>757</v>
      </c>
      <c r="D174" s="192" t="s">
        <v>207</v>
      </c>
      <c r="E174" s="193" t="s">
        <v>2666</v>
      </c>
      <c r="F174" s="194" t="s">
        <v>3283</v>
      </c>
      <c r="G174" s="195" t="s">
        <v>326</v>
      </c>
      <c r="H174" s="196">
        <v>135</v>
      </c>
      <c r="I174" s="197"/>
      <c r="J174" s="198">
        <f t="shared" si="10"/>
        <v>0</v>
      </c>
      <c r="K174" s="194" t="s">
        <v>1</v>
      </c>
      <c r="L174" s="40"/>
      <c r="M174" s="199" t="s">
        <v>1</v>
      </c>
      <c r="N174" s="200" t="s">
        <v>41</v>
      </c>
      <c r="O174" s="72"/>
      <c r="P174" s="201">
        <f t="shared" si="11"/>
        <v>0</v>
      </c>
      <c r="Q174" s="201">
        <v>0</v>
      </c>
      <c r="R174" s="201">
        <f t="shared" si="12"/>
        <v>0</v>
      </c>
      <c r="S174" s="201">
        <v>0</v>
      </c>
      <c r="T174" s="202">
        <f t="shared" si="13"/>
        <v>0</v>
      </c>
      <c r="U174" s="35"/>
      <c r="V174" s="35"/>
      <c r="W174" s="35"/>
      <c r="X174" s="35"/>
      <c r="Y174" s="35"/>
      <c r="Z174" s="35"/>
      <c r="AA174" s="35"/>
      <c r="AB174" s="35"/>
      <c r="AC174" s="35"/>
      <c r="AD174" s="35"/>
      <c r="AE174" s="35"/>
      <c r="AR174" s="203" t="s">
        <v>211</v>
      </c>
      <c r="AT174" s="203" t="s">
        <v>207</v>
      </c>
      <c r="AU174" s="203" t="s">
        <v>84</v>
      </c>
      <c r="AY174" s="18" t="s">
        <v>205</v>
      </c>
      <c r="BE174" s="204">
        <f t="shared" si="14"/>
        <v>0</v>
      </c>
      <c r="BF174" s="204">
        <f t="shared" si="15"/>
        <v>0</v>
      </c>
      <c r="BG174" s="204">
        <f t="shared" si="16"/>
        <v>0</v>
      </c>
      <c r="BH174" s="204">
        <f t="shared" si="17"/>
        <v>0</v>
      </c>
      <c r="BI174" s="204">
        <f t="shared" si="18"/>
        <v>0</v>
      </c>
      <c r="BJ174" s="18" t="s">
        <v>84</v>
      </c>
      <c r="BK174" s="204">
        <f t="shared" si="19"/>
        <v>0</v>
      </c>
      <c r="BL174" s="18" t="s">
        <v>211</v>
      </c>
      <c r="BM174" s="203" t="s">
        <v>1014</v>
      </c>
    </row>
    <row r="175" spans="1:65" s="2" customFormat="1" ht="14.45" customHeight="1">
      <c r="A175" s="35"/>
      <c r="B175" s="36"/>
      <c r="C175" s="192" t="s">
        <v>764</v>
      </c>
      <c r="D175" s="192" t="s">
        <v>207</v>
      </c>
      <c r="E175" s="193" t="s">
        <v>2668</v>
      </c>
      <c r="F175" s="194" t="s">
        <v>3284</v>
      </c>
      <c r="G175" s="195" t="s">
        <v>326</v>
      </c>
      <c r="H175" s="196">
        <v>35</v>
      </c>
      <c r="I175" s="197"/>
      <c r="J175" s="198">
        <f t="shared" si="10"/>
        <v>0</v>
      </c>
      <c r="K175" s="194" t="s">
        <v>1</v>
      </c>
      <c r="L175" s="40"/>
      <c r="M175" s="199" t="s">
        <v>1</v>
      </c>
      <c r="N175" s="200" t="s">
        <v>41</v>
      </c>
      <c r="O175" s="72"/>
      <c r="P175" s="201">
        <f t="shared" si="11"/>
        <v>0</v>
      </c>
      <c r="Q175" s="201">
        <v>0</v>
      </c>
      <c r="R175" s="201">
        <f t="shared" si="12"/>
        <v>0</v>
      </c>
      <c r="S175" s="201">
        <v>0</v>
      </c>
      <c r="T175" s="202">
        <f t="shared" si="13"/>
        <v>0</v>
      </c>
      <c r="U175" s="35"/>
      <c r="V175" s="35"/>
      <c r="W175" s="35"/>
      <c r="X175" s="35"/>
      <c r="Y175" s="35"/>
      <c r="Z175" s="35"/>
      <c r="AA175" s="35"/>
      <c r="AB175" s="35"/>
      <c r="AC175" s="35"/>
      <c r="AD175" s="35"/>
      <c r="AE175" s="35"/>
      <c r="AR175" s="203" t="s">
        <v>211</v>
      </c>
      <c r="AT175" s="203" t="s">
        <v>207</v>
      </c>
      <c r="AU175" s="203" t="s">
        <v>84</v>
      </c>
      <c r="AY175" s="18" t="s">
        <v>205</v>
      </c>
      <c r="BE175" s="204">
        <f t="shared" si="14"/>
        <v>0</v>
      </c>
      <c r="BF175" s="204">
        <f t="shared" si="15"/>
        <v>0</v>
      </c>
      <c r="BG175" s="204">
        <f t="shared" si="16"/>
        <v>0</v>
      </c>
      <c r="BH175" s="204">
        <f t="shared" si="17"/>
        <v>0</v>
      </c>
      <c r="BI175" s="204">
        <f t="shared" si="18"/>
        <v>0</v>
      </c>
      <c r="BJ175" s="18" t="s">
        <v>84</v>
      </c>
      <c r="BK175" s="204">
        <f t="shared" si="19"/>
        <v>0</v>
      </c>
      <c r="BL175" s="18" t="s">
        <v>211</v>
      </c>
      <c r="BM175" s="203" t="s">
        <v>1024</v>
      </c>
    </row>
    <row r="176" spans="1:65" s="2" customFormat="1" ht="14.45" customHeight="1">
      <c r="A176" s="35"/>
      <c r="B176" s="36"/>
      <c r="C176" s="192" t="s">
        <v>771</v>
      </c>
      <c r="D176" s="192" t="s">
        <v>207</v>
      </c>
      <c r="E176" s="193" t="s">
        <v>3285</v>
      </c>
      <c r="F176" s="194" t="s">
        <v>3286</v>
      </c>
      <c r="G176" s="195" t="s">
        <v>326</v>
      </c>
      <c r="H176" s="196">
        <v>75</v>
      </c>
      <c r="I176" s="197"/>
      <c r="J176" s="198">
        <f t="shared" si="10"/>
        <v>0</v>
      </c>
      <c r="K176" s="194" t="s">
        <v>1</v>
      </c>
      <c r="L176" s="40"/>
      <c r="M176" s="199" t="s">
        <v>1</v>
      </c>
      <c r="N176" s="200" t="s">
        <v>41</v>
      </c>
      <c r="O176" s="72"/>
      <c r="P176" s="201">
        <f t="shared" si="11"/>
        <v>0</v>
      </c>
      <c r="Q176" s="201">
        <v>0</v>
      </c>
      <c r="R176" s="201">
        <f t="shared" si="12"/>
        <v>0</v>
      </c>
      <c r="S176" s="201">
        <v>0</v>
      </c>
      <c r="T176" s="202">
        <f t="shared" si="13"/>
        <v>0</v>
      </c>
      <c r="U176" s="35"/>
      <c r="V176" s="35"/>
      <c r="W176" s="35"/>
      <c r="X176" s="35"/>
      <c r="Y176" s="35"/>
      <c r="Z176" s="35"/>
      <c r="AA176" s="35"/>
      <c r="AB176" s="35"/>
      <c r="AC176" s="35"/>
      <c r="AD176" s="35"/>
      <c r="AE176" s="35"/>
      <c r="AR176" s="203" t="s">
        <v>211</v>
      </c>
      <c r="AT176" s="203" t="s">
        <v>207</v>
      </c>
      <c r="AU176" s="203" t="s">
        <v>84</v>
      </c>
      <c r="AY176" s="18" t="s">
        <v>205</v>
      </c>
      <c r="BE176" s="204">
        <f t="shared" si="14"/>
        <v>0</v>
      </c>
      <c r="BF176" s="204">
        <f t="shared" si="15"/>
        <v>0</v>
      </c>
      <c r="BG176" s="204">
        <f t="shared" si="16"/>
        <v>0</v>
      </c>
      <c r="BH176" s="204">
        <f t="shared" si="17"/>
        <v>0</v>
      </c>
      <c r="BI176" s="204">
        <f t="shared" si="18"/>
        <v>0</v>
      </c>
      <c r="BJ176" s="18" t="s">
        <v>84</v>
      </c>
      <c r="BK176" s="204">
        <f t="shared" si="19"/>
        <v>0</v>
      </c>
      <c r="BL176" s="18" t="s">
        <v>211</v>
      </c>
      <c r="BM176" s="203" t="s">
        <v>1035</v>
      </c>
    </row>
    <row r="177" spans="1:65" s="2" customFormat="1" ht="14.45" customHeight="1">
      <c r="A177" s="35"/>
      <c r="B177" s="36"/>
      <c r="C177" s="192" t="s">
        <v>775</v>
      </c>
      <c r="D177" s="192" t="s">
        <v>207</v>
      </c>
      <c r="E177" s="193" t="s">
        <v>3285</v>
      </c>
      <c r="F177" s="194" t="s">
        <v>3286</v>
      </c>
      <c r="G177" s="195" t="s">
        <v>326</v>
      </c>
      <c r="H177" s="196">
        <v>115</v>
      </c>
      <c r="I177" s="197"/>
      <c r="J177" s="198">
        <f t="shared" si="10"/>
        <v>0</v>
      </c>
      <c r="K177" s="194" t="s">
        <v>1</v>
      </c>
      <c r="L177" s="40"/>
      <c r="M177" s="199" t="s">
        <v>1</v>
      </c>
      <c r="N177" s="200" t="s">
        <v>41</v>
      </c>
      <c r="O177" s="72"/>
      <c r="P177" s="201">
        <f t="shared" si="11"/>
        <v>0</v>
      </c>
      <c r="Q177" s="201">
        <v>0</v>
      </c>
      <c r="R177" s="201">
        <f t="shared" si="12"/>
        <v>0</v>
      </c>
      <c r="S177" s="201">
        <v>0</v>
      </c>
      <c r="T177" s="202">
        <f t="shared" si="13"/>
        <v>0</v>
      </c>
      <c r="U177" s="35"/>
      <c r="V177" s="35"/>
      <c r="W177" s="35"/>
      <c r="X177" s="35"/>
      <c r="Y177" s="35"/>
      <c r="Z177" s="35"/>
      <c r="AA177" s="35"/>
      <c r="AB177" s="35"/>
      <c r="AC177" s="35"/>
      <c r="AD177" s="35"/>
      <c r="AE177" s="35"/>
      <c r="AR177" s="203" t="s">
        <v>211</v>
      </c>
      <c r="AT177" s="203" t="s">
        <v>207</v>
      </c>
      <c r="AU177" s="203" t="s">
        <v>84</v>
      </c>
      <c r="AY177" s="18" t="s">
        <v>205</v>
      </c>
      <c r="BE177" s="204">
        <f t="shared" si="14"/>
        <v>0</v>
      </c>
      <c r="BF177" s="204">
        <f t="shared" si="15"/>
        <v>0</v>
      </c>
      <c r="BG177" s="204">
        <f t="shared" si="16"/>
        <v>0</v>
      </c>
      <c r="BH177" s="204">
        <f t="shared" si="17"/>
        <v>0</v>
      </c>
      <c r="BI177" s="204">
        <f t="shared" si="18"/>
        <v>0</v>
      </c>
      <c r="BJ177" s="18" t="s">
        <v>84</v>
      </c>
      <c r="BK177" s="204">
        <f t="shared" si="19"/>
        <v>0</v>
      </c>
      <c r="BL177" s="18" t="s">
        <v>211</v>
      </c>
      <c r="BM177" s="203" t="s">
        <v>1043</v>
      </c>
    </row>
    <row r="178" spans="1:65" s="2" customFormat="1" ht="14.45" customHeight="1">
      <c r="A178" s="35"/>
      <c r="B178" s="36"/>
      <c r="C178" s="192" t="s">
        <v>779</v>
      </c>
      <c r="D178" s="192" t="s">
        <v>207</v>
      </c>
      <c r="E178" s="193" t="s">
        <v>3285</v>
      </c>
      <c r="F178" s="194" t="s">
        <v>3286</v>
      </c>
      <c r="G178" s="195" t="s">
        <v>326</v>
      </c>
      <c r="H178" s="196">
        <v>125</v>
      </c>
      <c r="I178" s="197"/>
      <c r="J178" s="198">
        <f t="shared" si="10"/>
        <v>0</v>
      </c>
      <c r="K178" s="194" t="s">
        <v>1</v>
      </c>
      <c r="L178" s="40"/>
      <c r="M178" s="199" t="s">
        <v>1</v>
      </c>
      <c r="N178" s="200" t="s">
        <v>41</v>
      </c>
      <c r="O178" s="72"/>
      <c r="P178" s="201">
        <f t="shared" si="11"/>
        <v>0</v>
      </c>
      <c r="Q178" s="201">
        <v>0</v>
      </c>
      <c r="R178" s="201">
        <f t="shared" si="12"/>
        <v>0</v>
      </c>
      <c r="S178" s="201">
        <v>0</v>
      </c>
      <c r="T178" s="202">
        <f t="shared" si="13"/>
        <v>0</v>
      </c>
      <c r="U178" s="35"/>
      <c r="V178" s="35"/>
      <c r="W178" s="35"/>
      <c r="X178" s="35"/>
      <c r="Y178" s="35"/>
      <c r="Z178" s="35"/>
      <c r="AA178" s="35"/>
      <c r="AB178" s="35"/>
      <c r="AC178" s="35"/>
      <c r="AD178" s="35"/>
      <c r="AE178" s="35"/>
      <c r="AR178" s="203" t="s">
        <v>211</v>
      </c>
      <c r="AT178" s="203" t="s">
        <v>207</v>
      </c>
      <c r="AU178" s="203" t="s">
        <v>84</v>
      </c>
      <c r="AY178" s="18" t="s">
        <v>205</v>
      </c>
      <c r="BE178" s="204">
        <f t="shared" si="14"/>
        <v>0</v>
      </c>
      <c r="BF178" s="204">
        <f t="shared" si="15"/>
        <v>0</v>
      </c>
      <c r="BG178" s="204">
        <f t="shared" si="16"/>
        <v>0</v>
      </c>
      <c r="BH178" s="204">
        <f t="shared" si="17"/>
        <v>0</v>
      </c>
      <c r="BI178" s="204">
        <f t="shared" si="18"/>
        <v>0</v>
      </c>
      <c r="BJ178" s="18" t="s">
        <v>84</v>
      </c>
      <c r="BK178" s="204">
        <f t="shared" si="19"/>
        <v>0</v>
      </c>
      <c r="BL178" s="18" t="s">
        <v>211</v>
      </c>
      <c r="BM178" s="203" t="s">
        <v>1052</v>
      </c>
    </row>
    <row r="179" spans="1:65" s="2" customFormat="1" ht="14.45" customHeight="1">
      <c r="A179" s="35"/>
      <c r="B179" s="36"/>
      <c r="C179" s="192" t="s">
        <v>783</v>
      </c>
      <c r="D179" s="192" t="s">
        <v>207</v>
      </c>
      <c r="E179" s="193" t="s">
        <v>3285</v>
      </c>
      <c r="F179" s="194" t="s">
        <v>3286</v>
      </c>
      <c r="G179" s="195" t="s">
        <v>326</v>
      </c>
      <c r="H179" s="196">
        <v>15</v>
      </c>
      <c r="I179" s="197"/>
      <c r="J179" s="198">
        <f t="shared" si="10"/>
        <v>0</v>
      </c>
      <c r="K179" s="194" t="s">
        <v>1</v>
      </c>
      <c r="L179" s="40"/>
      <c r="M179" s="199" t="s">
        <v>1</v>
      </c>
      <c r="N179" s="200" t="s">
        <v>41</v>
      </c>
      <c r="O179" s="72"/>
      <c r="P179" s="201">
        <f t="shared" si="11"/>
        <v>0</v>
      </c>
      <c r="Q179" s="201">
        <v>0</v>
      </c>
      <c r="R179" s="201">
        <f t="shared" si="12"/>
        <v>0</v>
      </c>
      <c r="S179" s="201">
        <v>0</v>
      </c>
      <c r="T179" s="202">
        <f t="shared" si="13"/>
        <v>0</v>
      </c>
      <c r="U179" s="35"/>
      <c r="V179" s="35"/>
      <c r="W179" s="35"/>
      <c r="X179" s="35"/>
      <c r="Y179" s="35"/>
      <c r="Z179" s="35"/>
      <c r="AA179" s="35"/>
      <c r="AB179" s="35"/>
      <c r="AC179" s="35"/>
      <c r="AD179" s="35"/>
      <c r="AE179" s="35"/>
      <c r="AR179" s="203" t="s">
        <v>211</v>
      </c>
      <c r="AT179" s="203" t="s">
        <v>207</v>
      </c>
      <c r="AU179" s="203" t="s">
        <v>84</v>
      </c>
      <c r="AY179" s="18" t="s">
        <v>205</v>
      </c>
      <c r="BE179" s="204">
        <f t="shared" si="14"/>
        <v>0</v>
      </c>
      <c r="BF179" s="204">
        <f t="shared" si="15"/>
        <v>0</v>
      </c>
      <c r="BG179" s="204">
        <f t="shared" si="16"/>
        <v>0</v>
      </c>
      <c r="BH179" s="204">
        <f t="shared" si="17"/>
        <v>0</v>
      </c>
      <c r="BI179" s="204">
        <f t="shared" si="18"/>
        <v>0</v>
      </c>
      <c r="BJ179" s="18" t="s">
        <v>84</v>
      </c>
      <c r="BK179" s="204">
        <f t="shared" si="19"/>
        <v>0</v>
      </c>
      <c r="BL179" s="18" t="s">
        <v>211</v>
      </c>
      <c r="BM179" s="203" t="s">
        <v>1060</v>
      </c>
    </row>
    <row r="180" spans="1:65" s="2" customFormat="1" ht="14.45" customHeight="1">
      <c r="A180" s="35"/>
      <c r="B180" s="36"/>
      <c r="C180" s="192" t="s">
        <v>792</v>
      </c>
      <c r="D180" s="192" t="s">
        <v>207</v>
      </c>
      <c r="E180" s="193" t="s">
        <v>3287</v>
      </c>
      <c r="F180" s="194" t="s">
        <v>3288</v>
      </c>
      <c r="G180" s="195" t="s">
        <v>2678</v>
      </c>
      <c r="H180" s="196">
        <v>2</v>
      </c>
      <c r="I180" s="197"/>
      <c r="J180" s="198">
        <f t="shared" si="10"/>
        <v>0</v>
      </c>
      <c r="K180" s="194" t="s">
        <v>1</v>
      </c>
      <c r="L180" s="40"/>
      <c r="M180" s="199" t="s">
        <v>1</v>
      </c>
      <c r="N180" s="200" t="s">
        <v>41</v>
      </c>
      <c r="O180" s="72"/>
      <c r="P180" s="201">
        <f t="shared" si="11"/>
        <v>0</v>
      </c>
      <c r="Q180" s="201">
        <v>0</v>
      </c>
      <c r="R180" s="201">
        <f t="shared" si="12"/>
        <v>0</v>
      </c>
      <c r="S180" s="201">
        <v>0</v>
      </c>
      <c r="T180" s="202">
        <f t="shared" si="13"/>
        <v>0</v>
      </c>
      <c r="U180" s="35"/>
      <c r="V180" s="35"/>
      <c r="W180" s="35"/>
      <c r="X180" s="35"/>
      <c r="Y180" s="35"/>
      <c r="Z180" s="35"/>
      <c r="AA180" s="35"/>
      <c r="AB180" s="35"/>
      <c r="AC180" s="35"/>
      <c r="AD180" s="35"/>
      <c r="AE180" s="35"/>
      <c r="AR180" s="203" t="s">
        <v>211</v>
      </c>
      <c r="AT180" s="203" t="s">
        <v>207</v>
      </c>
      <c r="AU180" s="203" t="s">
        <v>84</v>
      </c>
      <c r="AY180" s="18" t="s">
        <v>205</v>
      </c>
      <c r="BE180" s="204">
        <f t="shared" si="14"/>
        <v>0</v>
      </c>
      <c r="BF180" s="204">
        <f t="shared" si="15"/>
        <v>0</v>
      </c>
      <c r="BG180" s="204">
        <f t="shared" si="16"/>
        <v>0</v>
      </c>
      <c r="BH180" s="204">
        <f t="shared" si="17"/>
        <v>0</v>
      </c>
      <c r="BI180" s="204">
        <f t="shared" si="18"/>
        <v>0</v>
      </c>
      <c r="BJ180" s="18" t="s">
        <v>84</v>
      </c>
      <c r="BK180" s="204">
        <f t="shared" si="19"/>
        <v>0</v>
      </c>
      <c r="BL180" s="18" t="s">
        <v>211</v>
      </c>
      <c r="BM180" s="203" t="s">
        <v>1071</v>
      </c>
    </row>
    <row r="181" spans="1:65" s="2" customFormat="1" ht="14.45" customHeight="1">
      <c r="A181" s="35"/>
      <c r="B181" s="36"/>
      <c r="C181" s="192" t="s">
        <v>797</v>
      </c>
      <c r="D181" s="192" t="s">
        <v>207</v>
      </c>
      <c r="E181" s="193" t="s">
        <v>3289</v>
      </c>
      <c r="F181" s="194" t="s">
        <v>3290</v>
      </c>
      <c r="G181" s="195" t="s">
        <v>2678</v>
      </c>
      <c r="H181" s="196">
        <v>125</v>
      </c>
      <c r="I181" s="197"/>
      <c r="J181" s="198">
        <f t="shared" si="10"/>
        <v>0</v>
      </c>
      <c r="K181" s="194" t="s">
        <v>1</v>
      </c>
      <c r="L181" s="40"/>
      <c r="M181" s="199" t="s">
        <v>1</v>
      </c>
      <c r="N181" s="200" t="s">
        <v>41</v>
      </c>
      <c r="O181" s="72"/>
      <c r="P181" s="201">
        <f t="shared" si="11"/>
        <v>0</v>
      </c>
      <c r="Q181" s="201">
        <v>0</v>
      </c>
      <c r="R181" s="201">
        <f t="shared" si="12"/>
        <v>0</v>
      </c>
      <c r="S181" s="201">
        <v>0</v>
      </c>
      <c r="T181" s="202">
        <f t="shared" si="13"/>
        <v>0</v>
      </c>
      <c r="U181" s="35"/>
      <c r="V181" s="35"/>
      <c r="W181" s="35"/>
      <c r="X181" s="35"/>
      <c r="Y181" s="35"/>
      <c r="Z181" s="35"/>
      <c r="AA181" s="35"/>
      <c r="AB181" s="35"/>
      <c r="AC181" s="35"/>
      <c r="AD181" s="35"/>
      <c r="AE181" s="35"/>
      <c r="AR181" s="203" t="s">
        <v>211</v>
      </c>
      <c r="AT181" s="203" t="s">
        <v>207</v>
      </c>
      <c r="AU181" s="203" t="s">
        <v>84</v>
      </c>
      <c r="AY181" s="18" t="s">
        <v>205</v>
      </c>
      <c r="BE181" s="204">
        <f t="shared" si="14"/>
        <v>0</v>
      </c>
      <c r="BF181" s="204">
        <f t="shared" si="15"/>
        <v>0</v>
      </c>
      <c r="BG181" s="204">
        <f t="shared" si="16"/>
        <v>0</v>
      </c>
      <c r="BH181" s="204">
        <f t="shared" si="17"/>
        <v>0</v>
      </c>
      <c r="BI181" s="204">
        <f t="shared" si="18"/>
        <v>0</v>
      </c>
      <c r="BJ181" s="18" t="s">
        <v>84</v>
      </c>
      <c r="BK181" s="204">
        <f t="shared" si="19"/>
        <v>0</v>
      </c>
      <c r="BL181" s="18" t="s">
        <v>211</v>
      </c>
      <c r="BM181" s="203" t="s">
        <v>1087</v>
      </c>
    </row>
    <row r="182" spans="1:65" s="2" customFormat="1" ht="14.45" customHeight="1">
      <c r="A182" s="35"/>
      <c r="B182" s="36"/>
      <c r="C182" s="192" t="s">
        <v>802</v>
      </c>
      <c r="D182" s="192" t="s">
        <v>207</v>
      </c>
      <c r="E182" s="193" t="s">
        <v>2670</v>
      </c>
      <c r="F182" s="194" t="s">
        <v>3291</v>
      </c>
      <c r="G182" s="195" t="s">
        <v>2678</v>
      </c>
      <c r="H182" s="196">
        <v>10</v>
      </c>
      <c r="I182" s="197"/>
      <c r="J182" s="198">
        <f t="shared" si="10"/>
        <v>0</v>
      </c>
      <c r="K182" s="194" t="s">
        <v>1</v>
      </c>
      <c r="L182" s="40"/>
      <c r="M182" s="199" t="s">
        <v>1</v>
      </c>
      <c r="N182" s="200" t="s">
        <v>41</v>
      </c>
      <c r="O182" s="72"/>
      <c r="P182" s="201">
        <f t="shared" si="11"/>
        <v>0</v>
      </c>
      <c r="Q182" s="201">
        <v>0</v>
      </c>
      <c r="R182" s="201">
        <f t="shared" si="12"/>
        <v>0</v>
      </c>
      <c r="S182" s="201">
        <v>0</v>
      </c>
      <c r="T182" s="202">
        <f t="shared" si="13"/>
        <v>0</v>
      </c>
      <c r="U182" s="35"/>
      <c r="V182" s="35"/>
      <c r="W182" s="35"/>
      <c r="X182" s="35"/>
      <c r="Y182" s="35"/>
      <c r="Z182" s="35"/>
      <c r="AA182" s="35"/>
      <c r="AB182" s="35"/>
      <c r="AC182" s="35"/>
      <c r="AD182" s="35"/>
      <c r="AE182" s="35"/>
      <c r="AR182" s="203" t="s">
        <v>211</v>
      </c>
      <c r="AT182" s="203" t="s">
        <v>207</v>
      </c>
      <c r="AU182" s="203" t="s">
        <v>84</v>
      </c>
      <c r="AY182" s="18" t="s">
        <v>205</v>
      </c>
      <c r="BE182" s="204">
        <f t="shared" si="14"/>
        <v>0</v>
      </c>
      <c r="BF182" s="204">
        <f t="shared" si="15"/>
        <v>0</v>
      </c>
      <c r="BG182" s="204">
        <f t="shared" si="16"/>
        <v>0</v>
      </c>
      <c r="BH182" s="204">
        <f t="shared" si="17"/>
        <v>0</v>
      </c>
      <c r="BI182" s="204">
        <f t="shared" si="18"/>
        <v>0</v>
      </c>
      <c r="BJ182" s="18" t="s">
        <v>84</v>
      </c>
      <c r="BK182" s="204">
        <f t="shared" si="19"/>
        <v>0</v>
      </c>
      <c r="BL182" s="18" t="s">
        <v>211</v>
      </c>
      <c r="BM182" s="203" t="s">
        <v>1097</v>
      </c>
    </row>
    <row r="183" spans="1:65" s="2" customFormat="1" ht="14.45" customHeight="1">
      <c r="A183" s="35"/>
      <c r="B183" s="36"/>
      <c r="C183" s="192" t="s">
        <v>806</v>
      </c>
      <c r="D183" s="192" t="s">
        <v>207</v>
      </c>
      <c r="E183" s="193" t="s">
        <v>2672</v>
      </c>
      <c r="F183" s="194" t="s">
        <v>3292</v>
      </c>
      <c r="G183" s="195" t="s">
        <v>2678</v>
      </c>
      <c r="H183" s="196">
        <v>52</v>
      </c>
      <c r="I183" s="197"/>
      <c r="J183" s="198">
        <f t="shared" si="10"/>
        <v>0</v>
      </c>
      <c r="K183" s="194" t="s">
        <v>1</v>
      </c>
      <c r="L183" s="40"/>
      <c r="M183" s="199" t="s">
        <v>1</v>
      </c>
      <c r="N183" s="200" t="s">
        <v>41</v>
      </c>
      <c r="O183" s="72"/>
      <c r="P183" s="201">
        <f t="shared" si="11"/>
        <v>0</v>
      </c>
      <c r="Q183" s="201">
        <v>0</v>
      </c>
      <c r="R183" s="201">
        <f t="shared" si="12"/>
        <v>0</v>
      </c>
      <c r="S183" s="201">
        <v>0</v>
      </c>
      <c r="T183" s="202">
        <f t="shared" si="13"/>
        <v>0</v>
      </c>
      <c r="U183" s="35"/>
      <c r="V183" s="35"/>
      <c r="W183" s="35"/>
      <c r="X183" s="35"/>
      <c r="Y183" s="35"/>
      <c r="Z183" s="35"/>
      <c r="AA183" s="35"/>
      <c r="AB183" s="35"/>
      <c r="AC183" s="35"/>
      <c r="AD183" s="35"/>
      <c r="AE183" s="35"/>
      <c r="AR183" s="203" t="s">
        <v>211</v>
      </c>
      <c r="AT183" s="203" t="s">
        <v>207</v>
      </c>
      <c r="AU183" s="203" t="s">
        <v>84</v>
      </c>
      <c r="AY183" s="18" t="s">
        <v>205</v>
      </c>
      <c r="BE183" s="204">
        <f t="shared" si="14"/>
        <v>0</v>
      </c>
      <c r="BF183" s="204">
        <f t="shared" si="15"/>
        <v>0</v>
      </c>
      <c r="BG183" s="204">
        <f t="shared" si="16"/>
        <v>0</v>
      </c>
      <c r="BH183" s="204">
        <f t="shared" si="17"/>
        <v>0</v>
      </c>
      <c r="BI183" s="204">
        <f t="shared" si="18"/>
        <v>0</v>
      </c>
      <c r="BJ183" s="18" t="s">
        <v>84</v>
      </c>
      <c r="BK183" s="204">
        <f t="shared" si="19"/>
        <v>0</v>
      </c>
      <c r="BL183" s="18" t="s">
        <v>211</v>
      </c>
      <c r="BM183" s="203" t="s">
        <v>1104</v>
      </c>
    </row>
    <row r="184" spans="1:65" s="2" customFormat="1" ht="14.45" customHeight="1">
      <c r="A184" s="35"/>
      <c r="B184" s="36"/>
      <c r="C184" s="192" t="s">
        <v>811</v>
      </c>
      <c r="D184" s="192" t="s">
        <v>207</v>
      </c>
      <c r="E184" s="193" t="s">
        <v>3293</v>
      </c>
      <c r="F184" s="194" t="s">
        <v>3294</v>
      </c>
      <c r="G184" s="195" t="s">
        <v>2678</v>
      </c>
      <c r="H184" s="196">
        <v>11</v>
      </c>
      <c r="I184" s="197"/>
      <c r="J184" s="198">
        <f t="shared" si="10"/>
        <v>0</v>
      </c>
      <c r="K184" s="194" t="s">
        <v>1</v>
      </c>
      <c r="L184" s="40"/>
      <c r="M184" s="199" t="s">
        <v>1</v>
      </c>
      <c r="N184" s="200" t="s">
        <v>41</v>
      </c>
      <c r="O184" s="72"/>
      <c r="P184" s="201">
        <f t="shared" si="11"/>
        <v>0</v>
      </c>
      <c r="Q184" s="201">
        <v>0</v>
      </c>
      <c r="R184" s="201">
        <f t="shared" si="12"/>
        <v>0</v>
      </c>
      <c r="S184" s="201">
        <v>0</v>
      </c>
      <c r="T184" s="202">
        <f t="shared" si="13"/>
        <v>0</v>
      </c>
      <c r="U184" s="35"/>
      <c r="V184" s="35"/>
      <c r="W184" s="35"/>
      <c r="X184" s="35"/>
      <c r="Y184" s="35"/>
      <c r="Z184" s="35"/>
      <c r="AA184" s="35"/>
      <c r="AB184" s="35"/>
      <c r="AC184" s="35"/>
      <c r="AD184" s="35"/>
      <c r="AE184" s="35"/>
      <c r="AR184" s="203" t="s">
        <v>211</v>
      </c>
      <c r="AT184" s="203" t="s">
        <v>207</v>
      </c>
      <c r="AU184" s="203" t="s">
        <v>84</v>
      </c>
      <c r="AY184" s="18" t="s">
        <v>205</v>
      </c>
      <c r="BE184" s="204">
        <f t="shared" si="14"/>
        <v>0</v>
      </c>
      <c r="BF184" s="204">
        <f t="shared" si="15"/>
        <v>0</v>
      </c>
      <c r="BG184" s="204">
        <f t="shared" si="16"/>
        <v>0</v>
      </c>
      <c r="BH184" s="204">
        <f t="shared" si="17"/>
        <v>0</v>
      </c>
      <c r="BI184" s="204">
        <f t="shared" si="18"/>
        <v>0</v>
      </c>
      <c r="BJ184" s="18" t="s">
        <v>84</v>
      </c>
      <c r="BK184" s="204">
        <f t="shared" si="19"/>
        <v>0</v>
      </c>
      <c r="BL184" s="18" t="s">
        <v>211</v>
      </c>
      <c r="BM184" s="203" t="s">
        <v>1113</v>
      </c>
    </row>
    <row r="185" spans="1:65" s="2" customFormat="1" ht="14.45" customHeight="1">
      <c r="A185" s="35"/>
      <c r="B185" s="36"/>
      <c r="C185" s="192" t="s">
        <v>816</v>
      </c>
      <c r="D185" s="192" t="s">
        <v>207</v>
      </c>
      <c r="E185" s="193" t="s">
        <v>3295</v>
      </c>
      <c r="F185" s="194" t="s">
        <v>3296</v>
      </c>
      <c r="G185" s="195" t="s">
        <v>2678</v>
      </c>
      <c r="H185" s="196">
        <v>4</v>
      </c>
      <c r="I185" s="197"/>
      <c r="J185" s="198">
        <f t="shared" si="10"/>
        <v>0</v>
      </c>
      <c r="K185" s="194" t="s">
        <v>1</v>
      </c>
      <c r="L185" s="40"/>
      <c r="M185" s="199" t="s">
        <v>1</v>
      </c>
      <c r="N185" s="200" t="s">
        <v>41</v>
      </c>
      <c r="O185" s="72"/>
      <c r="P185" s="201">
        <f t="shared" si="11"/>
        <v>0</v>
      </c>
      <c r="Q185" s="201">
        <v>0</v>
      </c>
      <c r="R185" s="201">
        <f t="shared" si="12"/>
        <v>0</v>
      </c>
      <c r="S185" s="201">
        <v>0</v>
      </c>
      <c r="T185" s="202">
        <f t="shared" si="13"/>
        <v>0</v>
      </c>
      <c r="U185" s="35"/>
      <c r="V185" s="35"/>
      <c r="W185" s="35"/>
      <c r="X185" s="35"/>
      <c r="Y185" s="35"/>
      <c r="Z185" s="35"/>
      <c r="AA185" s="35"/>
      <c r="AB185" s="35"/>
      <c r="AC185" s="35"/>
      <c r="AD185" s="35"/>
      <c r="AE185" s="35"/>
      <c r="AR185" s="203" t="s">
        <v>211</v>
      </c>
      <c r="AT185" s="203" t="s">
        <v>207</v>
      </c>
      <c r="AU185" s="203" t="s">
        <v>84</v>
      </c>
      <c r="AY185" s="18" t="s">
        <v>205</v>
      </c>
      <c r="BE185" s="204">
        <f t="shared" si="14"/>
        <v>0</v>
      </c>
      <c r="BF185" s="204">
        <f t="shared" si="15"/>
        <v>0</v>
      </c>
      <c r="BG185" s="204">
        <f t="shared" si="16"/>
        <v>0</v>
      </c>
      <c r="BH185" s="204">
        <f t="shared" si="17"/>
        <v>0</v>
      </c>
      <c r="BI185" s="204">
        <f t="shared" si="18"/>
        <v>0</v>
      </c>
      <c r="BJ185" s="18" t="s">
        <v>84</v>
      </c>
      <c r="BK185" s="204">
        <f t="shared" si="19"/>
        <v>0</v>
      </c>
      <c r="BL185" s="18" t="s">
        <v>211</v>
      </c>
      <c r="BM185" s="203" t="s">
        <v>1120</v>
      </c>
    </row>
    <row r="186" spans="1:65" s="2" customFormat="1" ht="14.45" customHeight="1">
      <c r="A186" s="35"/>
      <c r="B186" s="36"/>
      <c r="C186" s="192" t="s">
        <v>821</v>
      </c>
      <c r="D186" s="192" t="s">
        <v>207</v>
      </c>
      <c r="E186" s="193" t="s">
        <v>3297</v>
      </c>
      <c r="F186" s="194" t="s">
        <v>3298</v>
      </c>
      <c r="G186" s="195" t="s">
        <v>2678</v>
      </c>
      <c r="H186" s="196">
        <v>25</v>
      </c>
      <c r="I186" s="197"/>
      <c r="J186" s="198">
        <f t="shared" si="10"/>
        <v>0</v>
      </c>
      <c r="K186" s="194" t="s">
        <v>1</v>
      </c>
      <c r="L186" s="40"/>
      <c r="M186" s="199" t="s">
        <v>1</v>
      </c>
      <c r="N186" s="200" t="s">
        <v>41</v>
      </c>
      <c r="O186" s="72"/>
      <c r="P186" s="201">
        <f t="shared" si="11"/>
        <v>0</v>
      </c>
      <c r="Q186" s="201">
        <v>0</v>
      </c>
      <c r="R186" s="201">
        <f t="shared" si="12"/>
        <v>0</v>
      </c>
      <c r="S186" s="201">
        <v>0</v>
      </c>
      <c r="T186" s="202">
        <f t="shared" si="13"/>
        <v>0</v>
      </c>
      <c r="U186" s="35"/>
      <c r="V186" s="35"/>
      <c r="W186" s="35"/>
      <c r="X186" s="35"/>
      <c r="Y186" s="35"/>
      <c r="Z186" s="35"/>
      <c r="AA186" s="35"/>
      <c r="AB186" s="35"/>
      <c r="AC186" s="35"/>
      <c r="AD186" s="35"/>
      <c r="AE186" s="35"/>
      <c r="AR186" s="203" t="s">
        <v>211</v>
      </c>
      <c r="AT186" s="203" t="s">
        <v>207</v>
      </c>
      <c r="AU186" s="203" t="s">
        <v>84</v>
      </c>
      <c r="AY186" s="18" t="s">
        <v>205</v>
      </c>
      <c r="BE186" s="204">
        <f t="shared" si="14"/>
        <v>0</v>
      </c>
      <c r="BF186" s="204">
        <f t="shared" si="15"/>
        <v>0</v>
      </c>
      <c r="BG186" s="204">
        <f t="shared" si="16"/>
        <v>0</v>
      </c>
      <c r="BH186" s="204">
        <f t="shared" si="17"/>
        <v>0</v>
      </c>
      <c r="BI186" s="204">
        <f t="shared" si="18"/>
        <v>0</v>
      </c>
      <c r="BJ186" s="18" t="s">
        <v>84</v>
      </c>
      <c r="BK186" s="204">
        <f t="shared" si="19"/>
        <v>0</v>
      </c>
      <c r="BL186" s="18" t="s">
        <v>211</v>
      </c>
      <c r="BM186" s="203" t="s">
        <v>1134</v>
      </c>
    </row>
    <row r="187" spans="1:65" s="2" customFormat="1" ht="14.45" customHeight="1">
      <c r="A187" s="35"/>
      <c r="B187" s="36"/>
      <c r="C187" s="192" t="s">
        <v>826</v>
      </c>
      <c r="D187" s="192" t="s">
        <v>207</v>
      </c>
      <c r="E187" s="193" t="s">
        <v>3299</v>
      </c>
      <c r="F187" s="194" t="s">
        <v>3300</v>
      </c>
      <c r="G187" s="195" t="s">
        <v>2678</v>
      </c>
      <c r="H187" s="196">
        <v>2</v>
      </c>
      <c r="I187" s="197"/>
      <c r="J187" s="198">
        <f t="shared" si="10"/>
        <v>0</v>
      </c>
      <c r="K187" s="194" t="s">
        <v>1</v>
      </c>
      <c r="L187" s="40"/>
      <c r="M187" s="199" t="s">
        <v>1</v>
      </c>
      <c r="N187" s="200" t="s">
        <v>41</v>
      </c>
      <c r="O187" s="72"/>
      <c r="P187" s="201">
        <f t="shared" si="11"/>
        <v>0</v>
      </c>
      <c r="Q187" s="201">
        <v>0</v>
      </c>
      <c r="R187" s="201">
        <f t="shared" si="12"/>
        <v>0</v>
      </c>
      <c r="S187" s="201">
        <v>0</v>
      </c>
      <c r="T187" s="202">
        <f t="shared" si="13"/>
        <v>0</v>
      </c>
      <c r="U187" s="35"/>
      <c r="V187" s="35"/>
      <c r="W187" s="35"/>
      <c r="X187" s="35"/>
      <c r="Y187" s="35"/>
      <c r="Z187" s="35"/>
      <c r="AA187" s="35"/>
      <c r="AB187" s="35"/>
      <c r="AC187" s="35"/>
      <c r="AD187" s="35"/>
      <c r="AE187" s="35"/>
      <c r="AR187" s="203" t="s">
        <v>211</v>
      </c>
      <c r="AT187" s="203" t="s">
        <v>207</v>
      </c>
      <c r="AU187" s="203" t="s">
        <v>84</v>
      </c>
      <c r="AY187" s="18" t="s">
        <v>205</v>
      </c>
      <c r="BE187" s="204">
        <f t="shared" si="14"/>
        <v>0</v>
      </c>
      <c r="BF187" s="204">
        <f t="shared" si="15"/>
        <v>0</v>
      </c>
      <c r="BG187" s="204">
        <f t="shared" si="16"/>
        <v>0</v>
      </c>
      <c r="BH187" s="204">
        <f t="shared" si="17"/>
        <v>0</v>
      </c>
      <c r="BI187" s="204">
        <f t="shared" si="18"/>
        <v>0</v>
      </c>
      <c r="BJ187" s="18" t="s">
        <v>84</v>
      </c>
      <c r="BK187" s="204">
        <f t="shared" si="19"/>
        <v>0</v>
      </c>
      <c r="BL187" s="18" t="s">
        <v>211</v>
      </c>
      <c r="BM187" s="203" t="s">
        <v>1147</v>
      </c>
    </row>
    <row r="188" spans="1:65" s="2" customFormat="1" ht="14.45" customHeight="1">
      <c r="A188" s="35"/>
      <c r="B188" s="36"/>
      <c r="C188" s="192" t="s">
        <v>830</v>
      </c>
      <c r="D188" s="192" t="s">
        <v>207</v>
      </c>
      <c r="E188" s="193" t="s">
        <v>3301</v>
      </c>
      <c r="F188" s="194" t="s">
        <v>3302</v>
      </c>
      <c r="G188" s="195" t="s">
        <v>2678</v>
      </c>
      <c r="H188" s="196">
        <v>100</v>
      </c>
      <c r="I188" s="197"/>
      <c r="J188" s="198">
        <f aca="true" t="shared" si="20" ref="J188:J214">ROUND(I188*H188,2)</f>
        <v>0</v>
      </c>
      <c r="K188" s="194" t="s">
        <v>1</v>
      </c>
      <c r="L188" s="40"/>
      <c r="M188" s="199" t="s">
        <v>1</v>
      </c>
      <c r="N188" s="200" t="s">
        <v>41</v>
      </c>
      <c r="O188" s="72"/>
      <c r="P188" s="201">
        <f aca="true" t="shared" si="21" ref="P188:P214">O188*H188</f>
        <v>0</v>
      </c>
      <c r="Q188" s="201">
        <v>0</v>
      </c>
      <c r="R188" s="201">
        <f aca="true" t="shared" si="22" ref="R188:R214">Q188*H188</f>
        <v>0</v>
      </c>
      <c r="S188" s="201">
        <v>0</v>
      </c>
      <c r="T188" s="202">
        <f aca="true" t="shared" si="23" ref="T188:T214">S188*H188</f>
        <v>0</v>
      </c>
      <c r="U188" s="35"/>
      <c r="V188" s="35"/>
      <c r="W188" s="35"/>
      <c r="X188" s="35"/>
      <c r="Y188" s="35"/>
      <c r="Z188" s="35"/>
      <c r="AA188" s="35"/>
      <c r="AB188" s="35"/>
      <c r="AC188" s="35"/>
      <c r="AD188" s="35"/>
      <c r="AE188" s="35"/>
      <c r="AR188" s="203" t="s">
        <v>211</v>
      </c>
      <c r="AT188" s="203" t="s">
        <v>207</v>
      </c>
      <c r="AU188" s="203" t="s">
        <v>84</v>
      </c>
      <c r="AY188" s="18" t="s">
        <v>205</v>
      </c>
      <c r="BE188" s="204">
        <f aca="true" t="shared" si="24" ref="BE188:BE214">IF(N188="základní",J188,0)</f>
        <v>0</v>
      </c>
      <c r="BF188" s="204">
        <f aca="true" t="shared" si="25" ref="BF188:BF214">IF(N188="snížená",J188,0)</f>
        <v>0</v>
      </c>
      <c r="BG188" s="204">
        <f aca="true" t="shared" si="26" ref="BG188:BG214">IF(N188="zákl. přenesená",J188,0)</f>
        <v>0</v>
      </c>
      <c r="BH188" s="204">
        <f aca="true" t="shared" si="27" ref="BH188:BH214">IF(N188="sníž. přenesená",J188,0)</f>
        <v>0</v>
      </c>
      <c r="BI188" s="204">
        <f aca="true" t="shared" si="28" ref="BI188:BI214">IF(N188="nulová",J188,0)</f>
        <v>0</v>
      </c>
      <c r="BJ188" s="18" t="s">
        <v>84</v>
      </c>
      <c r="BK188" s="204">
        <f aca="true" t="shared" si="29" ref="BK188:BK214">ROUND(I188*H188,2)</f>
        <v>0</v>
      </c>
      <c r="BL188" s="18" t="s">
        <v>211</v>
      </c>
      <c r="BM188" s="203" t="s">
        <v>1154</v>
      </c>
    </row>
    <row r="189" spans="1:65" s="2" customFormat="1" ht="14.45" customHeight="1">
      <c r="A189" s="35"/>
      <c r="B189" s="36"/>
      <c r="C189" s="192" t="s">
        <v>836</v>
      </c>
      <c r="D189" s="192" t="s">
        <v>207</v>
      </c>
      <c r="E189" s="193" t="s">
        <v>3303</v>
      </c>
      <c r="F189" s="194" t="s">
        <v>3304</v>
      </c>
      <c r="G189" s="195" t="s">
        <v>2678</v>
      </c>
      <c r="H189" s="196">
        <v>9</v>
      </c>
      <c r="I189" s="197"/>
      <c r="J189" s="198">
        <f t="shared" si="20"/>
        <v>0</v>
      </c>
      <c r="K189" s="194" t="s">
        <v>1</v>
      </c>
      <c r="L189" s="40"/>
      <c r="M189" s="199" t="s">
        <v>1</v>
      </c>
      <c r="N189" s="200" t="s">
        <v>41</v>
      </c>
      <c r="O189" s="72"/>
      <c r="P189" s="201">
        <f t="shared" si="21"/>
        <v>0</v>
      </c>
      <c r="Q189" s="201">
        <v>0</v>
      </c>
      <c r="R189" s="201">
        <f t="shared" si="22"/>
        <v>0</v>
      </c>
      <c r="S189" s="201">
        <v>0</v>
      </c>
      <c r="T189" s="202">
        <f t="shared" si="23"/>
        <v>0</v>
      </c>
      <c r="U189" s="35"/>
      <c r="V189" s="35"/>
      <c r="W189" s="35"/>
      <c r="X189" s="35"/>
      <c r="Y189" s="35"/>
      <c r="Z189" s="35"/>
      <c r="AA189" s="35"/>
      <c r="AB189" s="35"/>
      <c r="AC189" s="35"/>
      <c r="AD189" s="35"/>
      <c r="AE189" s="35"/>
      <c r="AR189" s="203" t="s">
        <v>211</v>
      </c>
      <c r="AT189" s="203" t="s">
        <v>207</v>
      </c>
      <c r="AU189" s="203" t="s">
        <v>84</v>
      </c>
      <c r="AY189" s="18" t="s">
        <v>205</v>
      </c>
      <c r="BE189" s="204">
        <f t="shared" si="24"/>
        <v>0</v>
      </c>
      <c r="BF189" s="204">
        <f t="shared" si="25"/>
        <v>0</v>
      </c>
      <c r="BG189" s="204">
        <f t="shared" si="26"/>
        <v>0</v>
      </c>
      <c r="BH189" s="204">
        <f t="shared" si="27"/>
        <v>0</v>
      </c>
      <c r="BI189" s="204">
        <f t="shared" si="28"/>
        <v>0</v>
      </c>
      <c r="BJ189" s="18" t="s">
        <v>84</v>
      </c>
      <c r="BK189" s="204">
        <f t="shared" si="29"/>
        <v>0</v>
      </c>
      <c r="BL189" s="18" t="s">
        <v>211</v>
      </c>
      <c r="BM189" s="203" t="s">
        <v>1163</v>
      </c>
    </row>
    <row r="190" spans="1:65" s="2" customFormat="1" ht="14.45" customHeight="1">
      <c r="A190" s="35"/>
      <c r="B190" s="36"/>
      <c r="C190" s="192" t="s">
        <v>841</v>
      </c>
      <c r="D190" s="192" t="s">
        <v>207</v>
      </c>
      <c r="E190" s="193" t="s">
        <v>3305</v>
      </c>
      <c r="F190" s="194" t="s">
        <v>3306</v>
      </c>
      <c r="G190" s="195" t="s">
        <v>2678</v>
      </c>
      <c r="H190" s="196">
        <v>11</v>
      </c>
      <c r="I190" s="197"/>
      <c r="J190" s="198">
        <f t="shared" si="20"/>
        <v>0</v>
      </c>
      <c r="K190" s="194" t="s">
        <v>1</v>
      </c>
      <c r="L190" s="40"/>
      <c r="M190" s="199" t="s">
        <v>1</v>
      </c>
      <c r="N190" s="200" t="s">
        <v>41</v>
      </c>
      <c r="O190" s="72"/>
      <c r="P190" s="201">
        <f t="shared" si="21"/>
        <v>0</v>
      </c>
      <c r="Q190" s="201">
        <v>0</v>
      </c>
      <c r="R190" s="201">
        <f t="shared" si="22"/>
        <v>0</v>
      </c>
      <c r="S190" s="201">
        <v>0</v>
      </c>
      <c r="T190" s="202">
        <f t="shared" si="23"/>
        <v>0</v>
      </c>
      <c r="U190" s="35"/>
      <c r="V190" s="35"/>
      <c r="W190" s="35"/>
      <c r="X190" s="35"/>
      <c r="Y190" s="35"/>
      <c r="Z190" s="35"/>
      <c r="AA190" s="35"/>
      <c r="AB190" s="35"/>
      <c r="AC190" s="35"/>
      <c r="AD190" s="35"/>
      <c r="AE190" s="35"/>
      <c r="AR190" s="203" t="s">
        <v>211</v>
      </c>
      <c r="AT190" s="203" t="s">
        <v>207</v>
      </c>
      <c r="AU190" s="203" t="s">
        <v>84</v>
      </c>
      <c r="AY190" s="18" t="s">
        <v>205</v>
      </c>
      <c r="BE190" s="204">
        <f t="shared" si="24"/>
        <v>0</v>
      </c>
      <c r="BF190" s="204">
        <f t="shared" si="25"/>
        <v>0</v>
      </c>
      <c r="BG190" s="204">
        <f t="shared" si="26"/>
        <v>0</v>
      </c>
      <c r="BH190" s="204">
        <f t="shared" si="27"/>
        <v>0</v>
      </c>
      <c r="BI190" s="204">
        <f t="shared" si="28"/>
        <v>0</v>
      </c>
      <c r="BJ190" s="18" t="s">
        <v>84</v>
      </c>
      <c r="BK190" s="204">
        <f t="shared" si="29"/>
        <v>0</v>
      </c>
      <c r="BL190" s="18" t="s">
        <v>211</v>
      </c>
      <c r="BM190" s="203" t="s">
        <v>1178</v>
      </c>
    </row>
    <row r="191" spans="1:65" s="2" customFormat="1" ht="14.45" customHeight="1">
      <c r="A191" s="35"/>
      <c r="B191" s="36"/>
      <c r="C191" s="192" t="s">
        <v>846</v>
      </c>
      <c r="D191" s="192" t="s">
        <v>207</v>
      </c>
      <c r="E191" s="193" t="s">
        <v>3307</v>
      </c>
      <c r="F191" s="194" t="s">
        <v>3308</v>
      </c>
      <c r="G191" s="195" t="s">
        <v>326</v>
      </c>
      <c r="H191" s="196">
        <v>1415</v>
      </c>
      <c r="I191" s="197"/>
      <c r="J191" s="198">
        <f t="shared" si="20"/>
        <v>0</v>
      </c>
      <c r="K191" s="194" t="s">
        <v>1</v>
      </c>
      <c r="L191" s="40"/>
      <c r="M191" s="199" t="s">
        <v>1</v>
      </c>
      <c r="N191" s="200" t="s">
        <v>41</v>
      </c>
      <c r="O191" s="72"/>
      <c r="P191" s="201">
        <f t="shared" si="21"/>
        <v>0</v>
      </c>
      <c r="Q191" s="201">
        <v>0</v>
      </c>
      <c r="R191" s="201">
        <f t="shared" si="22"/>
        <v>0</v>
      </c>
      <c r="S191" s="201">
        <v>0</v>
      </c>
      <c r="T191" s="202">
        <f t="shared" si="23"/>
        <v>0</v>
      </c>
      <c r="U191" s="35"/>
      <c r="V191" s="35"/>
      <c r="W191" s="35"/>
      <c r="X191" s="35"/>
      <c r="Y191" s="35"/>
      <c r="Z191" s="35"/>
      <c r="AA191" s="35"/>
      <c r="AB191" s="35"/>
      <c r="AC191" s="35"/>
      <c r="AD191" s="35"/>
      <c r="AE191" s="35"/>
      <c r="AR191" s="203" t="s">
        <v>211</v>
      </c>
      <c r="AT191" s="203" t="s">
        <v>207</v>
      </c>
      <c r="AU191" s="203" t="s">
        <v>84</v>
      </c>
      <c r="AY191" s="18" t="s">
        <v>205</v>
      </c>
      <c r="BE191" s="204">
        <f t="shared" si="24"/>
        <v>0</v>
      </c>
      <c r="BF191" s="204">
        <f t="shared" si="25"/>
        <v>0</v>
      </c>
      <c r="BG191" s="204">
        <f t="shared" si="26"/>
        <v>0</v>
      </c>
      <c r="BH191" s="204">
        <f t="shared" si="27"/>
        <v>0</v>
      </c>
      <c r="BI191" s="204">
        <f t="shared" si="28"/>
        <v>0</v>
      </c>
      <c r="BJ191" s="18" t="s">
        <v>84</v>
      </c>
      <c r="BK191" s="204">
        <f t="shared" si="29"/>
        <v>0</v>
      </c>
      <c r="BL191" s="18" t="s">
        <v>211</v>
      </c>
      <c r="BM191" s="203" t="s">
        <v>1187</v>
      </c>
    </row>
    <row r="192" spans="1:65" s="2" customFormat="1" ht="14.45" customHeight="1">
      <c r="A192" s="35"/>
      <c r="B192" s="36"/>
      <c r="C192" s="192" t="s">
        <v>851</v>
      </c>
      <c r="D192" s="192" t="s">
        <v>207</v>
      </c>
      <c r="E192" s="193" t="s">
        <v>3309</v>
      </c>
      <c r="F192" s="194" t="s">
        <v>3310</v>
      </c>
      <c r="G192" s="195" t="s">
        <v>2678</v>
      </c>
      <c r="H192" s="196">
        <v>2</v>
      </c>
      <c r="I192" s="197"/>
      <c r="J192" s="198">
        <f t="shared" si="20"/>
        <v>0</v>
      </c>
      <c r="K192" s="194" t="s">
        <v>1</v>
      </c>
      <c r="L192" s="40"/>
      <c r="M192" s="199" t="s">
        <v>1</v>
      </c>
      <c r="N192" s="200" t="s">
        <v>41</v>
      </c>
      <c r="O192" s="72"/>
      <c r="P192" s="201">
        <f t="shared" si="21"/>
        <v>0</v>
      </c>
      <c r="Q192" s="201">
        <v>0</v>
      </c>
      <c r="R192" s="201">
        <f t="shared" si="22"/>
        <v>0</v>
      </c>
      <c r="S192" s="201">
        <v>0</v>
      </c>
      <c r="T192" s="202">
        <f t="shared" si="23"/>
        <v>0</v>
      </c>
      <c r="U192" s="35"/>
      <c r="V192" s="35"/>
      <c r="W192" s="35"/>
      <c r="X192" s="35"/>
      <c r="Y192" s="35"/>
      <c r="Z192" s="35"/>
      <c r="AA192" s="35"/>
      <c r="AB192" s="35"/>
      <c r="AC192" s="35"/>
      <c r="AD192" s="35"/>
      <c r="AE192" s="35"/>
      <c r="AR192" s="203" t="s">
        <v>211</v>
      </c>
      <c r="AT192" s="203" t="s">
        <v>207</v>
      </c>
      <c r="AU192" s="203" t="s">
        <v>84</v>
      </c>
      <c r="AY192" s="18" t="s">
        <v>205</v>
      </c>
      <c r="BE192" s="204">
        <f t="shared" si="24"/>
        <v>0</v>
      </c>
      <c r="BF192" s="204">
        <f t="shared" si="25"/>
        <v>0</v>
      </c>
      <c r="BG192" s="204">
        <f t="shared" si="26"/>
        <v>0</v>
      </c>
      <c r="BH192" s="204">
        <f t="shared" si="27"/>
        <v>0</v>
      </c>
      <c r="BI192" s="204">
        <f t="shared" si="28"/>
        <v>0</v>
      </c>
      <c r="BJ192" s="18" t="s">
        <v>84</v>
      </c>
      <c r="BK192" s="204">
        <f t="shared" si="29"/>
        <v>0</v>
      </c>
      <c r="BL192" s="18" t="s">
        <v>211</v>
      </c>
      <c r="BM192" s="203" t="s">
        <v>1196</v>
      </c>
    </row>
    <row r="193" spans="1:65" s="2" customFormat="1" ht="14.45" customHeight="1">
      <c r="A193" s="35"/>
      <c r="B193" s="36"/>
      <c r="C193" s="192" t="s">
        <v>856</v>
      </c>
      <c r="D193" s="192" t="s">
        <v>207</v>
      </c>
      <c r="E193" s="193" t="s">
        <v>3311</v>
      </c>
      <c r="F193" s="194" t="s">
        <v>3312</v>
      </c>
      <c r="G193" s="195" t="s">
        <v>2678</v>
      </c>
      <c r="H193" s="196">
        <v>2</v>
      </c>
      <c r="I193" s="197"/>
      <c r="J193" s="198">
        <f t="shared" si="20"/>
        <v>0</v>
      </c>
      <c r="K193" s="194" t="s">
        <v>1</v>
      </c>
      <c r="L193" s="40"/>
      <c r="M193" s="199" t="s">
        <v>1</v>
      </c>
      <c r="N193" s="200" t="s">
        <v>41</v>
      </c>
      <c r="O193" s="72"/>
      <c r="P193" s="201">
        <f t="shared" si="21"/>
        <v>0</v>
      </c>
      <c r="Q193" s="201">
        <v>0</v>
      </c>
      <c r="R193" s="201">
        <f t="shared" si="22"/>
        <v>0</v>
      </c>
      <c r="S193" s="201">
        <v>0</v>
      </c>
      <c r="T193" s="202">
        <f t="shared" si="23"/>
        <v>0</v>
      </c>
      <c r="U193" s="35"/>
      <c r="V193" s="35"/>
      <c r="W193" s="35"/>
      <c r="X193" s="35"/>
      <c r="Y193" s="35"/>
      <c r="Z193" s="35"/>
      <c r="AA193" s="35"/>
      <c r="AB193" s="35"/>
      <c r="AC193" s="35"/>
      <c r="AD193" s="35"/>
      <c r="AE193" s="35"/>
      <c r="AR193" s="203" t="s">
        <v>211</v>
      </c>
      <c r="AT193" s="203" t="s">
        <v>207</v>
      </c>
      <c r="AU193" s="203" t="s">
        <v>84</v>
      </c>
      <c r="AY193" s="18" t="s">
        <v>205</v>
      </c>
      <c r="BE193" s="204">
        <f t="shared" si="24"/>
        <v>0</v>
      </c>
      <c r="BF193" s="204">
        <f t="shared" si="25"/>
        <v>0</v>
      </c>
      <c r="BG193" s="204">
        <f t="shared" si="26"/>
        <v>0</v>
      </c>
      <c r="BH193" s="204">
        <f t="shared" si="27"/>
        <v>0</v>
      </c>
      <c r="BI193" s="204">
        <f t="shared" si="28"/>
        <v>0</v>
      </c>
      <c r="BJ193" s="18" t="s">
        <v>84</v>
      </c>
      <c r="BK193" s="204">
        <f t="shared" si="29"/>
        <v>0</v>
      </c>
      <c r="BL193" s="18" t="s">
        <v>211</v>
      </c>
      <c r="BM193" s="203" t="s">
        <v>1205</v>
      </c>
    </row>
    <row r="194" spans="1:65" s="2" customFormat="1" ht="14.45" customHeight="1">
      <c r="A194" s="35"/>
      <c r="B194" s="36"/>
      <c r="C194" s="192" t="s">
        <v>862</v>
      </c>
      <c r="D194" s="192" t="s">
        <v>207</v>
      </c>
      <c r="E194" s="193" t="s">
        <v>3313</v>
      </c>
      <c r="F194" s="194" t="s">
        <v>3314</v>
      </c>
      <c r="G194" s="195" t="s">
        <v>326</v>
      </c>
      <c r="H194" s="196">
        <v>25</v>
      </c>
      <c r="I194" s="197"/>
      <c r="J194" s="198">
        <f t="shared" si="20"/>
        <v>0</v>
      </c>
      <c r="K194" s="194" t="s">
        <v>1</v>
      </c>
      <c r="L194" s="40"/>
      <c r="M194" s="199" t="s">
        <v>1</v>
      </c>
      <c r="N194" s="200" t="s">
        <v>41</v>
      </c>
      <c r="O194" s="72"/>
      <c r="P194" s="201">
        <f t="shared" si="21"/>
        <v>0</v>
      </c>
      <c r="Q194" s="201">
        <v>0</v>
      </c>
      <c r="R194" s="201">
        <f t="shared" si="22"/>
        <v>0</v>
      </c>
      <c r="S194" s="201">
        <v>0</v>
      </c>
      <c r="T194" s="202">
        <f t="shared" si="23"/>
        <v>0</v>
      </c>
      <c r="U194" s="35"/>
      <c r="V194" s="35"/>
      <c r="W194" s="35"/>
      <c r="X194" s="35"/>
      <c r="Y194" s="35"/>
      <c r="Z194" s="35"/>
      <c r="AA194" s="35"/>
      <c r="AB194" s="35"/>
      <c r="AC194" s="35"/>
      <c r="AD194" s="35"/>
      <c r="AE194" s="35"/>
      <c r="AR194" s="203" t="s">
        <v>211</v>
      </c>
      <c r="AT194" s="203" t="s">
        <v>207</v>
      </c>
      <c r="AU194" s="203" t="s">
        <v>84</v>
      </c>
      <c r="AY194" s="18" t="s">
        <v>205</v>
      </c>
      <c r="BE194" s="204">
        <f t="shared" si="24"/>
        <v>0</v>
      </c>
      <c r="BF194" s="204">
        <f t="shared" si="25"/>
        <v>0</v>
      </c>
      <c r="BG194" s="204">
        <f t="shared" si="26"/>
        <v>0</v>
      </c>
      <c r="BH194" s="204">
        <f t="shared" si="27"/>
        <v>0</v>
      </c>
      <c r="BI194" s="204">
        <f t="shared" si="28"/>
        <v>0</v>
      </c>
      <c r="BJ194" s="18" t="s">
        <v>84</v>
      </c>
      <c r="BK194" s="204">
        <f t="shared" si="29"/>
        <v>0</v>
      </c>
      <c r="BL194" s="18" t="s">
        <v>211</v>
      </c>
      <c r="BM194" s="203" t="s">
        <v>1216</v>
      </c>
    </row>
    <row r="195" spans="1:65" s="2" customFormat="1" ht="14.45" customHeight="1">
      <c r="A195" s="35"/>
      <c r="B195" s="36"/>
      <c r="C195" s="192" t="s">
        <v>867</v>
      </c>
      <c r="D195" s="192" t="s">
        <v>207</v>
      </c>
      <c r="E195" s="193" t="s">
        <v>3315</v>
      </c>
      <c r="F195" s="194" t="s">
        <v>3316</v>
      </c>
      <c r="G195" s="195" t="s">
        <v>326</v>
      </c>
      <c r="H195" s="196">
        <v>90</v>
      </c>
      <c r="I195" s="197"/>
      <c r="J195" s="198">
        <f t="shared" si="20"/>
        <v>0</v>
      </c>
      <c r="K195" s="194" t="s">
        <v>1</v>
      </c>
      <c r="L195" s="40"/>
      <c r="M195" s="199" t="s">
        <v>1</v>
      </c>
      <c r="N195" s="200" t="s">
        <v>41</v>
      </c>
      <c r="O195" s="72"/>
      <c r="P195" s="201">
        <f t="shared" si="21"/>
        <v>0</v>
      </c>
      <c r="Q195" s="201">
        <v>0</v>
      </c>
      <c r="R195" s="201">
        <f t="shared" si="22"/>
        <v>0</v>
      </c>
      <c r="S195" s="201">
        <v>0</v>
      </c>
      <c r="T195" s="202">
        <f t="shared" si="23"/>
        <v>0</v>
      </c>
      <c r="U195" s="35"/>
      <c r="V195" s="35"/>
      <c r="W195" s="35"/>
      <c r="X195" s="35"/>
      <c r="Y195" s="35"/>
      <c r="Z195" s="35"/>
      <c r="AA195" s="35"/>
      <c r="AB195" s="35"/>
      <c r="AC195" s="35"/>
      <c r="AD195" s="35"/>
      <c r="AE195" s="35"/>
      <c r="AR195" s="203" t="s">
        <v>211</v>
      </c>
      <c r="AT195" s="203" t="s">
        <v>207</v>
      </c>
      <c r="AU195" s="203" t="s">
        <v>84</v>
      </c>
      <c r="AY195" s="18" t="s">
        <v>205</v>
      </c>
      <c r="BE195" s="204">
        <f t="shared" si="24"/>
        <v>0</v>
      </c>
      <c r="BF195" s="204">
        <f t="shared" si="25"/>
        <v>0</v>
      </c>
      <c r="BG195" s="204">
        <f t="shared" si="26"/>
        <v>0</v>
      </c>
      <c r="BH195" s="204">
        <f t="shared" si="27"/>
        <v>0</v>
      </c>
      <c r="BI195" s="204">
        <f t="shared" si="28"/>
        <v>0</v>
      </c>
      <c r="BJ195" s="18" t="s">
        <v>84</v>
      </c>
      <c r="BK195" s="204">
        <f t="shared" si="29"/>
        <v>0</v>
      </c>
      <c r="BL195" s="18" t="s">
        <v>211</v>
      </c>
      <c r="BM195" s="203" t="s">
        <v>1229</v>
      </c>
    </row>
    <row r="196" spans="1:65" s="2" customFormat="1" ht="14.45" customHeight="1">
      <c r="A196" s="35"/>
      <c r="B196" s="36"/>
      <c r="C196" s="192" t="s">
        <v>873</v>
      </c>
      <c r="D196" s="192" t="s">
        <v>207</v>
      </c>
      <c r="E196" s="193" t="s">
        <v>3317</v>
      </c>
      <c r="F196" s="194" t="s">
        <v>3318</v>
      </c>
      <c r="G196" s="195" t="s">
        <v>326</v>
      </c>
      <c r="H196" s="196">
        <v>210</v>
      </c>
      <c r="I196" s="197"/>
      <c r="J196" s="198">
        <f t="shared" si="20"/>
        <v>0</v>
      </c>
      <c r="K196" s="194" t="s">
        <v>1</v>
      </c>
      <c r="L196" s="40"/>
      <c r="M196" s="199" t="s">
        <v>1</v>
      </c>
      <c r="N196" s="200" t="s">
        <v>41</v>
      </c>
      <c r="O196" s="72"/>
      <c r="P196" s="201">
        <f t="shared" si="21"/>
        <v>0</v>
      </c>
      <c r="Q196" s="201">
        <v>0</v>
      </c>
      <c r="R196" s="201">
        <f t="shared" si="22"/>
        <v>0</v>
      </c>
      <c r="S196" s="201">
        <v>0</v>
      </c>
      <c r="T196" s="202">
        <f t="shared" si="23"/>
        <v>0</v>
      </c>
      <c r="U196" s="35"/>
      <c r="V196" s="35"/>
      <c r="W196" s="35"/>
      <c r="X196" s="35"/>
      <c r="Y196" s="35"/>
      <c r="Z196" s="35"/>
      <c r="AA196" s="35"/>
      <c r="AB196" s="35"/>
      <c r="AC196" s="35"/>
      <c r="AD196" s="35"/>
      <c r="AE196" s="35"/>
      <c r="AR196" s="203" t="s">
        <v>211</v>
      </c>
      <c r="AT196" s="203" t="s">
        <v>207</v>
      </c>
      <c r="AU196" s="203" t="s">
        <v>84</v>
      </c>
      <c r="AY196" s="18" t="s">
        <v>205</v>
      </c>
      <c r="BE196" s="204">
        <f t="shared" si="24"/>
        <v>0</v>
      </c>
      <c r="BF196" s="204">
        <f t="shared" si="25"/>
        <v>0</v>
      </c>
      <c r="BG196" s="204">
        <f t="shared" si="26"/>
        <v>0</v>
      </c>
      <c r="BH196" s="204">
        <f t="shared" si="27"/>
        <v>0</v>
      </c>
      <c r="BI196" s="204">
        <f t="shared" si="28"/>
        <v>0</v>
      </c>
      <c r="BJ196" s="18" t="s">
        <v>84</v>
      </c>
      <c r="BK196" s="204">
        <f t="shared" si="29"/>
        <v>0</v>
      </c>
      <c r="BL196" s="18" t="s">
        <v>211</v>
      </c>
      <c r="BM196" s="203" t="s">
        <v>1240</v>
      </c>
    </row>
    <row r="197" spans="1:65" s="2" customFormat="1" ht="14.45" customHeight="1">
      <c r="A197" s="35"/>
      <c r="B197" s="36"/>
      <c r="C197" s="192" t="s">
        <v>878</v>
      </c>
      <c r="D197" s="192" t="s">
        <v>207</v>
      </c>
      <c r="E197" s="193" t="s">
        <v>3319</v>
      </c>
      <c r="F197" s="194" t="s">
        <v>3320</v>
      </c>
      <c r="G197" s="195" t="s">
        <v>326</v>
      </c>
      <c r="H197" s="196">
        <v>5</v>
      </c>
      <c r="I197" s="197"/>
      <c r="J197" s="198">
        <f t="shared" si="20"/>
        <v>0</v>
      </c>
      <c r="K197" s="194" t="s">
        <v>1</v>
      </c>
      <c r="L197" s="40"/>
      <c r="M197" s="199" t="s">
        <v>1</v>
      </c>
      <c r="N197" s="200" t="s">
        <v>41</v>
      </c>
      <c r="O197" s="72"/>
      <c r="P197" s="201">
        <f t="shared" si="21"/>
        <v>0</v>
      </c>
      <c r="Q197" s="201">
        <v>0</v>
      </c>
      <c r="R197" s="201">
        <f t="shared" si="22"/>
        <v>0</v>
      </c>
      <c r="S197" s="201">
        <v>0</v>
      </c>
      <c r="T197" s="202">
        <f t="shared" si="23"/>
        <v>0</v>
      </c>
      <c r="U197" s="35"/>
      <c r="V197" s="35"/>
      <c r="W197" s="35"/>
      <c r="X197" s="35"/>
      <c r="Y197" s="35"/>
      <c r="Z197" s="35"/>
      <c r="AA197" s="35"/>
      <c r="AB197" s="35"/>
      <c r="AC197" s="35"/>
      <c r="AD197" s="35"/>
      <c r="AE197" s="35"/>
      <c r="AR197" s="203" t="s">
        <v>211</v>
      </c>
      <c r="AT197" s="203" t="s">
        <v>207</v>
      </c>
      <c r="AU197" s="203" t="s">
        <v>84</v>
      </c>
      <c r="AY197" s="18" t="s">
        <v>205</v>
      </c>
      <c r="BE197" s="204">
        <f t="shared" si="24"/>
        <v>0</v>
      </c>
      <c r="BF197" s="204">
        <f t="shared" si="25"/>
        <v>0</v>
      </c>
      <c r="BG197" s="204">
        <f t="shared" si="26"/>
        <v>0</v>
      </c>
      <c r="BH197" s="204">
        <f t="shared" si="27"/>
        <v>0</v>
      </c>
      <c r="BI197" s="204">
        <f t="shared" si="28"/>
        <v>0</v>
      </c>
      <c r="BJ197" s="18" t="s">
        <v>84</v>
      </c>
      <c r="BK197" s="204">
        <f t="shared" si="29"/>
        <v>0</v>
      </c>
      <c r="BL197" s="18" t="s">
        <v>211</v>
      </c>
      <c r="BM197" s="203" t="s">
        <v>1250</v>
      </c>
    </row>
    <row r="198" spans="1:65" s="2" customFormat="1" ht="14.45" customHeight="1">
      <c r="A198" s="35"/>
      <c r="B198" s="36"/>
      <c r="C198" s="192" t="s">
        <v>883</v>
      </c>
      <c r="D198" s="192" t="s">
        <v>207</v>
      </c>
      <c r="E198" s="193" t="s">
        <v>3321</v>
      </c>
      <c r="F198" s="194" t="s">
        <v>3322</v>
      </c>
      <c r="G198" s="195" t="s">
        <v>326</v>
      </c>
      <c r="H198" s="196">
        <v>60</v>
      </c>
      <c r="I198" s="197"/>
      <c r="J198" s="198">
        <f t="shared" si="20"/>
        <v>0</v>
      </c>
      <c r="K198" s="194" t="s">
        <v>1</v>
      </c>
      <c r="L198" s="40"/>
      <c r="M198" s="199" t="s">
        <v>1</v>
      </c>
      <c r="N198" s="200" t="s">
        <v>41</v>
      </c>
      <c r="O198" s="72"/>
      <c r="P198" s="201">
        <f t="shared" si="21"/>
        <v>0</v>
      </c>
      <c r="Q198" s="201">
        <v>0</v>
      </c>
      <c r="R198" s="201">
        <f t="shared" si="22"/>
        <v>0</v>
      </c>
      <c r="S198" s="201">
        <v>0</v>
      </c>
      <c r="T198" s="202">
        <f t="shared" si="23"/>
        <v>0</v>
      </c>
      <c r="U198" s="35"/>
      <c r="V198" s="35"/>
      <c r="W198" s="35"/>
      <c r="X198" s="35"/>
      <c r="Y198" s="35"/>
      <c r="Z198" s="35"/>
      <c r="AA198" s="35"/>
      <c r="AB198" s="35"/>
      <c r="AC198" s="35"/>
      <c r="AD198" s="35"/>
      <c r="AE198" s="35"/>
      <c r="AR198" s="203" t="s">
        <v>211</v>
      </c>
      <c r="AT198" s="203" t="s">
        <v>207</v>
      </c>
      <c r="AU198" s="203" t="s">
        <v>84</v>
      </c>
      <c r="AY198" s="18" t="s">
        <v>205</v>
      </c>
      <c r="BE198" s="204">
        <f t="shared" si="24"/>
        <v>0</v>
      </c>
      <c r="BF198" s="204">
        <f t="shared" si="25"/>
        <v>0</v>
      </c>
      <c r="BG198" s="204">
        <f t="shared" si="26"/>
        <v>0</v>
      </c>
      <c r="BH198" s="204">
        <f t="shared" si="27"/>
        <v>0</v>
      </c>
      <c r="BI198" s="204">
        <f t="shared" si="28"/>
        <v>0</v>
      </c>
      <c r="BJ198" s="18" t="s">
        <v>84</v>
      </c>
      <c r="BK198" s="204">
        <f t="shared" si="29"/>
        <v>0</v>
      </c>
      <c r="BL198" s="18" t="s">
        <v>211</v>
      </c>
      <c r="BM198" s="203" t="s">
        <v>1264</v>
      </c>
    </row>
    <row r="199" spans="1:65" s="2" customFormat="1" ht="14.45" customHeight="1">
      <c r="A199" s="35"/>
      <c r="B199" s="36"/>
      <c r="C199" s="192" t="s">
        <v>888</v>
      </c>
      <c r="D199" s="192" t="s">
        <v>207</v>
      </c>
      <c r="E199" s="193" t="s">
        <v>3323</v>
      </c>
      <c r="F199" s="194" t="s">
        <v>3324</v>
      </c>
      <c r="G199" s="195" t="s">
        <v>326</v>
      </c>
      <c r="H199" s="196">
        <v>2650</v>
      </c>
      <c r="I199" s="197"/>
      <c r="J199" s="198">
        <f t="shared" si="20"/>
        <v>0</v>
      </c>
      <c r="K199" s="194" t="s">
        <v>1</v>
      </c>
      <c r="L199" s="40"/>
      <c r="M199" s="199" t="s">
        <v>1</v>
      </c>
      <c r="N199" s="200" t="s">
        <v>41</v>
      </c>
      <c r="O199" s="72"/>
      <c r="P199" s="201">
        <f t="shared" si="21"/>
        <v>0</v>
      </c>
      <c r="Q199" s="201">
        <v>0</v>
      </c>
      <c r="R199" s="201">
        <f t="shared" si="22"/>
        <v>0</v>
      </c>
      <c r="S199" s="201">
        <v>0</v>
      </c>
      <c r="T199" s="202">
        <f t="shared" si="23"/>
        <v>0</v>
      </c>
      <c r="U199" s="35"/>
      <c r="V199" s="35"/>
      <c r="W199" s="35"/>
      <c r="X199" s="35"/>
      <c r="Y199" s="35"/>
      <c r="Z199" s="35"/>
      <c r="AA199" s="35"/>
      <c r="AB199" s="35"/>
      <c r="AC199" s="35"/>
      <c r="AD199" s="35"/>
      <c r="AE199" s="35"/>
      <c r="AR199" s="203" t="s">
        <v>211</v>
      </c>
      <c r="AT199" s="203" t="s">
        <v>207</v>
      </c>
      <c r="AU199" s="203" t="s">
        <v>84</v>
      </c>
      <c r="AY199" s="18" t="s">
        <v>205</v>
      </c>
      <c r="BE199" s="204">
        <f t="shared" si="24"/>
        <v>0</v>
      </c>
      <c r="BF199" s="204">
        <f t="shared" si="25"/>
        <v>0</v>
      </c>
      <c r="BG199" s="204">
        <f t="shared" si="26"/>
        <v>0</v>
      </c>
      <c r="BH199" s="204">
        <f t="shared" si="27"/>
        <v>0</v>
      </c>
      <c r="BI199" s="204">
        <f t="shared" si="28"/>
        <v>0</v>
      </c>
      <c r="BJ199" s="18" t="s">
        <v>84</v>
      </c>
      <c r="BK199" s="204">
        <f t="shared" si="29"/>
        <v>0</v>
      </c>
      <c r="BL199" s="18" t="s">
        <v>211</v>
      </c>
      <c r="BM199" s="203" t="s">
        <v>1276</v>
      </c>
    </row>
    <row r="200" spans="1:65" s="2" customFormat="1" ht="14.45" customHeight="1">
      <c r="A200" s="35"/>
      <c r="B200" s="36"/>
      <c r="C200" s="192" t="s">
        <v>893</v>
      </c>
      <c r="D200" s="192" t="s">
        <v>207</v>
      </c>
      <c r="E200" s="193" t="s">
        <v>3323</v>
      </c>
      <c r="F200" s="194" t="s">
        <v>3324</v>
      </c>
      <c r="G200" s="195" t="s">
        <v>326</v>
      </c>
      <c r="H200" s="196">
        <v>550</v>
      </c>
      <c r="I200" s="197"/>
      <c r="J200" s="198">
        <f t="shared" si="20"/>
        <v>0</v>
      </c>
      <c r="K200" s="194" t="s">
        <v>1</v>
      </c>
      <c r="L200" s="40"/>
      <c r="M200" s="199" t="s">
        <v>1</v>
      </c>
      <c r="N200" s="200" t="s">
        <v>41</v>
      </c>
      <c r="O200" s="72"/>
      <c r="P200" s="201">
        <f t="shared" si="21"/>
        <v>0</v>
      </c>
      <c r="Q200" s="201">
        <v>0</v>
      </c>
      <c r="R200" s="201">
        <f t="shared" si="22"/>
        <v>0</v>
      </c>
      <c r="S200" s="201">
        <v>0</v>
      </c>
      <c r="T200" s="202">
        <f t="shared" si="23"/>
        <v>0</v>
      </c>
      <c r="U200" s="35"/>
      <c r="V200" s="35"/>
      <c r="W200" s="35"/>
      <c r="X200" s="35"/>
      <c r="Y200" s="35"/>
      <c r="Z200" s="35"/>
      <c r="AA200" s="35"/>
      <c r="AB200" s="35"/>
      <c r="AC200" s="35"/>
      <c r="AD200" s="35"/>
      <c r="AE200" s="35"/>
      <c r="AR200" s="203" t="s">
        <v>211</v>
      </c>
      <c r="AT200" s="203" t="s">
        <v>207</v>
      </c>
      <c r="AU200" s="203" t="s">
        <v>84</v>
      </c>
      <c r="AY200" s="18" t="s">
        <v>205</v>
      </c>
      <c r="BE200" s="204">
        <f t="shared" si="24"/>
        <v>0</v>
      </c>
      <c r="BF200" s="204">
        <f t="shared" si="25"/>
        <v>0</v>
      </c>
      <c r="BG200" s="204">
        <f t="shared" si="26"/>
        <v>0</v>
      </c>
      <c r="BH200" s="204">
        <f t="shared" si="27"/>
        <v>0</v>
      </c>
      <c r="BI200" s="204">
        <f t="shared" si="28"/>
        <v>0</v>
      </c>
      <c r="BJ200" s="18" t="s">
        <v>84</v>
      </c>
      <c r="BK200" s="204">
        <f t="shared" si="29"/>
        <v>0</v>
      </c>
      <c r="BL200" s="18" t="s">
        <v>211</v>
      </c>
      <c r="BM200" s="203" t="s">
        <v>1290</v>
      </c>
    </row>
    <row r="201" spans="1:65" s="2" customFormat="1" ht="14.45" customHeight="1">
      <c r="A201" s="35"/>
      <c r="B201" s="36"/>
      <c r="C201" s="192" t="s">
        <v>898</v>
      </c>
      <c r="D201" s="192" t="s">
        <v>207</v>
      </c>
      <c r="E201" s="193" t="s">
        <v>3325</v>
      </c>
      <c r="F201" s="194" t="s">
        <v>3326</v>
      </c>
      <c r="G201" s="195" t="s">
        <v>326</v>
      </c>
      <c r="H201" s="196">
        <v>1950</v>
      </c>
      <c r="I201" s="197"/>
      <c r="J201" s="198">
        <f t="shared" si="20"/>
        <v>0</v>
      </c>
      <c r="K201" s="194" t="s">
        <v>1</v>
      </c>
      <c r="L201" s="40"/>
      <c r="M201" s="199" t="s">
        <v>1</v>
      </c>
      <c r="N201" s="200" t="s">
        <v>41</v>
      </c>
      <c r="O201" s="72"/>
      <c r="P201" s="201">
        <f t="shared" si="21"/>
        <v>0</v>
      </c>
      <c r="Q201" s="201">
        <v>0</v>
      </c>
      <c r="R201" s="201">
        <f t="shared" si="22"/>
        <v>0</v>
      </c>
      <c r="S201" s="201">
        <v>0</v>
      </c>
      <c r="T201" s="202">
        <f t="shared" si="23"/>
        <v>0</v>
      </c>
      <c r="U201" s="35"/>
      <c r="V201" s="35"/>
      <c r="W201" s="35"/>
      <c r="X201" s="35"/>
      <c r="Y201" s="35"/>
      <c r="Z201" s="35"/>
      <c r="AA201" s="35"/>
      <c r="AB201" s="35"/>
      <c r="AC201" s="35"/>
      <c r="AD201" s="35"/>
      <c r="AE201" s="35"/>
      <c r="AR201" s="203" t="s">
        <v>211</v>
      </c>
      <c r="AT201" s="203" t="s">
        <v>207</v>
      </c>
      <c r="AU201" s="203" t="s">
        <v>84</v>
      </c>
      <c r="AY201" s="18" t="s">
        <v>205</v>
      </c>
      <c r="BE201" s="204">
        <f t="shared" si="24"/>
        <v>0</v>
      </c>
      <c r="BF201" s="204">
        <f t="shared" si="25"/>
        <v>0</v>
      </c>
      <c r="BG201" s="204">
        <f t="shared" si="26"/>
        <v>0</v>
      </c>
      <c r="BH201" s="204">
        <f t="shared" si="27"/>
        <v>0</v>
      </c>
      <c r="BI201" s="204">
        <f t="shared" si="28"/>
        <v>0</v>
      </c>
      <c r="BJ201" s="18" t="s">
        <v>84</v>
      </c>
      <c r="BK201" s="204">
        <f t="shared" si="29"/>
        <v>0</v>
      </c>
      <c r="BL201" s="18" t="s">
        <v>211</v>
      </c>
      <c r="BM201" s="203" t="s">
        <v>1304</v>
      </c>
    </row>
    <row r="202" spans="1:65" s="2" customFormat="1" ht="14.45" customHeight="1">
      <c r="A202" s="35"/>
      <c r="B202" s="36"/>
      <c r="C202" s="192" t="s">
        <v>903</v>
      </c>
      <c r="D202" s="192" t="s">
        <v>207</v>
      </c>
      <c r="E202" s="193" t="s">
        <v>3327</v>
      </c>
      <c r="F202" s="194" t="s">
        <v>3328</v>
      </c>
      <c r="G202" s="195" t="s">
        <v>326</v>
      </c>
      <c r="H202" s="196">
        <v>120</v>
      </c>
      <c r="I202" s="197"/>
      <c r="J202" s="198">
        <f t="shared" si="20"/>
        <v>0</v>
      </c>
      <c r="K202" s="194" t="s">
        <v>1</v>
      </c>
      <c r="L202" s="40"/>
      <c r="M202" s="199" t="s">
        <v>1</v>
      </c>
      <c r="N202" s="200" t="s">
        <v>41</v>
      </c>
      <c r="O202" s="72"/>
      <c r="P202" s="201">
        <f t="shared" si="21"/>
        <v>0</v>
      </c>
      <c r="Q202" s="201">
        <v>0</v>
      </c>
      <c r="R202" s="201">
        <f t="shared" si="22"/>
        <v>0</v>
      </c>
      <c r="S202" s="201">
        <v>0</v>
      </c>
      <c r="T202" s="202">
        <f t="shared" si="23"/>
        <v>0</v>
      </c>
      <c r="U202" s="35"/>
      <c r="V202" s="35"/>
      <c r="W202" s="35"/>
      <c r="X202" s="35"/>
      <c r="Y202" s="35"/>
      <c r="Z202" s="35"/>
      <c r="AA202" s="35"/>
      <c r="AB202" s="35"/>
      <c r="AC202" s="35"/>
      <c r="AD202" s="35"/>
      <c r="AE202" s="35"/>
      <c r="AR202" s="203" t="s">
        <v>211</v>
      </c>
      <c r="AT202" s="203" t="s">
        <v>207</v>
      </c>
      <c r="AU202" s="203" t="s">
        <v>84</v>
      </c>
      <c r="AY202" s="18" t="s">
        <v>205</v>
      </c>
      <c r="BE202" s="204">
        <f t="shared" si="24"/>
        <v>0</v>
      </c>
      <c r="BF202" s="204">
        <f t="shared" si="25"/>
        <v>0</v>
      </c>
      <c r="BG202" s="204">
        <f t="shared" si="26"/>
        <v>0</v>
      </c>
      <c r="BH202" s="204">
        <f t="shared" si="27"/>
        <v>0</v>
      </c>
      <c r="BI202" s="204">
        <f t="shared" si="28"/>
        <v>0</v>
      </c>
      <c r="BJ202" s="18" t="s">
        <v>84</v>
      </c>
      <c r="BK202" s="204">
        <f t="shared" si="29"/>
        <v>0</v>
      </c>
      <c r="BL202" s="18" t="s">
        <v>211</v>
      </c>
      <c r="BM202" s="203" t="s">
        <v>1315</v>
      </c>
    </row>
    <row r="203" spans="1:65" s="2" customFormat="1" ht="14.45" customHeight="1">
      <c r="A203" s="35"/>
      <c r="B203" s="36"/>
      <c r="C203" s="192" t="s">
        <v>907</v>
      </c>
      <c r="D203" s="192" t="s">
        <v>207</v>
      </c>
      <c r="E203" s="193" t="s">
        <v>3329</v>
      </c>
      <c r="F203" s="194" t="s">
        <v>3330</v>
      </c>
      <c r="G203" s="195" t="s">
        <v>326</v>
      </c>
      <c r="H203" s="196">
        <v>10</v>
      </c>
      <c r="I203" s="197"/>
      <c r="J203" s="198">
        <f t="shared" si="20"/>
        <v>0</v>
      </c>
      <c r="K203" s="194" t="s">
        <v>1</v>
      </c>
      <c r="L203" s="40"/>
      <c r="M203" s="199" t="s">
        <v>1</v>
      </c>
      <c r="N203" s="200" t="s">
        <v>41</v>
      </c>
      <c r="O203" s="72"/>
      <c r="P203" s="201">
        <f t="shared" si="21"/>
        <v>0</v>
      </c>
      <c r="Q203" s="201">
        <v>0</v>
      </c>
      <c r="R203" s="201">
        <f t="shared" si="22"/>
        <v>0</v>
      </c>
      <c r="S203" s="201">
        <v>0</v>
      </c>
      <c r="T203" s="202">
        <f t="shared" si="23"/>
        <v>0</v>
      </c>
      <c r="U203" s="35"/>
      <c r="V203" s="35"/>
      <c r="W203" s="35"/>
      <c r="X203" s="35"/>
      <c r="Y203" s="35"/>
      <c r="Z203" s="35"/>
      <c r="AA203" s="35"/>
      <c r="AB203" s="35"/>
      <c r="AC203" s="35"/>
      <c r="AD203" s="35"/>
      <c r="AE203" s="35"/>
      <c r="AR203" s="203" t="s">
        <v>211</v>
      </c>
      <c r="AT203" s="203" t="s">
        <v>207</v>
      </c>
      <c r="AU203" s="203" t="s">
        <v>84</v>
      </c>
      <c r="AY203" s="18" t="s">
        <v>205</v>
      </c>
      <c r="BE203" s="204">
        <f t="shared" si="24"/>
        <v>0</v>
      </c>
      <c r="BF203" s="204">
        <f t="shared" si="25"/>
        <v>0</v>
      </c>
      <c r="BG203" s="204">
        <f t="shared" si="26"/>
        <v>0</v>
      </c>
      <c r="BH203" s="204">
        <f t="shared" si="27"/>
        <v>0</v>
      </c>
      <c r="BI203" s="204">
        <f t="shared" si="28"/>
        <v>0</v>
      </c>
      <c r="BJ203" s="18" t="s">
        <v>84</v>
      </c>
      <c r="BK203" s="204">
        <f t="shared" si="29"/>
        <v>0</v>
      </c>
      <c r="BL203" s="18" t="s">
        <v>211</v>
      </c>
      <c r="BM203" s="203" t="s">
        <v>1324</v>
      </c>
    </row>
    <row r="204" spans="1:65" s="2" customFormat="1" ht="14.45" customHeight="1">
      <c r="A204" s="35"/>
      <c r="B204" s="36"/>
      <c r="C204" s="192" t="s">
        <v>913</v>
      </c>
      <c r="D204" s="192" t="s">
        <v>207</v>
      </c>
      <c r="E204" s="193" t="s">
        <v>3331</v>
      </c>
      <c r="F204" s="194" t="s">
        <v>3332</v>
      </c>
      <c r="G204" s="195" t="s">
        <v>326</v>
      </c>
      <c r="H204" s="196">
        <v>30</v>
      </c>
      <c r="I204" s="197"/>
      <c r="J204" s="198">
        <f t="shared" si="20"/>
        <v>0</v>
      </c>
      <c r="K204" s="194" t="s">
        <v>1</v>
      </c>
      <c r="L204" s="40"/>
      <c r="M204" s="199" t="s">
        <v>1</v>
      </c>
      <c r="N204" s="200" t="s">
        <v>41</v>
      </c>
      <c r="O204" s="72"/>
      <c r="P204" s="201">
        <f t="shared" si="21"/>
        <v>0</v>
      </c>
      <c r="Q204" s="201">
        <v>0</v>
      </c>
      <c r="R204" s="201">
        <f t="shared" si="22"/>
        <v>0</v>
      </c>
      <c r="S204" s="201">
        <v>0</v>
      </c>
      <c r="T204" s="202">
        <f t="shared" si="23"/>
        <v>0</v>
      </c>
      <c r="U204" s="35"/>
      <c r="V204" s="35"/>
      <c r="W204" s="35"/>
      <c r="X204" s="35"/>
      <c r="Y204" s="35"/>
      <c r="Z204" s="35"/>
      <c r="AA204" s="35"/>
      <c r="AB204" s="35"/>
      <c r="AC204" s="35"/>
      <c r="AD204" s="35"/>
      <c r="AE204" s="35"/>
      <c r="AR204" s="203" t="s">
        <v>211</v>
      </c>
      <c r="AT204" s="203" t="s">
        <v>207</v>
      </c>
      <c r="AU204" s="203" t="s">
        <v>84</v>
      </c>
      <c r="AY204" s="18" t="s">
        <v>205</v>
      </c>
      <c r="BE204" s="204">
        <f t="shared" si="24"/>
        <v>0</v>
      </c>
      <c r="BF204" s="204">
        <f t="shared" si="25"/>
        <v>0</v>
      </c>
      <c r="BG204" s="204">
        <f t="shared" si="26"/>
        <v>0</v>
      </c>
      <c r="BH204" s="204">
        <f t="shared" si="27"/>
        <v>0</v>
      </c>
      <c r="BI204" s="204">
        <f t="shared" si="28"/>
        <v>0</v>
      </c>
      <c r="BJ204" s="18" t="s">
        <v>84</v>
      </c>
      <c r="BK204" s="204">
        <f t="shared" si="29"/>
        <v>0</v>
      </c>
      <c r="BL204" s="18" t="s">
        <v>211</v>
      </c>
      <c r="BM204" s="203" t="s">
        <v>1335</v>
      </c>
    </row>
    <row r="205" spans="1:65" s="2" customFormat="1" ht="14.45" customHeight="1">
      <c r="A205" s="35"/>
      <c r="B205" s="36"/>
      <c r="C205" s="192" t="s">
        <v>919</v>
      </c>
      <c r="D205" s="192" t="s">
        <v>207</v>
      </c>
      <c r="E205" s="193" t="s">
        <v>3333</v>
      </c>
      <c r="F205" s="194" t="s">
        <v>3334</v>
      </c>
      <c r="G205" s="195" t="s">
        <v>326</v>
      </c>
      <c r="H205" s="196">
        <v>12</v>
      </c>
      <c r="I205" s="197"/>
      <c r="J205" s="198">
        <f t="shared" si="20"/>
        <v>0</v>
      </c>
      <c r="K205" s="194" t="s">
        <v>1</v>
      </c>
      <c r="L205" s="40"/>
      <c r="M205" s="199" t="s">
        <v>1</v>
      </c>
      <c r="N205" s="200" t="s">
        <v>41</v>
      </c>
      <c r="O205" s="72"/>
      <c r="P205" s="201">
        <f t="shared" si="21"/>
        <v>0</v>
      </c>
      <c r="Q205" s="201">
        <v>0</v>
      </c>
      <c r="R205" s="201">
        <f t="shared" si="22"/>
        <v>0</v>
      </c>
      <c r="S205" s="201">
        <v>0</v>
      </c>
      <c r="T205" s="202">
        <f t="shared" si="23"/>
        <v>0</v>
      </c>
      <c r="U205" s="35"/>
      <c r="V205" s="35"/>
      <c r="W205" s="35"/>
      <c r="X205" s="35"/>
      <c r="Y205" s="35"/>
      <c r="Z205" s="35"/>
      <c r="AA205" s="35"/>
      <c r="AB205" s="35"/>
      <c r="AC205" s="35"/>
      <c r="AD205" s="35"/>
      <c r="AE205" s="35"/>
      <c r="AR205" s="203" t="s">
        <v>211</v>
      </c>
      <c r="AT205" s="203" t="s">
        <v>207</v>
      </c>
      <c r="AU205" s="203" t="s">
        <v>84</v>
      </c>
      <c r="AY205" s="18" t="s">
        <v>205</v>
      </c>
      <c r="BE205" s="204">
        <f t="shared" si="24"/>
        <v>0</v>
      </c>
      <c r="BF205" s="204">
        <f t="shared" si="25"/>
        <v>0</v>
      </c>
      <c r="BG205" s="204">
        <f t="shared" si="26"/>
        <v>0</v>
      </c>
      <c r="BH205" s="204">
        <f t="shared" si="27"/>
        <v>0</v>
      </c>
      <c r="BI205" s="204">
        <f t="shared" si="28"/>
        <v>0</v>
      </c>
      <c r="BJ205" s="18" t="s">
        <v>84</v>
      </c>
      <c r="BK205" s="204">
        <f t="shared" si="29"/>
        <v>0</v>
      </c>
      <c r="BL205" s="18" t="s">
        <v>211</v>
      </c>
      <c r="BM205" s="203" t="s">
        <v>1346</v>
      </c>
    </row>
    <row r="206" spans="1:65" s="2" customFormat="1" ht="14.45" customHeight="1">
      <c r="A206" s="35"/>
      <c r="B206" s="36"/>
      <c r="C206" s="192" t="s">
        <v>924</v>
      </c>
      <c r="D206" s="192" t="s">
        <v>207</v>
      </c>
      <c r="E206" s="193" t="s">
        <v>3335</v>
      </c>
      <c r="F206" s="194" t="s">
        <v>3336</v>
      </c>
      <c r="G206" s="195" t="s">
        <v>326</v>
      </c>
      <c r="H206" s="196">
        <v>40</v>
      </c>
      <c r="I206" s="197"/>
      <c r="J206" s="198">
        <f t="shared" si="20"/>
        <v>0</v>
      </c>
      <c r="K206" s="194" t="s">
        <v>1</v>
      </c>
      <c r="L206" s="40"/>
      <c r="M206" s="199" t="s">
        <v>1</v>
      </c>
      <c r="N206" s="200" t="s">
        <v>41</v>
      </c>
      <c r="O206" s="72"/>
      <c r="P206" s="201">
        <f t="shared" si="21"/>
        <v>0</v>
      </c>
      <c r="Q206" s="201">
        <v>0</v>
      </c>
      <c r="R206" s="201">
        <f t="shared" si="22"/>
        <v>0</v>
      </c>
      <c r="S206" s="201">
        <v>0</v>
      </c>
      <c r="T206" s="202">
        <f t="shared" si="23"/>
        <v>0</v>
      </c>
      <c r="U206" s="35"/>
      <c r="V206" s="35"/>
      <c r="W206" s="35"/>
      <c r="X206" s="35"/>
      <c r="Y206" s="35"/>
      <c r="Z206" s="35"/>
      <c r="AA206" s="35"/>
      <c r="AB206" s="35"/>
      <c r="AC206" s="35"/>
      <c r="AD206" s="35"/>
      <c r="AE206" s="35"/>
      <c r="AR206" s="203" t="s">
        <v>211</v>
      </c>
      <c r="AT206" s="203" t="s">
        <v>207</v>
      </c>
      <c r="AU206" s="203" t="s">
        <v>84</v>
      </c>
      <c r="AY206" s="18" t="s">
        <v>205</v>
      </c>
      <c r="BE206" s="204">
        <f t="shared" si="24"/>
        <v>0</v>
      </c>
      <c r="BF206" s="204">
        <f t="shared" si="25"/>
        <v>0</v>
      </c>
      <c r="BG206" s="204">
        <f t="shared" si="26"/>
        <v>0</v>
      </c>
      <c r="BH206" s="204">
        <f t="shared" si="27"/>
        <v>0</v>
      </c>
      <c r="BI206" s="204">
        <f t="shared" si="28"/>
        <v>0</v>
      </c>
      <c r="BJ206" s="18" t="s">
        <v>84</v>
      </c>
      <c r="BK206" s="204">
        <f t="shared" si="29"/>
        <v>0</v>
      </c>
      <c r="BL206" s="18" t="s">
        <v>211</v>
      </c>
      <c r="BM206" s="203" t="s">
        <v>1355</v>
      </c>
    </row>
    <row r="207" spans="1:65" s="2" customFormat="1" ht="14.45" customHeight="1">
      <c r="A207" s="35"/>
      <c r="B207" s="36"/>
      <c r="C207" s="192" t="s">
        <v>929</v>
      </c>
      <c r="D207" s="192" t="s">
        <v>207</v>
      </c>
      <c r="E207" s="193" t="s">
        <v>3337</v>
      </c>
      <c r="F207" s="194" t="s">
        <v>3338</v>
      </c>
      <c r="G207" s="195" t="s">
        <v>326</v>
      </c>
      <c r="H207" s="196">
        <v>52</v>
      </c>
      <c r="I207" s="197"/>
      <c r="J207" s="198">
        <f t="shared" si="20"/>
        <v>0</v>
      </c>
      <c r="K207" s="194" t="s">
        <v>1</v>
      </c>
      <c r="L207" s="40"/>
      <c r="M207" s="199" t="s">
        <v>1</v>
      </c>
      <c r="N207" s="200" t="s">
        <v>41</v>
      </c>
      <c r="O207" s="72"/>
      <c r="P207" s="201">
        <f t="shared" si="21"/>
        <v>0</v>
      </c>
      <c r="Q207" s="201">
        <v>0</v>
      </c>
      <c r="R207" s="201">
        <f t="shared" si="22"/>
        <v>0</v>
      </c>
      <c r="S207" s="201">
        <v>0</v>
      </c>
      <c r="T207" s="202">
        <f t="shared" si="23"/>
        <v>0</v>
      </c>
      <c r="U207" s="35"/>
      <c r="V207" s="35"/>
      <c r="W207" s="35"/>
      <c r="X207" s="35"/>
      <c r="Y207" s="35"/>
      <c r="Z207" s="35"/>
      <c r="AA207" s="35"/>
      <c r="AB207" s="35"/>
      <c r="AC207" s="35"/>
      <c r="AD207" s="35"/>
      <c r="AE207" s="35"/>
      <c r="AR207" s="203" t="s">
        <v>211</v>
      </c>
      <c r="AT207" s="203" t="s">
        <v>207</v>
      </c>
      <c r="AU207" s="203" t="s">
        <v>84</v>
      </c>
      <c r="AY207" s="18" t="s">
        <v>205</v>
      </c>
      <c r="BE207" s="204">
        <f t="shared" si="24"/>
        <v>0</v>
      </c>
      <c r="BF207" s="204">
        <f t="shared" si="25"/>
        <v>0</v>
      </c>
      <c r="BG207" s="204">
        <f t="shared" si="26"/>
        <v>0</v>
      </c>
      <c r="BH207" s="204">
        <f t="shared" si="27"/>
        <v>0</v>
      </c>
      <c r="BI207" s="204">
        <f t="shared" si="28"/>
        <v>0</v>
      </c>
      <c r="BJ207" s="18" t="s">
        <v>84</v>
      </c>
      <c r="BK207" s="204">
        <f t="shared" si="29"/>
        <v>0</v>
      </c>
      <c r="BL207" s="18" t="s">
        <v>211</v>
      </c>
      <c r="BM207" s="203" t="s">
        <v>1366</v>
      </c>
    </row>
    <row r="208" spans="1:65" s="2" customFormat="1" ht="14.45" customHeight="1">
      <c r="A208" s="35"/>
      <c r="B208" s="36"/>
      <c r="C208" s="192" t="s">
        <v>935</v>
      </c>
      <c r="D208" s="192" t="s">
        <v>207</v>
      </c>
      <c r="E208" s="193" t="s">
        <v>3339</v>
      </c>
      <c r="F208" s="194" t="s">
        <v>3340</v>
      </c>
      <c r="G208" s="195" t="s">
        <v>326</v>
      </c>
      <c r="H208" s="196">
        <v>45</v>
      </c>
      <c r="I208" s="197"/>
      <c r="J208" s="198">
        <f t="shared" si="20"/>
        <v>0</v>
      </c>
      <c r="K208" s="194" t="s">
        <v>1</v>
      </c>
      <c r="L208" s="40"/>
      <c r="M208" s="199" t="s">
        <v>1</v>
      </c>
      <c r="N208" s="200" t="s">
        <v>41</v>
      </c>
      <c r="O208" s="72"/>
      <c r="P208" s="201">
        <f t="shared" si="21"/>
        <v>0</v>
      </c>
      <c r="Q208" s="201">
        <v>0</v>
      </c>
      <c r="R208" s="201">
        <f t="shared" si="22"/>
        <v>0</v>
      </c>
      <c r="S208" s="201">
        <v>0</v>
      </c>
      <c r="T208" s="202">
        <f t="shared" si="23"/>
        <v>0</v>
      </c>
      <c r="U208" s="35"/>
      <c r="V208" s="35"/>
      <c r="W208" s="35"/>
      <c r="X208" s="35"/>
      <c r="Y208" s="35"/>
      <c r="Z208" s="35"/>
      <c r="AA208" s="35"/>
      <c r="AB208" s="35"/>
      <c r="AC208" s="35"/>
      <c r="AD208" s="35"/>
      <c r="AE208" s="35"/>
      <c r="AR208" s="203" t="s">
        <v>211</v>
      </c>
      <c r="AT208" s="203" t="s">
        <v>207</v>
      </c>
      <c r="AU208" s="203" t="s">
        <v>84</v>
      </c>
      <c r="AY208" s="18" t="s">
        <v>205</v>
      </c>
      <c r="BE208" s="204">
        <f t="shared" si="24"/>
        <v>0</v>
      </c>
      <c r="BF208" s="204">
        <f t="shared" si="25"/>
        <v>0</v>
      </c>
      <c r="BG208" s="204">
        <f t="shared" si="26"/>
        <v>0</v>
      </c>
      <c r="BH208" s="204">
        <f t="shared" si="27"/>
        <v>0</v>
      </c>
      <c r="BI208" s="204">
        <f t="shared" si="28"/>
        <v>0</v>
      </c>
      <c r="BJ208" s="18" t="s">
        <v>84</v>
      </c>
      <c r="BK208" s="204">
        <f t="shared" si="29"/>
        <v>0</v>
      </c>
      <c r="BL208" s="18" t="s">
        <v>211</v>
      </c>
      <c r="BM208" s="203" t="s">
        <v>1379</v>
      </c>
    </row>
    <row r="209" spans="1:65" s="2" customFormat="1" ht="14.45" customHeight="1">
      <c r="A209" s="35"/>
      <c r="B209" s="36"/>
      <c r="C209" s="192" t="s">
        <v>941</v>
      </c>
      <c r="D209" s="192" t="s">
        <v>207</v>
      </c>
      <c r="E209" s="193" t="s">
        <v>3341</v>
      </c>
      <c r="F209" s="194" t="s">
        <v>3342</v>
      </c>
      <c r="G209" s="195" t="s">
        <v>326</v>
      </c>
      <c r="H209" s="196">
        <v>95</v>
      </c>
      <c r="I209" s="197"/>
      <c r="J209" s="198">
        <f t="shared" si="20"/>
        <v>0</v>
      </c>
      <c r="K209" s="194" t="s">
        <v>1</v>
      </c>
      <c r="L209" s="40"/>
      <c r="M209" s="199" t="s">
        <v>1</v>
      </c>
      <c r="N209" s="200" t="s">
        <v>41</v>
      </c>
      <c r="O209" s="72"/>
      <c r="P209" s="201">
        <f t="shared" si="21"/>
        <v>0</v>
      </c>
      <c r="Q209" s="201">
        <v>0</v>
      </c>
      <c r="R209" s="201">
        <f t="shared" si="22"/>
        <v>0</v>
      </c>
      <c r="S209" s="201">
        <v>0</v>
      </c>
      <c r="T209" s="202">
        <f t="shared" si="23"/>
        <v>0</v>
      </c>
      <c r="U209" s="35"/>
      <c r="V209" s="35"/>
      <c r="W209" s="35"/>
      <c r="X209" s="35"/>
      <c r="Y209" s="35"/>
      <c r="Z209" s="35"/>
      <c r="AA209" s="35"/>
      <c r="AB209" s="35"/>
      <c r="AC209" s="35"/>
      <c r="AD209" s="35"/>
      <c r="AE209" s="35"/>
      <c r="AR209" s="203" t="s">
        <v>211</v>
      </c>
      <c r="AT209" s="203" t="s">
        <v>207</v>
      </c>
      <c r="AU209" s="203" t="s">
        <v>84</v>
      </c>
      <c r="AY209" s="18" t="s">
        <v>205</v>
      </c>
      <c r="BE209" s="204">
        <f t="shared" si="24"/>
        <v>0</v>
      </c>
      <c r="BF209" s="204">
        <f t="shared" si="25"/>
        <v>0</v>
      </c>
      <c r="BG209" s="204">
        <f t="shared" si="26"/>
        <v>0</v>
      </c>
      <c r="BH209" s="204">
        <f t="shared" si="27"/>
        <v>0</v>
      </c>
      <c r="BI209" s="204">
        <f t="shared" si="28"/>
        <v>0</v>
      </c>
      <c r="BJ209" s="18" t="s">
        <v>84</v>
      </c>
      <c r="BK209" s="204">
        <f t="shared" si="29"/>
        <v>0</v>
      </c>
      <c r="BL209" s="18" t="s">
        <v>211</v>
      </c>
      <c r="BM209" s="203" t="s">
        <v>1394</v>
      </c>
    </row>
    <row r="210" spans="1:65" s="2" customFormat="1" ht="14.45" customHeight="1">
      <c r="A210" s="35"/>
      <c r="B210" s="36"/>
      <c r="C210" s="192" t="s">
        <v>947</v>
      </c>
      <c r="D210" s="192" t="s">
        <v>207</v>
      </c>
      <c r="E210" s="193" t="s">
        <v>3343</v>
      </c>
      <c r="F210" s="194" t="s">
        <v>3344</v>
      </c>
      <c r="G210" s="195" t="s">
        <v>326</v>
      </c>
      <c r="H210" s="196">
        <v>20</v>
      </c>
      <c r="I210" s="197"/>
      <c r="J210" s="198">
        <f t="shared" si="20"/>
        <v>0</v>
      </c>
      <c r="K210" s="194" t="s">
        <v>1</v>
      </c>
      <c r="L210" s="40"/>
      <c r="M210" s="199" t="s">
        <v>1</v>
      </c>
      <c r="N210" s="200" t="s">
        <v>41</v>
      </c>
      <c r="O210" s="72"/>
      <c r="P210" s="201">
        <f t="shared" si="21"/>
        <v>0</v>
      </c>
      <c r="Q210" s="201">
        <v>0</v>
      </c>
      <c r="R210" s="201">
        <f t="shared" si="22"/>
        <v>0</v>
      </c>
      <c r="S210" s="201">
        <v>0</v>
      </c>
      <c r="T210" s="202">
        <f t="shared" si="23"/>
        <v>0</v>
      </c>
      <c r="U210" s="35"/>
      <c r="V210" s="35"/>
      <c r="W210" s="35"/>
      <c r="X210" s="35"/>
      <c r="Y210" s="35"/>
      <c r="Z210" s="35"/>
      <c r="AA210" s="35"/>
      <c r="AB210" s="35"/>
      <c r="AC210" s="35"/>
      <c r="AD210" s="35"/>
      <c r="AE210" s="35"/>
      <c r="AR210" s="203" t="s">
        <v>211</v>
      </c>
      <c r="AT210" s="203" t="s">
        <v>207</v>
      </c>
      <c r="AU210" s="203" t="s">
        <v>84</v>
      </c>
      <c r="AY210" s="18" t="s">
        <v>205</v>
      </c>
      <c r="BE210" s="204">
        <f t="shared" si="24"/>
        <v>0</v>
      </c>
      <c r="BF210" s="204">
        <f t="shared" si="25"/>
        <v>0</v>
      </c>
      <c r="BG210" s="204">
        <f t="shared" si="26"/>
        <v>0</v>
      </c>
      <c r="BH210" s="204">
        <f t="shared" si="27"/>
        <v>0</v>
      </c>
      <c r="BI210" s="204">
        <f t="shared" si="28"/>
        <v>0</v>
      </c>
      <c r="BJ210" s="18" t="s">
        <v>84</v>
      </c>
      <c r="BK210" s="204">
        <f t="shared" si="29"/>
        <v>0</v>
      </c>
      <c r="BL210" s="18" t="s">
        <v>211</v>
      </c>
      <c r="BM210" s="203" t="s">
        <v>1406</v>
      </c>
    </row>
    <row r="211" spans="1:65" s="2" customFormat="1" ht="14.45" customHeight="1">
      <c r="A211" s="35"/>
      <c r="B211" s="36"/>
      <c r="C211" s="192" t="s">
        <v>952</v>
      </c>
      <c r="D211" s="192" t="s">
        <v>207</v>
      </c>
      <c r="E211" s="193" t="s">
        <v>3345</v>
      </c>
      <c r="F211" s="194" t="s">
        <v>3346</v>
      </c>
      <c r="G211" s="195" t="s">
        <v>326</v>
      </c>
      <c r="H211" s="196">
        <v>20</v>
      </c>
      <c r="I211" s="197"/>
      <c r="J211" s="198">
        <f t="shared" si="20"/>
        <v>0</v>
      </c>
      <c r="K211" s="194" t="s">
        <v>1</v>
      </c>
      <c r="L211" s="40"/>
      <c r="M211" s="199" t="s">
        <v>1</v>
      </c>
      <c r="N211" s="200" t="s">
        <v>41</v>
      </c>
      <c r="O211" s="72"/>
      <c r="P211" s="201">
        <f t="shared" si="21"/>
        <v>0</v>
      </c>
      <c r="Q211" s="201">
        <v>0</v>
      </c>
      <c r="R211" s="201">
        <f t="shared" si="22"/>
        <v>0</v>
      </c>
      <c r="S211" s="201">
        <v>0</v>
      </c>
      <c r="T211" s="202">
        <f t="shared" si="23"/>
        <v>0</v>
      </c>
      <c r="U211" s="35"/>
      <c r="V211" s="35"/>
      <c r="W211" s="35"/>
      <c r="X211" s="35"/>
      <c r="Y211" s="35"/>
      <c r="Z211" s="35"/>
      <c r="AA211" s="35"/>
      <c r="AB211" s="35"/>
      <c r="AC211" s="35"/>
      <c r="AD211" s="35"/>
      <c r="AE211" s="35"/>
      <c r="AR211" s="203" t="s">
        <v>211</v>
      </c>
      <c r="AT211" s="203" t="s">
        <v>207</v>
      </c>
      <c r="AU211" s="203" t="s">
        <v>84</v>
      </c>
      <c r="AY211" s="18" t="s">
        <v>205</v>
      </c>
      <c r="BE211" s="204">
        <f t="shared" si="24"/>
        <v>0</v>
      </c>
      <c r="BF211" s="204">
        <f t="shared" si="25"/>
        <v>0</v>
      </c>
      <c r="BG211" s="204">
        <f t="shared" si="26"/>
        <v>0</v>
      </c>
      <c r="BH211" s="204">
        <f t="shared" si="27"/>
        <v>0</v>
      </c>
      <c r="BI211" s="204">
        <f t="shared" si="28"/>
        <v>0</v>
      </c>
      <c r="BJ211" s="18" t="s">
        <v>84</v>
      </c>
      <c r="BK211" s="204">
        <f t="shared" si="29"/>
        <v>0</v>
      </c>
      <c r="BL211" s="18" t="s">
        <v>211</v>
      </c>
      <c r="BM211" s="203" t="s">
        <v>1417</v>
      </c>
    </row>
    <row r="212" spans="1:65" s="2" customFormat="1" ht="14.45" customHeight="1">
      <c r="A212" s="35"/>
      <c r="B212" s="36"/>
      <c r="C212" s="192" t="s">
        <v>956</v>
      </c>
      <c r="D212" s="192" t="s">
        <v>207</v>
      </c>
      <c r="E212" s="193" t="s">
        <v>3347</v>
      </c>
      <c r="F212" s="194" t="s">
        <v>3348</v>
      </c>
      <c r="G212" s="195" t="s">
        <v>2678</v>
      </c>
      <c r="H212" s="196">
        <v>800</v>
      </c>
      <c r="I212" s="197"/>
      <c r="J212" s="198">
        <f t="shared" si="20"/>
        <v>0</v>
      </c>
      <c r="K212" s="194" t="s">
        <v>1</v>
      </c>
      <c r="L212" s="40"/>
      <c r="M212" s="199" t="s">
        <v>1</v>
      </c>
      <c r="N212" s="200" t="s">
        <v>41</v>
      </c>
      <c r="O212" s="72"/>
      <c r="P212" s="201">
        <f t="shared" si="21"/>
        <v>0</v>
      </c>
      <c r="Q212" s="201">
        <v>0</v>
      </c>
      <c r="R212" s="201">
        <f t="shared" si="22"/>
        <v>0</v>
      </c>
      <c r="S212" s="201">
        <v>0</v>
      </c>
      <c r="T212" s="202">
        <f t="shared" si="23"/>
        <v>0</v>
      </c>
      <c r="U212" s="35"/>
      <c r="V212" s="35"/>
      <c r="W212" s="35"/>
      <c r="X212" s="35"/>
      <c r="Y212" s="35"/>
      <c r="Z212" s="35"/>
      <c r="AA212" s="35"/>
      <c r="AB212" s="35"/>
      <c r="AC212" s="35"/>
      <c r="AD212" s="35"/>
      <c r="AE212" s="35"/>
      <c r="AR212" s="203" t="s">
        <v>211</v>
      </c>
      <c r="AT212" s="203" t="s">
        <v>207</v>
      </c>
      <c r="AU212" s="203" t="s">
        <v>84</v>
      </c>
      <c r="AY212" s="18" t="s">
        <v>205</v>
      </c>
      <c r="BE212" s="204">
        <f t="shared" si="24"/>
        <v>0</v>
      </c>
      <c r="BF212" s="204">
        <f t="shared" si="25"/>
        <v>0</v>
      </c>
      <c r="BG212" s="204">
        <f t="shared" si="26"/>
        <v>0</v>
      </c>
      <c r="BH212" s="204">
        <f t="shared" si="27"/>
        <v>0</v>
      </c>
      <c r="BI212" s="204">
        <f t="shared" si="28"/>
        <v>0</v>
      </c>
      <c r="BJ212" s="18" t="s">
        <v>84</v>
      </c>
      <c r="BK212" s="204">
        <f t="shared" si="29"/>
        <v>0</v>
      </c>
      <c r="BL212" s="18" t="s">
        <v>211</v>
      </c>
      <c r="BM212" s="203" t="s">
        <v>1427</v>
      </c>
    </row>
    <row r="213" spans="1:65" s="2" customFormat="1" ht="14.45" customHeight="1">
      <c r="A213" s="35"/>
      <c r="B213" s="36"/>
      <c r="C213" s="192" t="s">
        <v>960</v>
      </c>
      <c r="D213" s="192" t="s">
        <v>207</v>
      </c>
      <c r="E213" s="193" t="s">
        <v>3349</v>
      </c>
      <c r="F213" s="194" t="s">
        <v>3350</v>
      </c>
      <c r="G213" s="195" t="s">
        <v>326</v>
      </c>
      <c r="H213" s="196">
        <v>19</v>
      </c>
      <c r="I213" s="197"/>
      <c r="J213" s="198">
        <f t="shared" si="20"/>
        <v>0</v>
      </c>
      <c r="K213" s="194" t="s">
        <v>1</v>
      </c>
      <c r="L213" s="40"/>
      <c r="M213" s="199" t="s">
        <v>1</v>
      </c>
      <c r="N213" s="200" t="s">
        <v>41</v>
      </c>
      <c r="O213" s="72"/>
      <c r="P213" s="201">
        <f t="shared" si="21"/>
        <v>0</v>
      </c>
      <c r="Q213" s="201">
        <v>0</v>
      </c>
      <c r="R213" s="201">
        <f t="shared" si="22"/>
        <v>0</v>
      </c>
      <c r="S213" s="201">
        <v>0</v>
      </c>
      <c r="T213" s="202">
        <f t="shared" si="23"/>
        <v>0</v>
      </c>
      <c r="U213" s="35"/>
      <c r="V213" s="35"/>
      <c r="W213" s="35"/>
      <c r="X213" s="35"/>
      <c r="Y213" s="35"/>
      <c r="Z213" s="35"/>
      <c r="AA213" s="35"/>
      <c r="AB213" s="35"/>
      <c r="AC213" s="35"/>
      <c r="AD213" s="35"/>
      <c r="AE213" s="35"/>
      <c r="AR213" s="203" t="s">
        <v>211</v>
      </c>
      <c r="AT213" s="203" t="s">
        <v>207</v>
      </c>
      <c r="AU213" s="203" t="s">
        <v>84</v>
      </c>
      <c r="AY213" s="18" t="s">
        <v>205</v>
      </c>
      <c r="BE213" s="204">
        <f t="shared" si="24"/>
        <v>0</v>
      </c>
      <c r="BF213" s="204">
        <f t="shared" si="25"/>
        <v>0</v>
      </c>
      <c r="BG213" s="204">
        <f t="shared" si="26"/>
        <v>0</v>
      </c>
      <c r="BH213" s="204">
        <f t="shared" si="27"/>
        <v>0</v>
      </c>
      <c r="BI213" s="204">
        <f t="shared" si="28"/>
        <v>0</v>
      </c>
      <c r="BJ213" s="18" t="s">
        <v>84</v>
      </c>
      <c r="BK213" s="204">
        <f t="shared" si="29"/>
        <v>0</v>
      </c>
      <c r="BL213" s="18" t="s">
        <v>211</v>
      </c>
      <c r="BM213" s="203" t="s">
        <v>1438</v>
      </c>
    </row>
    <row r="214" spans="1:65" s="2" customFormat="1" ht="14.45" customHeight="1">
      <c r="A214" s="35"/>
      <c r="B214" s="36"/>
      <c r="C214" s="192" t="s">
        <v>966</v>
      </c>
      <c r="D214" s="192" t="s">
        <v>207</v>
      </c>
      <c r="E214" s="193" t="s">
        <v>3351</v>
      </c>
      <c r="F214" s="194" t="s">
        <v>3352</v>
      </c>
      <c r="G214" s="195" t="s">
        <v>3220</v>
      </c>
      <c r="H214" s="196">
        <v>1</v>
      </c>
      <c r="I214" s="197"/>
      <c r="J214" s="198">
        <f t="shared" si="20"/>
        <v>0</v>
      </c>
      <c r="K214" s="194" t="s">
        <v>1</v>
      </c>
      <c r="L214" s="40"/>
      <c r="M214" s="199" t="s">
        <v>1</v>
      </c>
      <c r="N214" s="200" t="s">
        <v>41</v>
      </c>
      <c r="O214" s="72"/>
      <c r="P214" s="201">
        <f t="shared" si="21"/>
        <v>0</v>
      </c>
      <c r="Q214" s="201">
        <v>0</v>
      </c>
      <c r="R214" s="201">
        <f t="shared" si="22"/>
        <v>0</v>
      </c>
      <c r="S214" s="201">
        <v>0</v>
      </c>
      <c r="T214" s="202">
        <f t="shared" si="23"/>
        <v>0</v>
      </c>
      <c r="U214" s="35"/>
      <c r="V214" s="35"/>
      <c r="W214" s="35"/>
      <c r="X214" s="35"/>
      <c r="Y214" s="35"/>
      <c r="Z214" s="35"/>
      <c r="AA214" s="35"/>
      <c r="AB214" s="35"/>
      <c r="AC214" s="35"/>
      <c r="AD214" s="35"/>
      <c r="AE214" s="35"/>
      <c r="AR214" s="203" t="s">
        <v>211</v>
      </c>
      <c r="AT214" s="203" t="s">
        <v>207</v>
      </c>
      <c r="AU214" s="203" t="s">
        <v>84</v>
      </c>
      <c r="AY214" s="18" t="s">
        <v>205</v>
      </c>
      <c r="BE214" s="204">
        <f t="shared" si="24"/>
        <v>0</v>
      </c>
      <c r="BF214" s="204">
        <f t="shared" si="25"/>
        <v>0</v>
      </c>
      <c r="BG214" s="204">
        <f t="shared" si="26"/>
        <v>0</v>
      </c>
      <c r="BH214" s="204">
        <f t="shared" si="27"/>
        <v>0</v>
      </c>
      <c r="BI214" s="204">
        <f t="shared" si="28"/>
        <v>0</v>
      </c>
      <c r="BJ214" s="18" t="s">
        <v>84</v>
      </c>
      <c r="BK214" s="204">
        <f t="shared" si="29"/>
        <v>0</v>
      </c>
      <c r="BL214" s="18" t="s">
        <v>211</v>
      </c>
      <c r="BM214" s="203" t="s">
        <v>1450</v>
      </c>
    </row>
    <row r="215" spans="2:63" s="12" customFormat="1" ht="25.9" customHeight="1">
      <c r="B215" s="176"/>
      <c r="C215" s="177"/>
      <c r="D215" s="178" t="s">
        <v>75</v>
      </c>
      <c r="E215" s="179" t="s">
        <v>2718</v>
      </c>
      <c r="F215" s="179" t="s">
        <v>3353</v>
      </c>
      <c r="G215" s="177"/>
      <c r="H215" s="177"/>
      <c r="I215" s="180"/>
      <c r="J215" s="181">
        <f>BK215</f>
        <v>0</v>
      </c>
      <c r="K215" s="177"/>
      <c r="L215" s="182"/>
      <c r="M215" s="183"/>
      <c r="N215" s="184"/>
      <c r="O215" s="184"/>
      <c r="P215" s="185">
        <f>SUM(P216:P221)</f>
        <v>0</v>
      </c>
      <c r="Q215" s="184"/>
      <c r="R215" s="185">
        <f>SUM(R216:R221)</f>
        <v>0</v>
      </c>
      <c r="S215" s="184"/>
      <c r="T215" s="186">
        <f>SUM(T216:T221)</f>
        <v>0</v>
      </c>
      <c r="AR215" s="187" t="s">
        <v>84</v>
      </c>
      <c r="AT215" s="188" t="s">
        <v>75</v>
      </c>
      <c r="AU215" s="188" t="s">
        <v>76</v>
      </c>
      <c r="AY215" s="187" t="s">
        <v>205</v>
      </c>
      <c r="BK215" s="189">
        <f>SUM(BK216:BK221)</f>
        <v>0</v>
      </c>
    </row>
    <row r="216" spans="1:65" s="2" customFormat="1" ht="14.45" customHeight="1">
      <c r="A216" s="35"/>
      <c r="B216" s="36"/>
      <c r="C216" s="192" t="s">
        <v>971</v>
      </c>
      <c r="D216" s="192" t="s">
        <v>207</v>
      </c>
      <c r="E216" s="193" t="s">
        <v>3354</v>
      </c>
      <c r="F216" s="194" t="s">
        <v>3355</v>
      </c>
      <c r="G216" s="195" t="s">
        <v>2678</v>
      </c>
      <c r="H216" s="196">
        <v>36</v>
      </c>
      <c r="I216" s="197"/>
      <c r="J216" s="198">
        <f aca="true" t="shared" si="30" ref="J216:J221">ROUND(I216*H216,2)</f>
        <v>0</v>
      </c>
      <c r="K216" s="194" t="s">
        <v>1</v>
      </c>
      <c r="L216" s="40"/>
      <c r="M216" s="199" t="s">
        <v>1</v>
      </c>
      <c r="N216" s="200" t="s">
        <v>41</v>
      </c>
      <c r="O216" s="72"/>
      <c r="P216" s="201">
        <f aca="true" t="shared" si="31" ref="P216:P221">O216*H216</f>
        <v>0</v>
      </c>
      <c r="Q216" s="201">
        <v>0</v>
      </c>
      <c r="R216" s="201">
        <f aca="true" t="shared" si="32" ref="R216:R221">Q216*H216</f>
        <v>0</v>
      </c>
      <c r="S216" s="201">
        <v>0</v>
      </c>
      <c r="T216" s="202">
        <f aca="true" t="shared" si="33" ref="T216:T221">S216*H216</f>
        <v>0</v>
      </c>
      <c r="U216" s="35"/>
      <c r="V216" s="35"/>
      <c r="W216" s="35"/>
      <c r="X216" s="35"/>
      <c r="Y216" s="35"/>
      <c r="Z216" s="35"/>
      <c r="AA216" s="35"/>
      <c r="AB216" s="35"/>
      <c r="AC216" s="35"/>
      <c r="AD216" s="35"/>
      <c r="AE216" s="35"/>
      <c r="AR216" s="203" t="s">
        <v>211</v>
      </c>
      <c r="AT216" s="203" t="s">
        <v>207</v>
      </c>
      <c r="AU216" s="203" t="s">
        <v>84</v>
      </c>
      <c r="AY216" s="18" t="s">
        <v>205</v>
      </c>
      <c r="BE216" s="204">
        <f aca="true" t="shared" si="34" ref="BE216:BE221">IF(N216="základní",J216,0)</f>
        <v>0</v>
      </c>
      <c r="BF216" s="204">
        <f aca="true" t="shared" si="35" ref="BF216:BF221">IF(N216="snížená",J216,0)</f>
        <v>0</v>
      </c>
      <c r="BG216" s="204">
        <f aca="true" t="shared" si="36" ref="BG216:BG221">IF(N216="zákl. přenesená",J216,0)</f>
        <v>0</v>
      </c>
      <c r="BH216" s="204">
        <f aca="true" t="shared" si="37" ref="BH216:BH221">IF(N216="sníž. přenesená",J216,0)</f>
        <v>0</v>
      </c>
      <c r="BI216" s="204">
        <f aca="true" t="shared" si="38" ref="BI216:BI221">IF(N216="nulová",J216,0)</f>
        <v>0</v>
      </c>
      <c r="BJ216" s="18" t="s">
        <v>84</v>
      </c>
      <c r="BK216" s="204">
        <f aca="true" t="shared" si="39" ref="BK216:BK221">ROUND(I216*H216,2)</f>
        <v>0</v>
      </c>
      <c r="BL216" s="18" t="s">
        <v>211</v>
      </c>
      <c r="BM216" s="203" t="s">
        <v>1462</v>
      </c>
    </row>
    <row r="217" spans="1:65" s="2" customFormat="1" ht="14.45" customHeight="1">
      <c r="A217" s="35"/>
      <c r="B217" s="36"/>
      <c r="C217" s="192" t="s">
        <v>975</v>
      </c>
      <c r="D217" s="192" t="s">
        <v>207</v>
      </c>
      <c r="E217" s="193" t="s">
        <v>3356</v>
      </c>
      <c r="F217" s="194" t="s">
        <v>3357</v>
      </c>
      <c r="G217" s="195" t="s">
        <v>2678</v>
      </c>
      <c r="H217" s="196">
        <v>2</v>
      </c>
      <c r="I217" s="197"/>
      <c r="J217" s="198">
        <f t="shared" si="30"/>
        <v>0</v>
      </c>
      <c r="K217" s="194" t="s">
        <v>1</v>
      </c>
      <c r="L217" s="40"/>
      <c r="M217" s="199" t="s">
        <v>1</v>
      </c>
      <c r="N217" s="200" t="s">
        <v>41</v>
      </c>
      <c r="O217" s="72"/>
      <c r="P217" s="201">
        <f t="shared" si="31"/>
        <v>0</v>
      </c>
      <c r="Q217" s="201">
        <v>0</v>
      </c>
      <c r="R217" s="201">
        <f t="shared" si="32"/>
        <v>0</v>
      </c>
      <c r="S217" s="201">
        <v>0</v>
      </c>
      <c r="T217" s="202">
        <f t="shared" si="33"/>
        <v>0</v>
      </c>
      <c r="U217" s="35"/>
      <c r="V217" s="35"/>
      <c r="W217" s="35"/>
      <c r="X217" s="35"/>
      <c r="Y217" s="35"/>
      <c r="Z217" s="35"/>
      <c r="AA217" s="35"/>
      <c r="AB217" s="35"/>
      <c r="AC217" s="35"/>
      <c r="AD217" s="35"/>
      <c r="AE217" s="35"/>
      <c r="AR217" s="203" t="s">
        <v>211</v>
      </c>
      <c r="AT217" s="203" t="s">
        <v>207</v>
      </c>
      <c r="AU217" s="203" t="s">
        <v>84</v>
      </c>
      <c r="AY217" s="18" t="s">
        <v>205</v>
      </c>
      <c r="BE217" s="204">
        <f t="shared" si="34"/>
        <v>0</v>
      </c>
      <c r="BF217" s="204">
        <f t="shared" si="35"/>
        <v>0</v>
      </c>
      <c r="BG217" s="204">
        <f t="shared" si="36"/>
        <v>0</v>
      </c>
      <c r="BH217" s="204">
        <f t="shared" si="37"/>
        <v>0</v>
      </c>
      <c r="BI217" s="204">
        <f t="shared" si="38"/>
        <v>0</v>
      </c>
      <c r="BJ217" s="18" t="s">
        <v>84</v>
      </c>
      <c r="BK217" s="204">
        <f t="shared" si="39"/>
        <v>0</v>
      </c>
      <c r="BL217" s="18" t="s">
        <v>211</v>
      </c>
      <c r="BM217" s="203" t="s">
        <v>1475</v>
      </c>
    </row>
    <row r="218" spans="1:65" s="2" customFormat="1" ht="14.45" customHeight="1">
      <c r="A218" s="35"/>
      <c r="B218" s="36"/>
      <c r="C218" s="192" t="s">
        <v>979</v>
      </c>
      <c r="D218" s="192" t="s">
        <v>207</v>
      </c>
      <c r="E218" s="193" t="s">
        <v>3358</v>
      </c>
      <c r="F218" s="194" t="s">
        <v>3359</v>
      </c>
      <c r="G218" s="195" t="s">
        <v>2678</v>
      </c>
      <c r="H218" s="196">
        <v>19</v>
      </c>
      <c r="I218" s="197"/>
      <c r="J218" s="198">
        <f t="shared" si="30"/>
        <v>0</v>
      </c>
      <c r="K218" s="194" t="s">
        <v>1</v>
      </c>
      <c r="L218" s="40"/>
      <c r="M218" s="199" t="s">
        <v>1</v>
      </c>
      <c r="N218" s="200" t="s">
        <v>41</v>
      </c>
      <c r="O218" s="72"/>
      <c r="P218" s="201">
        <f t="shared" si="31"/>
        <v>0</v>
      </c>
      <c r="Q218" s="201">
        <v>0</v>
      </c>
      <c r="R218" s="201">
        <f t="shared" si="32"/>
        <v>0</v>
      </c>
      <c r="S218" s="201">
        <v>0</v>
      </c>
      <c r="T218" s="202">
        <f t="shared" si="33"/>
        <v>0</v>
      </c>
      <c r="U218" s="35"/>
      <c r="V218" s="35"/>
      <c r="W218" s="35"/>
      <c r="X218" s="35"/>
      <c r="Y218" s="35"/>
      <c r="Z218" s="35"/>
      <c r="AA218" s="35"/>
      <c r="AB218" s="35"/>
      <c r="AC218" s="35"/>
      <c r="AD218" s="35"/>
      <c r="AE218" s="35"/>
      <c r="AR218" s="203" t="s">
        <v>211</v>
      </c>
      <c r="AT218" s="203" t="s">
        <v>207</v>
      </c>
      <c r="AU218" s="203" t="s">
        <v>84</v>
      </c>
      <c r="AY218" s="18" t="s">
        <v>205</v>
      </c>
      <c r="BE218" s="204">
        <f t="shared" si="34"/>
        <v>0</v>
      </c>
      <c r="BF218" s="204">
        <f t="shared" si="35"/>
        <v>0</v>
      </c>
      <c r="BG218" s="204">
        <f t="shared" si="36"/>
        <v>0</v>
      </c>
      <c r="BH218" s="204">
        <f t="shared" si="37"/>
        <v>0</v>
      </c>
      <c r="BI218" s="204">
        <f t="shared" si="38"/>
        <v>0</v>
      </c>
      <c r="BJ218" s="18" t="s">
        <v>84</v>
      </c>
      <c r="BK218" s="204">
        <f t="shared" si="39"/>
        <v>0</v>
      </c>
      <c r="BL218" s="18" t="s">
        <v>211</v>
      </c>
      <c r="BM218" s="203" t="s">
        <v>1486</v>
      </c>
    </row>
    <row r="219" spans="1:65" s="2" customFormat="1" ht="14.45" customHeight="1">
      <c r="A219" s="35"/>
      <c r="B219" s="36"/>
      <c r="C219" s="192" t="s">
        <v>983</v>
      </c>
      <c r="D219" s="192" t="s">
        <v>207</v>
      </c>
      <c r="E219" s="193" t="s">
        <v>3360</v>
      </c>
      <c r="F219" s="194" t="s">
        <v>3361</v>
      </c>
      <c r="G219" s="195" t="s">
        <v>2678</v>
      </c>
      <c r="H219" s="196">
        <v>300</v>
      </c>
      <c r="I219" s="197"/>
      <c r="J219" s="198">
        <f t="shared" si="30"/>
        <v>0</v>
      </c>
      <c r="K219" s="194" t="s">
        <v>1</v>
      </c>
      <c r="L219" s="40"/>
      <c r="M219" s="199" t="s">
        <v>1</v>
      </c>
      <c r="N219" s="200" t="s">
        <v>41</v>
      </c>
      <c r="O219" s="72"/>
      <c r="P219" s="201">
        <f t="shared" si="31"/>
        <v>0</v>
      </c>
      <c r="Q219" s="201">
        <v>0</v>
      </c>
      <c r="R219" s="201">
        <f t="shared" si="32"/>
        <v>0</v>
      </c>
      <c r="S219" s="201">
        <v>0</v>
      </c>
      <c r="T219" s="202">
        <f t="shared" si="33"/>
        <v>0</v>
      </c>
      <c r="U219" s="35"/>
      <c r="V219" s="35"/>
      <c r="W219" s="35"/>
      <c r="X219" s="35"/>
      <c r="Y219" s="35"/>
      <c r="Z219" s="35"/>
      <c r="AA219" s="35"/>
      <c r="AB219" s="35"/>
      <c r="AC219" s="35"/>
      <c r="AD219" s="35"/>
      <c r="AE219" s="35"/>
      <c r="AR219" s="203" t="s">
        <v>211</v>
      </c>
      <c r="AT219" s="203" t="s">
        <v>207</v>
      </c>
      <c r="AU219" s="203" t="s">
        <v>84</v>
      </c>
      <c r="AY219" s="18" t="s">
        <v>205</v>
      </c>
      <c r="BE219" s="204">
        <f t="shared" si="34"/>
        <v>0</v>
      </c>
      <c r="BF219" s="204">
        <f t="shared" si="35"/>
        <v>0</v>
      </c>
      <c r="BG219" s="204">
        <f t="shared" si="36"/>
        <v>0</v>
      </c>
      <c r="BH219" s="204">
        <f t="shared" si="37"/>
        <v>0</v>
      </c>
      <c r="BI219" s="204">
        <f t="shared" si="38"/>
        <v>0</v>
      </c>
      <c r="BJ219" s="18" t="s">
        <v>84</v>
      </c>
      <c r="BK219" s="204">
        <f t="shared" si="39"/>
        <v>0</v>
      </c>
      <c r="BL219" s="18" t="s">
        <v>211</v>
      </c>
      <c r="BM219" s="203" t="s">
        <v>1494</v>
      </c>
    </row>
    <row r="220" spans="1:65" s="2" customFormat="1" ht="14.45" customHeight="1">
      <c r="A220" s="35"/>
      <c r="B220" s="36"/>
      <c r="C220" s="192" t="s">
        <v>987</v>
      </c>
      <c r="D220" s="192" t="s">
        <v>207</v>
      </c>
      <c r="E220" s="193" t="s">
        <v>3362</v>
      </c>
      <c r="F220" s="194" t="s">
        <v>3363</v>
      </c>
      <c r="G220" s="195" t="s">
        <v>326</v>
      </c>
      <c r="H220" s="196">
        <v>150</v>
      </c>
      <c r="I220" s="197"/>
      <c r="J220" s="198">
        <f t="shared" si="30"/>
        <v>0</v>
      </c>
      <c r="K220" s="194" t="s">
        <v>1</v>
      </c>
      <c r="L220" s="40"/>
      <c r="M220" s="199" t="s">
        <v>1</v>
      </c>
      <c r="N220" s="200" t="s">
        <v>41</v>
      </c>
      <c r="O220" s="72"/>
      <c r="P220" s="201">
        <f t="shared" si="31"/>
        <v>0</v>
      </c>
      <c r="Q220" s="201">
        <v>0</v>
      </c>
      <c r="R220" s="201">
        <f t="shared" si="32"/>
        <v>0</v>
      </c>
      <c r="S220" s="201">
        <v>0</v>
      </c>
      <c r="T220" s="202">
        <f t="shared" si="33"/>
        <v>0</v>
      </c>
      <c r="U220" s="35"/>
      <c r="V220" s="35"/>
      <c r="W220" s="35"/>
      <c r="X220" s="35"/>
      <c r="Y220" s="35"/>
      <c r="Z220" s="35"/>
      <c r="AA220" s="35"/>
      <c r="AB220" s="35"/>
      <c r="AC220" s="35"/>
      <c r="AD220" s="35"/>
      <c r="AE220" s="35"/>
      <c r="AR220" s="203" t="s">
        <v>211</v>
      </c>
      <c r="AT220" s="203" t="s">
        <v>207</v>
      </c>
      <c r="AU220" s="203" t="s">
        <v>84</v>
      </c>
      <c r="AY220" s="18" t="s">
        <v>205</v>
      </c>
      <c r="BE220" s="204">
        <f t="shared" si="34"/>
        <v>0</v>
      </c>
      <c r="BF220" s="204">
        <f t="shared" si="35"/>
        <v>0</v>
      </c>
      <c r="BG220" s="204">
        <f t="shared" si="36"/>
        <v>0</v>
      </c>
      <c r="BH220" s="204">
        <f t="shared" si="37"/>
        <v>0</v>
      </c>
      <c r="BI220" s="204">
        <f t="shared" si="38"/>
        <v>0</v>
      </c>
      <c r="BJ220" s="18" t="s">
        <v>84</v>
      </c>
      <c r="BK220" s="204">
        <f t="shared" si="39"/>
        <v>0</v>
      </c>
      <c r="BL220" s="18" t="s">
        <v>211</v>
      </c>
      <c r="BM220" s="203" t="s">
        <v>1502</v>
      </c>
    </row>
    <row r="221" spans="1:65" s="2" customFormat="1" ht="24.2" customHeight="1">
      <c r="A221" s="35"/>
      <c r="B221" s="36"/>
      <c r="C221" s="192" t="s">
        <v>991</v>
      </c>
      <c r="D221" s="192" t="s">
        <v>207</v>
      </c>
      <c r="E221" s="193" t="s">
        <v>3364</v>
      </c>
      <c r="F221" s="194" t="s">
        <v>3365</v>
      </c>
      <c r="G221" s="195" t="s">
        <v>382</v>
      </c>
      <c r="H221" s="196">
        <v>9.8</v>
      </c>
      <c r="I221" s="197"/>
      <c r="J221" s="198">
        <f t="shared" si="30"/>
        <v>0</v>
      </c>
      <c r="K221" s="194" t="s">
        <v>1</v>
      </c>
      <c r="L221" s="40"/>
      <c r="M221" s="199" t="s">
        <v>1</v>
      </c>
      <c r="N221" s="200" t="s">
        <v>41</v>
      </c>
      <c r="O221" s="72"/>
      <c r="P221" s="201">
        <f t="shared" si="31"/>
        <v>0</v>
      </c>
      <c r="Q221" s="201">
        <v>0</v>
      </c>
      <c r="R221" s="201">
        <f t="shared" si="32"/>
        <v>0</v>
      </c>
      <c r="S221" s="201">
        <v>0</v>
      </c>
      <c r="T221" s="202">
        <f t="shared" si="33"/>
        <v>0</v>
      </c>
      <c r="U221" s="35"/>
      <c r="V221" s="35"/>
      <c r="W221" s="35"/>
      <c r="X221" s="35"/>
      <c r="Y221" s="35"/>
      <c r="Z221" s="35"/>
      <c r="AA221" s="35"/>
      <c r="AB221" s="35"/>
      <c r="AC221" s="35"/>
      <c r="AD221" s="35"/>
      <c r="AE221" s="35"/>
      <c r="AR221" s="203" t="s">
        <v>211</v>
      </c>
      <c r="AT221" s="203" t="s">
        <v>207</v>
      </c>
      <c r="AU221" s="203" t="s">
        <v>84</v>
      </c>
      <c r="AY221" s="18" t="s">
        <v>205</v>
      </c>
      <c r="BE221" s="204">
        <f t="shared" si="34"/>
        <v>0</v>
      </c>
      <c r="BF221" s="204">
        <f t="shared" si="35"/>
        <v>0</v>
      </c>
      <c r="BG221" s="204">
        <f t="shared" si="36"/>
        <v>0</v>
      </c>
      <c r="BH221" s="204">
        <f t="shared" si="37"/>
        <v>0</v>
      </c>
      <c r="BI221" s="204">
        <f t="shared" si="38"/>
        <v>0</v>
      </c>
      <c r="BJ221" s="18" t="s">
        <v>84</v>
      </c>
      <c r="BK221" s="204">
        <f t="shared" si="39"/>
        <v>0</v>
      </c>
      <c r="BL221" s="18" t="s">
        <v>211</v>
      </c>
      <c r="BM221" s="203" t="s">
        <v>3366</v>
      </c>
    </row>
    <row r="222" spans="2:63" s="12" customFormat="1" ht="25.9" customHeight="1">
      <c r="B222" s="176"/>
      <c r="C222" s="177"/>
      <c r="D222" s="178" t="s">
        <v>75</v>
      </c>
      <c r="E222" s="179" t="s">
        <v>2804</v>
      </c>
      <c r="F222" s="179" t="s">
        <v>3367</v>
      </c>
      <c r="G222" s="177"/>
      <c r="H222" s="177"/>
      <c r="I222" s="180"/>
      <c r="J222" s="181">
        <f>BK222</f>
        <v>0</v>
      </c>
      <c r="K222" s="177"/>
      <c r="L222" s="182"/>
      <c r="M222" s="183"/>
      <c r="N222" s="184"/>
      <c r="O222" s="184"/>
      <c r="P222" s="185">
        <f>SUM(P223:P333)</f>
        <v>0</v>
      </c>
      <c r="Q222" s="184"/>
      <c r="R222" s="185">
        <f>SUM(R223:R333)</f>
        <v>0</v>
      </c>
      <c r="S222" s="184"/>
      <c r="T222" s="186">
        <f>SUM(T223:T333)</f>
        <v>0</v>
      </c>
      <c r="AR222" s="187" t="s">
        <v>84</v>
      </c>
      <c r="AT222" s="188" t="s">
        <v>75</v>
      </c>
      <c r="AU222" s="188" t="s">
        <v>76</v>
      </c>
      <c r="AY222" s="187" t="s">
        <v>205</v>
      </c>
      <c r="BK222" s="189">
        <f>SUM(BK223:BK333)</f>
        <v>0</v>
      </c>
    </row>
    <row r="223" spans="1:65" s="2" customFormat="1" ht="14.45" customHeight="1">
      <c r="A223" s="35"/>
      <c r="B223" s="36"/>
      <c r="C223" s="192" t="s">
        <v>996</v>
      </c>
      <c r="D223" s="192" t="s">
        <v>207</v>
      </c>
      <c r="E223" s="193" t="s">
        <v>3368</v>
      </c>
      <c r="F223" s="194" t="s">
        <v>3369</v>
      </c>
      <c r="G223" s="195" t="s">
        <v>502</v>
      </c>
      <c r="H223" s="196">
        <v>15</v>
      </c>
      <c r="I223" s="197"/>
      <c r="J223" s="198">
        <f aca="true" t="shared" si="40" ref="J223:J254">ROUND(I223*H223,2)</f>
        <v>0</v>
      </c>
      <c r="K223" s="194" t="s">
        <v>1</v>
      </c>
      <c r="L223" s="40"/>
      <c r="M223" s="199" t="s">
        <v>1</v>
      </c>
      <c r="N223" s="200" t="s">
        <v>41</v>
      </c>
      <c r="O223" s="72"/>
      <c r="P223" s="201">
        <f aca="true" t="shared" si="41" ref="P223:P254">O223*H223</f>
        <v>0</v>
      </c>
      <c r="Q223" s="201">
        <v>0</v>
      </c>
      <c r="R223" s="201">
        <f aca="true" t="shared" si="42" ref="R223:R254">Q223*H223</f>
        <v>0</v>
      </c>
      <c r="S223" s="201">
        <v>0</v>
      </c>
      <c r="T223" s="202">
        <f aca="true" t="shared" si="43" ref="T223:T254">S223*H223</f>
        <v>0</v>
      </c>
      <c r="U223" s="35"/>
      <c r="V223" s="35"/>
      <c r="W223" s="35"/>
      <c r="X223" s="35"/>
      <c r="Y223" s="35"/>
      <c r="Z223" s="35"/>
      <c r="AA223" s="35"/>
      <c r="AB223" s="35"/>
      <c r="AC223" s="35"/>
      <c r="AD223" s="35"/>
      <c r="AE223" s="35"/>
      <c r="AR223" s="203" t="s">
        <v>211</v>
      </c>
      <c r="AT223" s="203" t="s">
        <v>207</v>
      </c>
      <c r="AU223" s="203" t="s">
        <v>84</v>
      </c>
      <c r="AY223" s="18" t="s">
        <v>205</v>
      </c>
      <c r="BE223" s="204">
        <f aca="true" t="shared" si="44" ref="BE223:BE254">IF(N223="základní",J223,0)</f>
        <v>0</v>
      </c>
      <c r="BF223" s="204">
        <f aca="true" t="shared" si="45" ref="BF223:BF254">IF(N223="snížená",J223,0)</f>
        <v>0</v>
      </c>
      <c r="BG223" s="204">
        <f aca="true" t="shared" si="46" ref="BG223:BG254">IF(N223="zákl. přenesená",J223,0)</f>
        <v>0</v>
      </c>
      <c r="BH223" s="204">
        <f aca="true" t="shared" si="47" ref="BH223:BH254">IF(N223="sníž. přenesená",J223,0)</f>
        <v>0</v>
      </c>
      <c r="BI223" s="204">
        <f aca="true" t="shared" si="48" ref="BI223:BI254">IF(N223="nulová",J223,0)</f>
        <v>0</v>
      </c>
      <c r="BJ223" s="18" t="s">
        <v>84</v>
      </c>
      <c r="BK223" s="204">
        <f aca="true" t="shared" si="49" ref="BK223:BK254">ROUND(I223*H223,2)</f>
        <v>0</v>
      </c>
      <c r="BL223" s="18" t="s">
        <v>211</v>
      </c>
      <c r="BM223" s="203" t="s">
        <v>1510</v>
      </c>
    </row>
    <row r="224" spans="1:65" s="2" customFormat="1" ht="14.45" customHeight="1">
      <c r="A224" s="35"/>
      <c r="B224" s="36"/>
      <c r="C224" s="192" t="s">
        <v>1000</v>
      </c>
      <c r="D224" s="192" t="s">
        <v>207</v>
      </c>
      <c r="E224" s="193" t="s">
        <v>3370</v>
      </c>
      <c r="F224" s="194" t="s">
        <v>3371</v>
      </c>
      <c r="G224" s="195" t="s">
        <v>502</v>
      </c>
      <c r="H224" s="196">
        <v>1400</v>
      </c>
      <c r="I224" s="197"/>
      <c r="J224" s="198">
        <f t="shared" si="40"/>
        <v>0</v>
      </c>
      <c r="K224" s="194" t="s">
        <v>1</v>
      </c>
      <c r="L224" s="40"/>
      <c r="M224" s="199" t="s">
        <v>1</v>
      </c>
      <c r="N224" s="200" t="s">
        <v>41</v>
      </c>
      <c r="O224" s="72"/>
      <c r="P224" s="201">
        <f t="shared" si="41"/>
        <v>0</v>
      </c>
      <c r="Q224" s="201">
        <v>0</v>
      </c>
      <c r="R224" s="201">
        <f t="shared" si="42"/>
        <v>0</v>
      </c>
      <c r="S224" s="201">
        <v>0</v>
      </c>
      <c r="T224" s="202">
        <f t="shared" si="43"/>
        <v>0</v>
      </c>
      <c r="U224" s="35"/>
      <c r="V224" s="35"/>
      <c r="W224" s="35"/>
      <c r="X224" s="35"/>
      <c r="Y224" s="35"/>
      <c r="Z224" s="35"/>
      <c r="AA224" s="35"/>
      <c r="AB224" s="35"/>
      <c r="AC224" s="35"/>
      <c r="AD224" s="35"/>
      <c r="AE224" s="35"/>
      <c r="AR224" s="203" t="s">
        <v>211</v>
      </c>
      <c r="AT224" s="203" t="s">
        <v>207</v>
      </c>
      <c r="AU224" s="203" t="s">
        <v>84</v>
      </c>
      <c r="AY224" s="18" t="s">
        <v>205</v>
      </c>
      <c r="BE224" s="204">
        <f t="shared" si="44"/>
        <v>0</v>
      </c>
      <c r="BF224" s="204">
        <f t="shared" si="45"/>
        <v>0</v>
      </c>
      <c r="BG224" s="204">
        <f t="shared" si="46"/>
        <v>0</v>
      </c>
      <c r="BH224" s="204">
        <f t="shared" si="47"/>
        <v>0</v>
      </c>
      <c r="BI224" s="204">
        <f t="shared" si="48"/>
        <v>0</v>
      </c>
      <c r="BJ224" s="18" t="s">
        <v>84</v>
      </c>
      <c r="BK224" s="204">
        <f t="shared" si="49"/>
        <v>0</v>
      </c>
      <c r="BL224" s="18" t="s">
        <v>211</v>
      </c>
      <c r="BM224" s="203" t="s">
        <v>1518</v>
      </c>
    </row>
    <row r="225" spans="1:65" s="2" customFormat="1" ht="14.45" customHeight="1">
      <c r="A225" s="35"/>
      <c r="B225" s="36"/>
      <c r="C225" s="192" t="s">
        <v>1005</v>
      </c>
      <c r="D225" s="192" t="s">
        <v>207</v>
      </c>
      <c r="E225" s="193" t="s">
        <v>3372</v>
      </c>
      <c r="F225" s="194" t="s">
        <v>3373</v>
      </c>
      <c r="G225" s="195" t="s">
        <v>502</v>
      </c>
      <c r="H225" s="196">
        <v>60</v>
      </c>
      <c r="I225" s="197"/>
      <c r="J225" s="198">
        <f t="shared" si="40"/>
        <v>0</v>
      </c>
      <c r="K225" s="194" t="s">
        <v>1</v>
      </c>
      <c r="L225" s="40"/>
      <c r="M225" s="199" t="s">
        <v>1</v>
      </c>
      <c r="N225" s="200" t="s">
        <v>41</v>
      </c>
      <c r="O225" s="72"/>
      <c r="P225" s="201">
        <f t="shared" si="41"/>
        <v>0</v>
      </c>
      <c r="Q225" s="201">
        <v>0</v>
      </c>
      <c r="R225" s="201">
        <f t="shared" si="42"/>
        <v>0</v>
      </c>
      <c r="S225" s="201">
        <v>0</v>
      </c>
      <c r="T225" s="202">
        <f t="shared" si="43"/>
        <v>0</v>
      </c>
      <c r="U225" s="35"/>
      <c r="V225" s="35"/>
      <c r="W225" s="35"/>
      <c r="X225" s="35"/>
      <c r="Y225" s="35"/>
      <c r="Z225" s="35"/>
      <c r="AA225" s="35"/>
      <c r="AB225" s="35"/>
      <c r="AC225" s="35"/>
      <c r="AD225" s="35"/>
      <c r="AE225" s="35"/>
      <c r="AR225" s="203" t="s">
        <v>211</v>
      </c>
      <c r="AT225" s="203" t="s">
        <v>207</v>
      </c>
      <c r="AU225" s="203" t="s">
        <v>84</v>
      </c>
      <c r="AY225" s="18" t="s">
        <v>205</v>
      </c>
      <c r="BE225" s="204">
        <f t="shared" si="44"/>
        <v>0</v>
      </c>
      <c r="BF225" s="204">
        <f t="shared" si="45"/>
        <v>0</v>
      </c>
      <c r="BG225" s="204">
        <f t="shared" si="46"/>
        <v>0</v>
      </c>
      <c r="BH225" s="204">
        <f t="shared" si="47"/>
        <v>0</v>
      </c>
      <c r="BI225" s="204">
        <f t="shared" si="48"/>
        <v>0</v>
      </c>
      <c r="BJ225" s="18" t="s">
        <v>84</v>
      </c>
      <c r="BK225" s="204">
        <f t="shared" si="49"/>
        <v>0</v>
      </c>
      <c r="BL225" s="18" t="s">
        <v>211</v>
      </c>
      <c r="BM225" s="203" t="s">
        <v>1526</v>
      </c>
    </row>
    <row r="226" spans="1:65" s="2" customFormat="1" ht="14.45" customHeight="1">
      <c r="A226" s="35"/>
      <c r="B226" s="36"/>
      <c r="C226" s="192" t="s">
        <v>1010</v>
      </c>
      <c r="D226" s="192" t="s">
        <v>207</v>
      </c>
      <c r="E226" s="193" t="s">
        <v>3374</v>
      </c>
      <c r="F226" s="194" t="s">
        <v>3375</v>
      </c>
      <c r="G226" s="195" t="s">
        <v>502</v>
      </c>
      <c r="H226" s="196">
        <v>52</v>
      </c>
      <c r="I226" s="197"/>
      <c r="J226" s="198">
        <f t="shared" si="40"/>
        <v>0</v>
      </c>
      <c r="K226" s="194" t="s">
        <v>1</v>
      </c>
      <c r="L226" s="40"/>
      <c r="M226" s="199" t="s">
        <v>1</v>
      </c>
      <c r="N226" s="200" t="s">
        <v>41</v>
      </c>
      <c r="O226" s="72"/>
      <c r="P226" s="201">
        <f t="shared" si="41"/>
        <v>0</v>
      </c>
      <c r="Q226" s="201">
        <v>0</v>
      </c>
      <c r="R226" s="201">
        <f t="shared" si="42"/>
        <v>0</v>
      </c>
      <c r="S226" s="201">
        <v>0</v>
      </c>
      <c r="T226" s="202">
        <f t="shared" si="43"/>
        <v>0</v>
      </c>
      <c r="U226" s="35"/>
      <c r="V226" s="35"/>
      <c r="W226" s="35"/>
      <c r="X226" s="35"/>
      <c r="Y226" s="35"/>
      <c r="Z226" s="35"/>
      <c r="AA226" s="35"/>
      <c r="AB226" s="35"/>
      <c r="AC226" s="35"/>
      <c r="AD226" s="35"/>
      <c r="AE226" s="35"/>
      <c r="AR226" s="203" t="s">
        <v>211</v>
      </c>
      <c r="AT226" s="203" t="s">
        <v>207</v>
      </c>
      <c r="AU226" s="203" t="s">
        <v>84</v>
      </c>
      <c r="AY226" s="18" t="s">
        <v>205</v>
      </c>
      <c r="BE226" s="204">
        <f t="shared" si="44"/>
        <v>0</v>
      </c>
      <c r="BF226" s="204">
        <f t="shared" si="45"/>
        <v>0</v>
      </c>
      <c r="BG226" s="204">
        <f t="shared" si="46"/>
        <v>0</v>
      </c>
      <c r="BH226" s="204">
        <f t="shared" si="47"/>
        <v>0</v>
      </c>
      <c r="BI226" s="204">
        <f t="shared" si="48"/>
        <v>0</v>
      </c>
      <c r="BJ226" s="18" t="s">
        <v>84</v>
      </c>
      <c r="BK226" s="204">
        <f t="shared" si="49"/>
        <v>0</v>
      </c>
      <c r="BL226" s="18" t="s">
        <v>211</v>
      </c>
      <c r="BM226" s="203" t="s">
        <v>1534</v>
      </c>
    </row>
    <row r="227" spans="1:65" s="2" customFormat="1" ht="14.45" customHeight="1">
      <c r="A227" s="35"/>
      <c r="B227" s="36"/>
      <c r="C227" s="192" t="s">
        <v>1014</v>
      </c>
      <c r="D227" s="192" t="s">
        <v>207</v>
      </c>
      <c r="E227" s="193" t="s">
        <v>3376</v>
      </c>
      <c r="F227" s="194" t="s">
        <v>3377</v>
      </c>
      <c r="G227" s="195" t="s">
        <v>502</v>
      </c>
      <c r="H227" s="196">
        <v>20</v>
      </c>
      <c r="I227" s="197"/>
      <c r="J227" s="198">
        <f t="shared" si="40"/>
        <v>0</v>
      </c>
      <c r="K227" s="194" t="s">
        <v>1</v>
      </c>
      <c r="L227" s="40"/>
      <c r="M227" s="199" t="s">
        <v>1</v>
      </c>
      <c r="N227" s="200" t="s">
        <v>41</v>
      </c>
      <c r="O227" s="72"/>
      <c r="P227" s="201">
        <f t="shared" si="41"/>
        <v>0</v>
      </c>
      <c r="Q227" s="201">
        <v>0</v>
      </c>
      <c r="R227" s="201">
        <f t="shared" si="42"/>
        <v>0</v>
      </c>
      <c r="S227" s="201">
        <v>0</v>
      </c>
      <c r="T227" s="202">
        <f t="shared" si="43"/>
        <v>0</v>
      </c>
      <c r="U227" s="35"/>
      <c r="V227" s="35"/>
      <c r="W227" s="35"/>
      <c r="X227" s="35"/>
      <c r="Y227" s="35"/>
      <c r="Z227" s="35"/>
      <c r="AA227" s="35"/>
      <c r="AB227" s="35"/>
      <c r="AC227" s="35"/>
      <c r="AD227" s="35"/>
      <c r="AE227" s="35"/>
      <c r="AR227" s="203" t="s">
        <v>211</v>
      </c>
      <c r="AT227" s="203" t="s">
        <v>207</v>
      </c>
      <c r="AU227" s="203" t="s">
        <v>84</v>
      </c>
      <c r="AY227" s="18" t="s">
        <v>205</v>
      </c>
      <c r="BE227" s="204">
        <f t="shared" si="44"/>
        <v>0</v>
      </c>
      <c r="BF227" s="204">
        <f t="shared" si="45"/>
        <v>0</v>
      </c>
      <c r="BG227" s="204">
        <f t="shared" si="46"/>
        <v>0</v>
      </c>
      <c r="BH227" s="204">
        <f t="shared" si="47"/>
        <v>0</v>
      </c>
      <c r="BI227" s="204">
        <f t="shared" si="48"/>
        <v>0</v>
      </c>
      <c r="BJ227" s="18" t="s">
        <v>84</v>
      </c>
      <c r="BK227" s="204">
        <f t="shared" si="49"/>
        <v>0</v>
      </c>
      <c r="BL227" s="18" t="s">
        <v>211</v>
      </c>
      <c r="BM227" s="203" t="s">
        <v>1542</v>
      </c>
    </row>
    <row r="228" spans="1:65" s="2" customFormat="1" ht="14.45" customHeight="1">
      <c r="A228" s="35"/>
      <c r="B228" s="36"/>
      <c r="C228" s="192" t="s">
        <v>1019</v>
      </c>
      <c r="D228" s="192" t="s">
        <v>207</v>
      </c>
      <c r="E228" s="193" t="s">
        <v>3378</v>
      </c>
      <c r="F228" s="194" t="s">
        <v>3379</v>
      </c>
      <c r="G228" s="195" t="s">
        <v>502</v>
      </c>
      <c r="H228" s="196">
        <v>2650</v>
      </c>
      <c r="I228" s="197"/>
      <c r="J228" s="198">
        <f t="shared" si="40"/>
        <v>0</v>
      </c>
      <c r="K228" s="194" t="s">
        <v>1</v>
      </c>
      <c r="L228" s="40"/>
      <c r="M228" s="199" t="s">
        <v>1</v>
      </c>
      <c r="N228" s="200" t="s">
        <v>41</v>
      </c>
      <c r="O228" s="72"/>
      <c r="P228" s="201">
        <f t="shared" si="41"/>
        <v>0</v>
      </c>
      <c r="Q228" s="201">
        <v>0</v>
      </c>
      <c r="R228" s="201">
        <f t="shared" si="42"/>
        <v>0</v>
      </c>
      <c r="S228" s="201">
        <v>0</v>
      </c>
      <c r="T228" s="202">
        <f t="shared" si="43"/>
        <v>0</v>
      </c>
      <c r="U228" s="35"/>
      <c r="V228" s="35"/>
      <c r="W228" s="35"/>
      <c r="X228" s="35"/>
      <c r="Y228" s="35"/>
      <c r="Z228" s="35"/>
      <c r="AA228" s="35"/>
      <c r="AB228" s="35"/>
      <c r="AC228" s="35"/>
      <c r="AD228" s="35"/>
      <c r="AE228" s="35"/>
      <c r="AR228" s="203" t="s">
        <v>211</v>
      </c>
      <c r="AT228" s="203" t="s">
        <v>207</v>
      </c>
      <c r="AU228" s="203" t="s">
        <v>84</v>
      </c>
      <c r="AY228" s="18" t="s">
        <v>205</v>
      </c>
      <c r="BE228" s="204">
        <f t="shared" si="44"/>
        <v>0</v>
      </c>
      <c r="BF228" s="204">
        <f t="shared" si="45"/>
        <v>0</v>
      </c>
      <c r="BG228" s="204">
        <f t="shared" si="46"/>
        <v>0</v>
      </c>
      <c r="BH228" s="204">
        <f t="shared" si="47"/>
        <v>0</v>
      </c>
      <c r="BI228" s="204">
        <f t="shared" si="48"/>
        <v>0</v>
      </c>
      <c r="BJ228" s="18" t="s">
        <v>84</v>
      </c>
      <c r="BK228" s="204">
        <f t="shared" si="49"/>
        <v>0</v>
      </c>
      <c r="BL228" s="18" t="s">
        <v>211</v>
      </c>
      <c r="BM228" s="203" t="s">
        <v>1550</v>
      </c>
    </row>
    <row r="229" spans="1:65" s="2" customFormat="1" ht="14.45" customHeight="1">
      <c r="A229" s="35"/>
      <c r="B229" s="36"/>
      <c r="C229" s="192" t="s">
        <v>1024</v>
      </c>
      <c r="D229" s="192" t="s">
        <v>207</v>
      </c>
      <c r="E229" s="193" t="s">
        <v>3380</v>
      </c>
      <c r="F229" s="194" t="s">
        <v>3381</v>
      </c>
      <c r="G229" s="195" t="s">
        <v>502</v>
      </c>
      <c r="H229" s="196">
        <v>10</v>
      </c>
      <c r="I229" s="197"/>
      <c r="J229" s="198">
        <f t="shared" si="40"/>
        <v>0</v>
      </c>
      <c r="K229" s="194" t="s">
        <v>1</v>
      </c>
      <c r="L229" s="40"/>
      <c r="M229" s="199" t="s">
        <v>1</v>
      </c>
      <c r="N229" s="200" t="s">
        <v>41</v>
      </c>
      <c r="O229" s="72"/>
      <c r="P229" s="201">
        <f t="shared" si="41"/>
        <v>0</v>
      </c>
      <c r="Q229" s="201">
        <v>0</v>
      </c>
      <c r="R229" s="201">
        <f t="shared" si="42"/>
        <v>0</v>
      </c>
      <c r="S229" s="201">
        <v>0</v>
      </c>
      <c r="T229" s="202">
        <f t="shared" si="43"/>
        <v>0</v>
      </c>
      <c r="U229" s="35"/>
      <c r="V229" s="35"/>
      <c r="W229" s="35"/>
      <c r="X229" s="35"/>
      <c r="Y229" s="35"/>
      <c r="Z229" s="35"/>
      <c r="AA229" s="35"/>
      <c r="AB229" s="35"/>
      <c r="AC229" s="35"/>
      <c r="AD229" s="35"/>
      <c r="AE229" s="35"/>
      <c r="AR229" s="203" t="s">
        <v>211</v>
      </c>
      <c r="AT229" s="203" t="s">
        <v>207</v>
      </c>
      <c r="AU229" s="203" t="s">
        <v>84</v>
      </c>
      <c r="AY229" s="18" t="s">
        <v>205</v>
      </c>
      <c r="BE229" s="204">
        <f t="shared" si="44"/>
        <v>0</v>
      </c>
      <c r="BF229" s="204">
        <f t="shared" si="45"/>
        <v>0</v>
      </c>
      <c r="BG229" s="204">
        <f t="shared" si="46"/>
        <v>0</v>
      </c>
      <c r="BH229" s="204">
        <f t="shared" si="47"/>
        <v>0</v>
      </c>
      <c r="BI229" s="204">
        <f t="shared" si="48"/>
        <v>0</v>
      </c>
      <c r="BJ229" s="18" t="s">
        <v>84</v>
      </c>
      <c r="BK229" s="204">
        <f t="shared" si="49"/>
        <v>0</v>
      </c>
      <c r="BL229" s="18" t="s">
        <v>211</v>
      </c>
      <c r="BM229" s="203" t="s">
        <v>1558</v>
      </c>
    </row>
    <row r="230" spans="1:65" s="2" customFormat="1" ht="14.45" customHeight="1">
      <c r="A230" s="35"/>
      <c r="B230" s="36"/>
      <c r="C230" s="192" t="s">
        <v>1030</v>
      </c>
      <c r="D230" s="192" t="s">
        <v>207</v>
      </c>
      <c r="E230" s="193" t="s">
        <v>3382</v>
      </c>
      <c r="F230" s="194" t="s">
        <v>3383</v>
      </c>
      <c r="G230" s="195" t="s">
        <v>502</v>
      </c>
      <c r="H230" s="196">
        <v>1950</v>
      </c>
      <c r="I230" s="197"/>
      <c r="J230" s="198">
        <f t="shared" si="40"/>
        <v>0</v>
      </c>
      <c r="K230" s="194" t="s">
        <v>1</v>
      </c>
      <c r="L230" s="40"/>
      <c r="M230" s="199" t="s">
        <v>1</v>
      </c>
      <c r="N230" s="200" t="s">
        <v>41</v>
      </c>
      <c r="O230" s="72"/>
      <c r="P230" s="201">
        <f t="shared" si="41"/>
        <v>0</v>
      </c>
      <c r="Q230" s="201">
        <v>0</v>
      </c>
      <c r="R230" s="201">
        <f t="shared" si="42"/>
        <v>0</v>
      </c>
      <c r="S230" s="201">
        <v>0</v>
      </c>
      <c r="T230" s="202">
        <f t="shared" si="43"/>
        <v>0</v>
      </c>
      <c r="U230" s="35"/>
      <c r="V230" s="35"/>
      <c r="W230" s="35"/>
      <c r="X230" s="35"/>
      <c r="Y230" s="35"/>
      <c r="Z230" s="35"/>
      <c r="AA230" s="35"/>
      <c r="AB230" s="35"/>
      <c r="AC230" s="35"/>
      <c r="AD230" s="35"/>
      <c r="AE230" s="35"/>
      <c r="AR230" s="203" t="s">
        <v>211</v>
      </c>
      <c r="AT230" s="203" t="s">
        <v>207</v>
      </c>
      <c r="AU230" s="203" t="s">
        <v>84</v>
      </c>
      <c r="AY230" s="18" t="s">
        <v>205</v>
      </c>
      <c r="BE230" s="204">
        <f t="shared" si="44"/>
        <v>0</v>
      </c>
      <c r="BF230" s="204">
        <f t="shared" si="45"/>
        <v>0</v>
      </c>
      <c r="BG230" s="204">
        <f t="shared" si="46"/>
        <v>0</v>
      </c>
      <c r="BH230" s="204">
        <f t="shared" si="47"/>
        <v>0</v>
      </c>
      <c r="BI230" s="204">
        <f t="shared" si="48"/>
        <v>0</v>
      </c>
      <c r="BJ230" s="18" t="s">
        <v>84</v>
      </c>
      <c r="BK230" s="204">
        <f t="shared" si="49"/>
        <v>0</v>
      </c>
      <c r="BL230" s="18" t="s">
        <v>211</v>
      </c>
      <c r="BM230" s="203" t="s">
        <v>1566</v>
      </c>
    </row>
    <row r="231" spans="1:65" s="2" customFormat="1" ht="14.45" customHeight="1">
      <c r="A231" s="35"/>
      <c r="B231" s="36"/>
      <c r="C231" s="192" t="s">
        <v>1035</v>
      </c>
      <c r="D231" s="192" t="s">
        <v>207</v>
      </c>
      <c r="E231" s="193" t="s">
        <v>3384</v>
      </c>
      <c r="F231" s="194" t="s">
        <v>3385</v>
      </c>
      <c r="G231" s="195" t="s">
        <v>502</v>
      </c>
      <c r="H231" s="196">
        <v>30</v>
      </c>
      <c r="I231" s="197"/>
      <c r="J231" s="198">
        <f t="shared" si="40"/>
        <v>0</v>
      </c>
      <c r="K231" s="194" t="s">
        <v>1</v>
      </c>
      <c r="L231" s="40"/>
      <c r="M231" s="199" t="s">
        <v>1</v>
      </c>
      <c r="N231" s="200" t="s">
        <v>41</v>
      </c>
      <c r="O231" s="72"/>
      <c r="P231" s="201">
        <f t="shared" si="41"/>
        <v>0</v>
      </c>
      <c r="Q231" s="201">
        <v>0</v>
      </c>
      <c r="R231" s="201">
        <f t="shared" si="42"/>
        <v>0</v>
      </c>
      <c r="S231" s="201">
        <v>0</v>
      </c>
      <c r="T231" s="202">
        <f t="shared" si="43"/>
        <v>0</v>
      </c>
      <c r="U231" s="35"/>
      <c r="V231" s="35"/>
      <c r="W231" s="35"/>
      <c r="X231" s="35"/>
      <c r="Y231" s="35"/>
      <c r="Z231" s="35"/>
      <c r="AA231" s="35"/>
      <c r="AB231" s="35"/>
      <c r="AC231" s="35"/>
      <c r="AD231" s="35"/>
      <c r="AE231" s="35"/>
      <c r="AR231" s="203" t="s">
        <v>211</v>
      </c>
      <c r="AT231" s="203" t="s">
        <v>207</v>
      </c>
      <c r="AU231" s="203" t="s">
        <v>84</v>
      </c>
      <c r="AY231" s="18" t="s">
        <v>205</v>
      </c>
      <c r="BE231" s="204">
        <f t="shared" si="44"/>
        <v>0</v>
      </c>
      <c r="BF231" s="204">
        <f t="shared" si="45"/>
        <v>0</v>
      </c>
      <c r="BG231" s="204">
        <f t="shared" si="46"/>
        <v>0</v>
      </c>
      <c r="BH231" s="204">
        <f t="shared" si="47"/>
        <v>0</v>
      </c>
      <c r="BI231" s="204">
        <f t="shared" si="48"/>
        <v>0</v>
      </c>
      <c r="BJ231" s="18" t="s">
        <v>84</v>
      </c>
      <c r="BK231" s="204">
        <f t="shared" si="49"/>
        <v>0</v>
      </c>
      <c r="BL231" s="18" t="s">
        <v>211</v>
      </c>
      <c r="BM231" s="203" t="s">
        <v>1574</v>
      </c>
    </row>
    <row r="232" spans="1:65" s="2" customFormat="1" ht="14.45" customHeight="1">
      <c r="A232" s="35"/>
      <c r="B232" s="36"/>
      <c r="C232" s="192" t="s">
        <v>1039</v>
      </c>
      <c r="D232" s="192" t="s">
        <v>207</v>
      </c>
      <c r="E232" s="193" t="s">
        <v>3386</v>
      </c>
      <c r="F232" s="194" t="s">
        <v>3387</v>
      </c>
      <c r="G232" s="195" t="s">
        <v>502</v>
      </c>
      <c r="H232" s="196">
        <v>95</v>
      </c>
      <c r="I232" s="197"/>
      <c r="J232" s="198">
        <f t="shared" si="40"/>
        <v>0</v>
      </c>
      <c r="K232" s="194" t="s">
        <v>1</v>
      </c>
      <c r="L232" s="40"/>
      <c r="M232" s="199" t="s">
        <v>1</v>
      </c>
      <c r="N232" s="200" t="s">
        <v>41</v>
      </c>
      <c r="O232" s="72"/>
      <c r="P232" s="201">
        <f t="shared" si="41"/>
        <v>0</v>
      </c>
      <c r="Q232" s="201">
        <v>0</v>
      </c>
      <c r="R232" s="201">
        <f t="shared" si="42"/>
        <v>0</v>
      </c>
      <c r="S232" s="201">
        <v>0</v>
      </c>
      <c r="T232" s="202">
        <f t="shared" si="43"/>
        <v>0</v>
      </c>
      <c r="U232" s="35"/>
      <c r="V232" s="35"/>
      <c r="W232" s="35"/>
      <c r="X232" s="35"/>
      <c r="Y232" s="35"/>
      <c r="Z232" s="35"/>
      <c r="AA232" s="35"/>
      <c r="AB232" s="35"/>
      <c r="AC232" s="35"/>
      <c r="AD232" s="35"/>
      <c r="AE232" s="35"/>
      <c r="AR232" s="203" t="s">
        <v>211</v>
      </c>
      <c r="AT232" s="203" t="s">
        <v>207</v>
      </c>
      <c r="AU232" s="203" t="s">
        <v>84</v>
      </c>
      <c r="AY232" s="18" t="s">
        <v>205</v>
      </c>
      <c r="BE232" s="204">
        <f t="shared" si="44"/>
        <v>0</v>
      </c>
      <c r="BF232" s="204">
        <f t="shared" si="45"/>
        <v>0</v>
      </c>
      <c r="BG232" s="204">
        <f t="shared" si="46"/>
        <v>0</v>
      </c>
      <c r="BH232" s="204">
        <f t="shared" si="47"/>
        <v>0</v>
      </c>
      <c r="BI232" s="204">
        <f t="shared" si="48"/>
        <v>0</v>
      </c>
      <c r="BJ232" s="18" t="s">
        <v>84</v>
      </c>
      <c r="BK232" s="204">
        <f t="shared" si="49"/>
        <v>0</v>
      </c>
      <c r="BL232" s="18" t="s">
        <v>211</v>
      </c>
      <c r="BM232" s="203" t="s">
        <v>1582</v>
      </c>
    </row>
    <row r="233" spans="1:65" s="2" customFormat="1" ht="14.45" customHeight="1">
      <c r="A233" s="35"/>
      <c r="B233" s="36"/>
      <c r="C233" s="192" t="s">
        <v>1043</v>
      </c>
      <c r="D233" s="192" t="s">
        <v>207</v>
      </c>
      <c r="E233" s="193" t="s">
        <v>3388</v>
      </c>
      <c r="F233" s="194" t="s">
        <v>3389</v>
      </c>
      <c r="G233" s="195" t="s">
        <v>502</v>
      </c>
      <c r="H233" s="196">
        <v>120</v>
      </c>
      <c r="I233" s="197"/>
      <c r="J233" s="198">
        <f t="shared" si="40"/>
        <v>0</v>
      </c>
      <c r="K233" s="194" t="s">
        <v>1</v>
      </c>
      <c r="L233" s="40"/>
      <c r="M233" s="199" t="s">
        <v>1</v>
      </c>
      <c r="N233" s="200" t="s">
        <v>41</v>
      </c>
      <c r="O233" s="72"/>
      <c r="P233" s="201">
        <f t="shared" si="41"/>
        <v>0</v>
      </c>
      <c r="Q233" s="201">
        <v>0</v>
      </c>
      <c r="R233" s="201">
        <f t="shared" si="42"/>
        <v>0</v>
      </c>
      <c r="S233" s="201">
        <v>0</v>
      </c>
      <c r="T233" s="202">
        <f t="shared" si="43"/>
        <v>0</v>
      </c>
      <c r="U233" s="35"/>
      <c r="V233" s="35"/>
      <c r="W233" s="35"/>
      <c r="X233" s="35"/>
      <c r="Y233" s="35"/>
      <c r="Z233" s="35"/>
      <c r="AA233" s="35"/>
      <c r="AB233" s="35"/>
      <c r="AC233" s="35"/>
      <c r="AD233" s="35"/>
      <c r="AE233" s="35"/>
      <c r="AR233" s="203" t="s">
        <v>211</v>
      </c>
      <c r="AT233" s="203" t="s">
        <v>207</v>
      </c>
      <c r="AU233" s="203" t="s">
        <v>84</v>
      </c>
      <c r="AY233" s="18" t="s">
        <v>205</v>
      </c>
      <c r="BE233" s="204">
        <f t="shared" si="44"/>
        <v>0</v>
      </c>
      <c r="BF233" s="204">
        <f t="shared" si="45"/>
        <v>0</v>
      </c>
      <c r="BG233" s="204">
        <f t="shared" si="46"/>
        <v>0</v>
      </c>
      <c r="BH233" s="204">
        <f t="shared" si="47"/>
        <v>0</v>
      </c>
      <c r="BI233" s="204">
        <f t="shared" si="48"/>
        <v>0</v>
      </c>
      <c r="BJ233" s="18" t="s">
        <v>84</v>
      </c>
      <c r="BK233" s="204">
        <f t="shared" si="49"/>
        <v>0</v>
      </c>
      <c r="BL233" s="18" t="s">
        <v>211</v>
      </c>
      <c r="BM233" s="203" t="s">
        <v>1590</v>
      </c>
    </row>
    <row r="234" spans="1:65" s="2" customFormat="1" ht="14.45" customHeight="1">
      <c r="A234" s="35"/>
      <c r="B234" s="36"/>
      <c r="C234" s="192" t="s">
        <v>1047</v>
      </c>
      <c r="D234" s="192" t="s">
        <v>207</v>
      </c>
      <c r="E234" s="193" t="s">
        <v>3390</v>
      </c>
      <c r="F234" s="194" t="s">
        <v>3391</v>
      </c>
      <c r="G234" s="195" t="s">
        <v>502</v>
      </c>
      <c r="H234" s="196">
        <v>40</v>
      </c>
      <c r="I234" s="197"/>
      <c r="J234" s="198">
        <f t="shared" si="40"/>
        <v>0</v>
      </c>
      <c r="K234" s="194" t="s">
        <v>1</v>
      </c>
      <c r="L234" s="40"/>
      <c r="M234" s="199" t="s">
        <v>1</v>
      </c>
      <c r="N234" s="200" t="s">
        <v>41</v>
      </c>
      <c r="O234" s="72"/>
      <c r="P234" s="201">
        <f t="shared" si="41"/>
        <v>0</v>
      </c>
      <c r="Q234" s="201">
        <v>0</v>
      </c>
      <c r="R234" s="201">
        <f t="shared" si="42"/>
        <v>0</v>
      </c>
      <c r="S234" s="201">
        <v>0</v>
      </c>
      <c r="T234" s="202">
        <f t="shared" si="43"/>
        <v>0</v>
      </c>
      <c r="U234" s="35"/>
      <c r="V234" s="35"/>
      <c r="W234" s="35"/>
      <c r="X234" s="35"/>
      <c r="Y234" s="35"/>
      <c r="Z234" s="35"/>
      <c r="AA234" s="35"/>
      <c r="AB234" s="35"/>
      <c r="AC234" s="35"/>
      <c r="AD234" s="35"/>
      <c r="AE234" s="35"/>
      <c r="AR234" s="203" t="s">
        <v>211</v>
      </c>
      <c r="AT234" s="203" t="s">
        <v>207</v>
      </c>
      <c r="AU234" s="203" t="s">
        <v>84</v>
      </c>
      <c r="AY234" s="18" t="s">
        <v>205</v>
      </c>
      <c r="BE234" s="204">
        <f t="shared" si="44"/>
        <v>0</v>
      </c>
      <c r="BF234" s="204">
        <f t="shared" si="45"/>
        <v>0</v>
      </c>
      <c r="BG234" s="204">
        <f t="shared" si="46"/>
        <v>0</v>
      </c>
      <c r="BH234" s="204">
        <f t="shared" si="47"/>
        <v>0</v>
      </c>
      <c r="BI234" s="204">
        <f t="shared" si="48"/>
        <v>0</v>
      </c>
      <c r="BJ234" s="18" t="s">
        <v>84</v>
      </c>
      <c r="BK234" s="204">
        <f t="shared" si="49"/>
        <v>0</v>
      </c>
      <c r="BL234" s="18" t="s">
        <v>211</v>
      </c>
      <c r="BM234" s="203" t="s">
        <v>1598</v>
      </c>
    </row>
    <row r="235" spans="1:65" s="2" customFormat="1" ht="14.45" customHeight="1">
      <c r="A235" s="35"/>
      <c r="B235" s="36"/>
      <c r="C235" s="192" t="s">
        <v>1052</v>
      </c>
      <c r="D235" s="192" t="s">
        <v>207</v>
      </c>
      <c r="E235" s="193" t="s">
        <v>3392</v>
      </c>
      <c r="F235" s="194" t="s">
        <v>3393</v>
      </c>
      <c r="G235" s="195" t="s">
        <v>502</v>
      </c>
      <c r="H235" s="196">
        <v>20</v>
      </c>
      <c r="I235" s="197"/>
      <c r="J235" s="198">
        <f t="shared" si="40"/>
        <v>0</v>
      </c>
      <c r="K235" s="194" t="s">
        <v>1</v>
      </c>
      <c r="L235" s="40"/>
      <c r="M235" s="199" t="s">
        <v>1</v>
      </c>
      <c r="N235" s="200" t="s">
        <v>41</v>
      </c>
      <c r="O235" s="72"/>
      <c r="P235" s="201">
        <f t="shared" si="41"/>
        <v>0</v>
      </c>
      <c r="Q235" s="201">
        <v>0</v>
      </c>
      <c r="R235" s="201">
        <f t="shared" si="42"/>
        <v>0</v>
      </c>
      <c r="S235" s="201">
        <v>0</v>
      </c>
      <c r="T235" s="202">
        <f t="shared" si="43"/>
        <v>0</v>
      </c>
      <c r="U235" s="35"/>
      <c r="V235" s="35"/>
      <c r="W235" s="35"/>
      <c r="X235" s="35"/>
      <c r="Y235" s="35"/>
      <c r="Z235" s="35"/>
      <c r="AA235" s="35"/>
      <c r="AB235" s="35"/>
      <c r="AC235" s="35"/>
      <c r="AD235" s="35"/>
      <c r="AE235" s="35"/>
      <c r="AR235" s="203" t="s">
        <v>211</v>
      </c>
      <c r="AT235" s="203" t="s">
        <v>207</v>
      </c>
      <c r="AU235" s="203" t="s">
        <v>84</v>
      </c>
      <c r="AY235" s="18" t="s">
        <v>205</v>
      </c>
      <c r="BE235" s="204">
        <f t="shared" si="44"/>
        <v>0</v>
      </c>
      <c r="BF235" s="204">
        <f t="shared" si="45"/>
        <v>0</v>
      </c>
      <c r="BG235" s="204">
        <f t="shared" si="46"/>
        <v>0</v>
      </c>
      <c r="BH235" s="204">
        <f t="shared" si="47"/>
        <v>0</v>
      </c>
      <c r="BI235" s="204">
        <f t="shared" si="48"/>
        <v>0</v>
      </c>
      <c r="BJ235" s="18" t="s">
        <v>84</v>
      </c>
      <c r="BK235" s="204">
        <f t="shared" si="49"/>
        <v>0</v>
      </c>
      <c r="BL235" s="18" t="s">
        <v>211</v>
      </c>
      <c r="BM235" s="203" t="s">
        <v>1607</v>
      </c>
    </row>
    <row r="236" spans="1:65" s="2" customFormat="1" ht="14.45" customHeight="1">
      <c r="A236" s="35"/>
      <c r="B236" s="36"/>
      <c r="C236" s="192" t="s">
        <v>1056</v>
      </c>
      <c r="D236" s="192" t="s">
        <v>207</v>
      </c>
      <c r="E236" s="193" t="s">
        <v>3394</v>
      </c>
      <c r="F236" s="194" t="s">
        <v>3395</v>
      </c>
      <c r="G236" s="195" t="s">
        <v>502</v>
      </c>
      <c r="H236" s="196">
        <v>12</v>
      </c>
      <c r="I236" s="197"/>
      <c r="J236" s="198">
        <f t="shared" si="40"/>
        <v>0</v>
      </c>
      <c r="K236" s="194" t="s">
        <v>1</v>
      </c>
      <c r="L236" s="40"/>
      <c r="M236" s="199" t="s">
        <v>1</v>
      </c>
      <c r="N236" s="200" t="s">
        <v>41</v>
      </c>
      <c r="O236" s="72"/>
      <c r="P236" s="201">
        <f t="shared" si="41"/>
        <v>0</v>
      </c>
      <c r="Q236" s="201">
        <v>0</v>
      </c>
      <c r="R236" s="201">
        <f t="shared" si="42"/>
        <v>0</v>
      </c>
      <c r="S236" s="201">
        <v>0</v>
      </c>
      <c r="T236" s="202">
        <f t="shared" si="43"/>
        <v>0</v>
      </c>
      <c r="U236" s="35"/>
      <c r="V236" s="35"/>
      <c r="W236" s="35"/>
      <c r="X236" s="35"/>
      <c r="Y236" s="35"/>
      <c r="Z236" s="35"/>
      <c r="AA236" s="35"/>
      <c r="AB236" s="35"/>
      <c r="AC236" s="35"/>
      <c r="AD236" s="35"/>
      <c r="AE236" s="35"/>
      <c r="AR236" s="203" t="s">
        <v>211</v>
      </c>
      <c r="AT236" s="203" t="s">
        <v>207</v>
      </c>
      <c r="AU236" s="203" t="s">
        <v>84</v>
      </c>
      <c r="AY236" s="18" t="s">
        <v>205</v>
      </c>
      <c r="BE236" s="204">
        <f t="shared" si="44"/>
        <v>0</v>
      </c>
      <c r="BF236" s="204">
        <f t="shared" si="45"/>
        <v>0</v>
      </c>
      <c r="BG236" s="204">
        <f t="shared" si="46"/>
        <v>0</v>
      </c>
      <c r="BH236" s="204">
        <f t="shared" si="47"/>
        <v>0</v>
      </c>
      <c r="BI236" s="204">
        <f t="shared" si="48"/>
        <v>0</v>
      </c>
      <c r="BJ236" s="18" t="s">
        <v>84</v>
      </c>
      <c r="BK236" s="204">
        <f t="shared" si="49"/>
        <v>0</v>
      </c>
      <c r="BL236" s="18" t="s">
        <v>211</v>
      </c>
      <c r="BM236" s="203" t="s">
        <v>1615</v>
      </c>
    </row>
    <row r="237" spans="1:65" s="2" customFormat="1" ht="14.45" customHeight="1">
      <c r="A237" s="35"/>
      <c r="B237" s="36"/>
      <c r="C237" s="192" t="s">
        <v>1060</v>
      </c>
      <c r="D237" s="192" t="s">
        <v>207</v>
      </c>
      <c r="E237" s="193" t="s">
        <v>3396</v>
      </c>
      <c r="F237" s="194" t="s">
        <v>3397</v>
      </c>
      <c r="G237" s="195" t="s">
        <v>502</v>
      </c>
      <c r="H237" s="196">
        <v>25</v>
      </c>
      <c r="I237" s="197"/>
      <c r="J237" s="198">
        <f t="shared" si="40"/>
        <v>0</v>
      </c>
      <c r="K237" s="194" t="s">
        <v>1</v>
      </c>
      <c r="L237" s="40"/>
      <c r="M237" s="199" t="s">
        <v>1</v>
      </c>
      <c r="N237" s="200" t="s">
        <v>41</v>
      </c>
      <c r="O237" s="72"/>
      <c r="P237" s="201">
        <f t="shared" si="41"/>
        <v>0</v>
      </c>
      <c r="Q237" s="201">
        <v>0</v>
      </c>
      <c r="R237" s="201">
        <f t="shared" si="42"/>
        <v>0</v>
      </c>
      <c r="S237" s="201">
        <v>0</v>
      </c>
      <c r="T237" s="202">
        <f t="shared" si="43"/>
        <v>0</v>
      </c>
      <c r="U237" s="35"/>
      <c r="V237" s="35"/>
      <c r="W237" s="35"/>
      <c r="X237" s="35"/>
      <c r="Y237" s="35"/>
      <c r="Z237" s="35"/>
      <c r="AA237" s="35"/>
      <c r="AB237" s="35"/>
      <c r="AC237" s="35"/>
      <c r="AD237" s="35"/>
      <c r="AE237" s="35"/>
      <c r="AR237" s="203" t="s">
        <v>211</v>
      </c>
      <c r="AT237" s="203" t="s">
        <v>207</v>
      </c>
      <c r="AU237" s="203" t="s">
        <v>84</v>
      </c>
      <c r="AY237" s="18" t="s">
        <v>205</v>
      </c>
      <c r="BE237" s="204">
        <f t="shared" si="44"/>
        <v>0</v>
      </c>
      <c r="BF237" s="204">
        <f t="shared" si="45"/>
        <v>0</v>
      </c>
      <c r="BG237" s="204">
        <f t="shared" si="46"/>
        <v>0</v>
      </c>
      <c r="BH237" s="204">
        <f t="shared" si="47"/>
        <v>0</v>
      </c>
      <c r="BI237" s="204">
        <f t="shared" si="48"/>
        <v>0</v>
      </c>
      <c r="BJ237" s="18" t="s">
        <v>84</v>
      </c>
      <c r="BK237" s="204">
        <f t="shared" si="49"/>
        <v>0</v>
      </c>
      <c r="BL237" s="18" t="s">
        <v>211</v>
      </c>
      <c r="BM237" s="203" t="s">
        <v>1625</v>
      </c>
    </row>
    <row r="238" spans="1:65" s="2" customFormat="1" ht="14.45" customHeight="1">
      <c r="A238" s="35"/>
      <c r="B238" s="36"/>
      <c r="C238" s="192" t="s">
        <v>1065</v>
      </c>
      <c r="D238" s="192" t="s">
        <v>207</v>
      </c>
      <c r="E238" s="193" t="s">
        <v>3398</v>
      </c>
      <c r="F238" s="194" t="s">
        <v>3399</v>
      </c>
      <c r="G238" s="195" t="s">
        <v>502</v>
      </c>
      <c r="H238" s="196">
        <v>90</v>
      </c>
      <c r="I238" s="197"/>
      <c r="J238" s="198">
        <f t="shared" si="40"/>
        <v>0</v>
      </c>
      <c r="K238" s="194" t="s">
        <v>1</v>
      </c>
      <c r="L238" s="40"/>
      <c r="M238" s="199" t="s">
        <v>1</v>
      </c>
      <c r="N238" s="200" t="s">
        <v>41</v>
      </c>
      <c r="O238" s="72"/>
      <c r="P238" s="201">
        <f t="shared" si="41"/>
        <v>0</v>
      </c>
      <c r="Q238" s="201">
        <v>0</v>
      </c>
      <c r="R238" s="201">
        <f t="shared" si="42"/>
        <v>0</v>
      </c>
      <c r="S238" s="201">
        <v>0</v>
      </c>
      <c r="T238" s="202">
        <f t="shared" si="43"/>
        <v>0</v>
      </c>
      <c r="U238" s="35"/>
      <c r="V238" s="35"/>
      <c r="W238" s="35"/>
      <c r="X238" s="35"/>
      <c r="Y238" s="35"/>
      <c r="Z238" s="35"/>
      <c r="AA238" s="35"/>
      <c r="AB238" s="35"/>
      <c r="AC238" s="35"/>
      <c r="AD238" s="35"/>
      <c r="AE238" s="35"/>
      <c r="AR238" s="203" t="s">
        <v>211</v>
      </c>
      <c r="AT238" s="203" t="s">
        <v>207</v>
      </c>
      <c r="AU238" s="203" t="s">
        <v>84</v>
      </c>
      <c r="AY238" s="18" t="s">
        <v>205</v>
      </c>
      <c r="BE238" s="204">
        <f t="shared" si="44"/>
        <v>0</v>
      </c>
      <c r="BF238" s="204">
        <f t="shared" si="45"/>
        <v>0</v>
      </c>
      <c r="BG238" s="204">
        <f t="shared" si="46"/>
        <v>0</v>
      </c>
      <c r="BH238" s="204">
        <f t="shared" si="47"/>
        <v>0</v>
      </c>
      <c r="BI238" s="204">
        <f t="shared" si="48"/>
        <v>0</v>
      </c>
      <c r="BJ238" s="18" t="s">
        <v>84</v>
      </c>
      <c r="BK238" s="204">
        <f t="shared" si="49"/>
        <v>0</v>
      </c>
      <c r="BL238" s="18" t="s">
        <v>211</v>
      </c>
      <c r="BM238" s="203" t="s">
        <v>1635</v>
      </c>
    </row>
    <row r="239" spans="1:65" s="2" customFormat="1" ht="14.45" customHeight="1">
      <c r="A239" s="35"/>
      <c r="B239" s="36"/>
      <c r="C239" s="192" t="s">
        <v>1071</v>
      </c>
      <c r="D239" s="192" t="s">
        <v>207</v>
      </c>
      <c r="E239" s="193" t="s">
        <v>3400</v>
      </c>
      <c r="F239" s="194" t="s">
        <v>3401</v>
      </c>
      <c r="G239" s="195" t="s">
        <v>502</v>
      </c>
      <c r="H239" s="196">
        <v>210</v>
      </c>
      <c r="I239" s="197"/>
      <c r="J239" s="198">
        <f t="shared" si="40"/>
        <v>0</v>
      </c>
      <c r="K239" s="194" t="s">
        <v>1</v>
      </c>
      <c r="L239" s="40"/>
      <c r="M239" s="199" t="s">
        <v>1</v>
      </c>
      <c r="N239" s="200" t="s">
        <v>41</v>
      </c>
      <c r="O239" s="72"/>
      <c r="P239" s="201">
        <f t="shared" si="41"/>
        <v>0</v>
      </c>
      <c r="Q239" s="201">
        <v>0</v>
      </c>
      <c r="R239" s="201">
        <f t="shared" si="42"/>
        <v>0</v>
      </c>
      <c r="S239" s="201">
        <v>0</v>
      </c>
      <c r="T239" s="202">
        <f t="shared" si="43"/>
        <v>0</v>
      </c>
      <c r="U239" s="35"/>
      <c r="V239" s="35"/>
      <c r="W239" s="35"/>
      <c r="X239" s="35"/>
      <c r="Y239" s="35"/>
      <c r="Z239" s="35"/>
      <c r="AA239" s="35"/>
      <c r="AB239" s="35"/>
      <c r="AC239" s="35"/>
      <c r="AD239" s="35"/>
      <c r="AE239" s="35"/>
      <c r="AR239" s="203" t="s">
        <v>211</v>
      </c>
      <c r="AT239" s="203" t="s">
        <v>207</v>
      </c>
      <c r="AU239" s="203" t="s">
        <v>84</v>
      </c>
      <c r="AY239" s="18" t="s">
        <v>205</v>
      </c>
      <c r="BE239" s="204">
        <f t="shared" si="44"/>
        <v>0</v>
      </c>
      <c r="BF239" s="204">
        <f t="shared" si="45"/>
        <v>0</v>
      </c>
      <c r="BG239" s="204">
        <f t="shared" si="46"/>
        <v>0</v>
      </c>
      <c r="BH239" s="204">
        <f t="shared" si="47"/>
        <v>0</v>
      </c>
      <c r="BI239" s="204">
        <f t="shared" si="48"/>
        <v>0</v>
      </c>
      <c r="BJ239" s="18" t="s">
        <v>84</v>
      </c>
      <c r="BK239" s="204">
        <f t="shared" si="49"/>
        <v>0</v>
      </c>
      <c r="BL239" s="18" t="s">
        <v>211</v>
      </c>
      <c r="BM239" s="203" t="s">
        <v>1647</v>
      </c>
    </row>
    <row r="240" spans="1:65" s="2" customFormat="1" ht="14.45" customHeight="1">
      <c r="A240" s="35"/>
      <c r="B240" s="36"/>
      <c r="C240" s="192" t="s">
        <v>1079</v>
      </c>
      <c r="D240" s="192" t="s">
        <v>207</v>
      </c>
      <c r="E240" s="193" t="s">
        <v>3402</v>
      </c>
      <c r="F240" s="194" t="s">
        <v>3403</v>
      </c>
      <c r="G240" s="195" t="s">
        <v>502</v>
      </c>
      <c r="H240" s="196">
        <v>5</v>
      </c>
      <c r="I240" s="197"/>
      <c r="J240" s="198">
        <f t="shared" si="40"/>
        <v>0</v>
      </c>
      <c r="K240" s="194" t="s">
        <v>1</v>
      </c>
      <c r="L240" s="40"/>
      <c r="M240" s="199" t="s">
        <v>1</v>
      </c>
      <c r="N240" s="200" t="s">
        <v>41</v>
      </c>
      <c r="O240" s="72"/>
      <c r="P240" s="201">
        <f t="shared" si="41"/>
        <v>0</v>
      </c>
      <c r="Q240" s="201">
        <v>0</v>
      </c>
      <c r="R240" s="201">
        <f t="shared" si="42"/>
        <v>0</v>
      </c>
      <c r="S240" s="201">
        <v>0</v>
      </c>
      <c r="T240" s="202">
        <f t="shared" si="43"/>
        <v>0</v>
      </c>
      <c r="U240" s="35"/>
      <c r="V240" s="35"/>
      <c r="W240" s="35"/>
      <c r="X240" s="35"/>
      <c r="Y240" s="35"/>
      <c r="Z240" s="35"/>
      <c r="AA240" s="35"/>
      <c r="AB240" s="35"/>
      <c r="AC240" s="35"/>
      <c r="AD240" s="35"/>
      <c r="AE240" s="35"/>
      <c r="AR240" s="203" t="s">
        <v>211</v>
      </c>
      <c r="AT240" s="203" t="s">
        <v>207</v>
      </c>
      <c r="AU240" s="203" t="s">
        <v>84</v>
      </c>
      <c r="AY240" s="18" t="s">
        <v>205</v>
      </c>
      <c r="BE240" s="204">
        <f t="shared" si="44"/>
        <v>0</v>
      </c>
      <c r="BF240" s="204">
        <f t="shared" si="45"/>
        <v>0</v>
      </c>
      <c r="BG240" s="204">
        <f t="shared" si="46"/>
        <v>0</v>
      </c>
      <c r="BH240" s="204">
        <f t="shared" si="47"/>
        <v>0</v>
      </c>
      <c r="BI240" s="204">
        <f t="shared" si="48"/>
        <v>0</v>
      </c>
      <c r="BJ240" s="18" t="s">
        <v>84</v>
      </c>
      <c r="BK240" s="204">
        <f t="shared" si="49"/>
        <v>0</v>
      </c>
      <c r="BL240" s="18" t="s">
        <v>211</v>
      </c>
      <c r="BM240" s="203" t="s">
        <v>1659</v>
      </c>
    </row>
    <row r="241" spans="1:65" s="2" customFormat="1" ht="14.45" customHeight="1">
      <c r="A241" s="35"/>
      <c r="B241" s="36"/>
      <c r="C241" s="192" t="s">
        <v>1087</v>
      </c>
      <c r="D241" s="192" t="s">
        <v>207</v>
      </c>
      <c r="E241" s="193" t="s">
        <v>3404</v>
      </c>
      <c r="F241" s="194" t="s">
        <v>3405</v>
      </c>
      <c r="G241" s="195" t="s">
        <v>502</v>
      </c>
      <c r="H241" s="196">
        <v>550</v>
      </c>
      <c r="I241" s="197"/>
      <c r="J241" s="198">
        <f t="shared" si="40"/>
        <v>0</v>
      </c>
      <c r="K241" s="194" t="s">
        <v>1</v>
      </c>
      <c r="L241" s="40"/>
      <c r="M241" s="199" t="s">
        <v>1</v>
      </c>
      <c r="N241" s="200" t="s">
        <v>41</v>
      </c>
      <c r="O241" s="72"/>
      <c r="P241" s="201">
        <f t="shared" si="41"/>
        <v>0</v>
      </c>
      <c r="Q241" s="201">
        <v>0</v>
      </c>
      <c r="R241" s="201">
        <f t="shared" si="42"/>
        <v>0</v>
      </c>
      <c r="S241" s="201">
        <v>0</v>
      </c>
      <c r="T241" s="202">
        <f t="shared" si="43"/>
        <v>0</v>
      </c>
      <c r="U241" s="35"/>
      <c r="V241" s="35"/>
      <c r="W241" s="35"/>
      <c r="X241" s="35"/>
      <c r="Y241" s="35"/>
      <c r="Z241" s="35"/>
      <c r="AA241" s="35"/>
      <c r="AB241" s="35"/>
      <c r="AC241" s="35"/>
      <c r="AD241" s="35"/>
      <c r="AE241" s="35"/>
      <c r="AR241" s="203" t="s">
        <v>211</v>
      </c>
      <c r="AT241" s="203" t="s">
        <v>207</v>
      </c>
      <c r="AU241" s="203" t="s">
        <v>84</v>
      </c>
      <c r="AY241" s="18" t="s">
        <v>205</v>
      </c>
      <c r="BE241" s="204">
        <f t="shared" si="44"/>
        <v>0</v>
      </c>
      <c r="BF241" s="204">
        <f t="shared" si="45"/>
        <v>0</v>
      </c>
      <c r="BG241" s="204">
        <f t="shared" si="46"/>
        <v>0</v>
      </c>
      <c r="BH241" s="204">
        <f t="shared" si="47"/>
        <v>0</v>
      </c>
      <c r="BI241" s="204">
        <f t="shared" si="48"/>
        <v>0</v>
      </c>
      <c r="BJ241" s="18" t="s">
        <v>84</v>
      </c>
      <c r="BK241" s="204">
        <f t="shared" si="49"/>
        <v>0</v>
      </c>
      <c r="BL241" s="18" t="s">
        <v>211</v>
      </c>
      <c r="BM241" s="203" t="s">
        <v>1671</v>
      </c>
    </row>
    <row r="242" spans="1:65" s="2" customFormat="1" ht="14.45" customHeight="1">
      <c r="A242" s="35"/>
      <c r="B242" s="36"/>
      <c r="C242" s="192" t="s">
        <v>1092</v>
      </c>
      <c r="D242" s="192" t="s">
        <v>207</v>
      </c>
      <c r="E242" s="193" t="s">
        <v>3406</v>
      </c>
      <c r="F242" s="194" t="s">
        <v>3407</v>
      </c>
      <c r="G242" s="195" t="s">
        <v>502</v>
      </c>
      <c r="H242" s="196">
        <v>45</v>
      </c>
      <c r="I242" s="197"/>
      <c r="J242" s="198">
        <f t="shared" si="40"/>
        <v>0</v>
      </c>
      <c r="K242" s="194" t="s">
        <v>1</v>
      </c>
      <c r="L242" s="40"/>
      <c r="M242" s="199" t="s">
        <v>1</v>
      </c>
      <c r="N242" s="200" t="s">
        <v>41</v>
      </c>
      <c r="O242" s="72"/>
      <c r="P242" s="201">
        <f t="shared" si="41"/>
        <v>0</v>
      </c>
      <c r="Q242" s="201">
        <v>0</v>
      </c>
      <c r="R242" s="201">
        <f t="shared" si="42"/>
        <v>0</v>
      </c>
      <c r="S242" s="201">
        <v>0</v>
      </c>
      <c r="T242" s="202">
        <f t="shared" si="43"/>
        <v>0</v>
      </c>
      <c r="U242" s="35"/>
      <c r="V242" s="35"/>
      <c r="W242" s="35"/>
      <c r="X242" s="35"/>
      <c r="Y242" s="35"/>
      <c r="Z242" s="35"/>
      <c r="AA242" s="35"/>
      <c r="AB242" s="35"/>
      <c r="AC242" s="35"/>
      <c r="AD242" s="35"/>
      <c r="AE242" s="35"/>
      <c r="AR242" s="203" t="s">
        <v>211</v>
      </c>
      <c r="AT242" s="203" t="s">
        <v>207</v>
      </c>
      <c r="AU242" s="203" t="s">
        <v>84</v>
      </c>
      <c r="AY242" s="18" t="s">
        <v>205</v>
      </c>
      <c r="BE242" s="204">
        <f t="shared" si="44"/>
        <v>0</v>
      </c>
      <c r="BF242" s="204">
        <f t="shared" si="45"/>
        <v>0</v>
      </c>
      <c r="BG242" s="204">
        <f t="shared" si="46"/>
        <v>0</v>
      </c>
      <c r="BH242" s="204">
        <f t="shared" si="47"/>
        <v>0</v>
      </c>
      <c r="BI242" s="204">
        <f t="shared" si="48"/>
        <v>0</v>
      </c>
      <c r="BJ242" s="18" t="s">
        <v>84</v>
      </c>
      <c r="BK242" s="204">
        <f t="shared" si="49"/>
        <v>0</v>
      </c>
      <c r="BL242" s="18" t="s">
        <v>211</v>
      </c>
      <c r="BM242" s="203" t="s">
        <v>1683</v>
      </c>
    </row>
    <row r="243" spans="1:65" s="2" customFormat="1" ht="14.45" customHeight="1">
      <c r="A243" s="35"/>
      <c r="B243" s="36"/>
      <c r="C243" s="192" t="s">
        <v>1097</v>
      </c>
      <c r="D243" s="192" t="s">
        <v>207</v>
      </c>
      <c r="E243" s="193" t="s">
        <v>3408</v>
      </c>
      <c r="F243" s="194" t="s">
        <v>3409</v>
      </c>
      <c r="G243" s="195" t="s">
        <v>2678</v>
      </c>
      <c r="H243" s="196">
        <v>11</v>
      </c>
      <c r="I243" s="197"/>
      <c r="J243" s="198">
        <f t="shared" si="40"/>
        <v>0</v>
      </c>
      <c r="K243" s="194" t="s">
        <v>1</v>
      </c>
      <c r="L243" s="40"/>
      <c r="M243" s="199" t="s">
        <v>1</v>
      </c>
      <c r="N243" s="200" t="s">
        <v>41</v>
      </c>
      <c r="O243" s="72"/>
      <c r="P243" s="201">
        <f t="shared" si="41"/>
        <v>0</v>
      </c>
      <c r="Q243" s="201">
        <v>0</v>
      </c>
      <c r="R243" s="201">
        <f t="shared" si="42"/>
        <v>0</v>
      </c>
      <c r="S243" s="201">
        <v>0</v>
      </c>
      <c r="T243" s="202">
        <f t="shared" si="43"/>
        <v>0</v>
      </c>
      <c r="U243" s="35"/>
      <c r="V243" s="35"/>
      <c r="W243" s="35"/>
      <c r="X243" s="35"/>
      <c r="Y243" s="35"/>
      <c r="Z243" s="35"/>
      <c r="AA243" s="35"/>
      <c r="AB243" s="35"/>
      <c r="AC243" s="35"/>
      <c r="AD243" s="35"/>
      <c r="AE243" s="35"/>
      <c r="AR243" s="203" t="s">
        <v>211</v>
      </c>
      <c r="AT243" s="203" t="s">
        <v>207</v>
      </c>
      <c r="AU243" s="203" t="s">
        <v>84</v>
      </c>
      <c r="AY243" s="18" t="s">
        <v>205</v>
      </c>
      <c r="BE243" s="204">
        <f t="shared" si="44"/>
        <v>0</v>
      </c>
      <c r="BF243" s="204">
        <f t="shared" si="45"/>
        <v>0</v>
      </c>
      <c r="BG243" s="204">
        <f t="shared" si="46"/>
        <v>0</v>
      </c>
      <c r="BH243" s="204">
        <f t="shared" si="47"/>
        <v>0</v>
      </c>
      <c r="BI243" s="204">
        <f t="shared" si="48"/>
        <v>0</v>
      </c>
      <c r="BJ243" s="18" t="s">
        <v>84</v>
      </c>
      <c r="BK243" s="204">
        <f t="shared" si="49"/>
        <v>0</v>
      </c>
      <c r="BL243" s="18" t="s">
        <v>211</v>
      </c>
      <c r="BM243" s="203" t="s">
        <v>1695</v>
      </c>
    </row>
    <row r="244" spans="1:65" s="2" customFormat="1" ht="14.45" customHeight="1">
      <c r="A244" s="35"/>
      <c r="B244" s="36"/>
      <c r="C244" s="192" t="s">
        <v>1100</v>
      </c>
      <c r="D244" s="192" t="s">
        <v>207</v>
      </c>
      <c r="E244" s="193" t="s">
        <v>3410</v>
      </c>
      <c r="F244" s="194" t="s">
        <v>3411</v>
      </c>
      <c r="G244" s="195" t="s">
        <v>2678</v>
      </c>
      <c r="H244" s="196">
        <v>2</v>
      </c>
      <c r="I244" s="197"/>
      <c r="J244" s="198">
        <f t="shared" si="40"/>
        <v>0</v>
      </c>
      <c r="K244" s="194" t="s">
        <v>1</v>
      </c>
      <c r="L244" s="40"/>
      <c r="M244" s="199" t="s">
        <v>1</v>
      </c>
      <c r="N244" s="200" t="s">
        <v>41</v>
      </c>
      <c r="O244" s="72"/>
      <c r="P244" s="201">
        <f t="shared" si="41"/>
        <v>0</v>
      </c>
      <c r="Q244" s="201">
        <v>0</v>
      </c>
      <c r="R244" s="201">
        <f t="shared" si="42"/>
        <v>0</v>
      </c>
      <c r="S244" s="201">
        <v>0</v>
      </c>
      <c r="T244" s="202">
        <f t="shared" si="43"/>
        <v>0</v>
      </c>
      <c r="U244" s="35"/>
      <c r="V244" s="35"/>
      <c r="W244" s="35"/>
      <c r="X244" s="35"/>
      <c r="Y244" s="35"/>
      <c r="Z244" s="35"/>
      <c r="AA244" s="35"/>
      <c r="AB244" s="35"/>
      <c r="AC244" s="35"/>
      <c r="AD244" s="35"/>
      <c r="AE244" s="35"/>
      <c r="AR244" s="203" t="s">
        <v>211</v>
      </c>
      <c r="AT244" s="203" t="s">
        <v>207</v>
      </c>
      <c r="AU244" s="203" t="s">
        <v>84</v>
      </c>
      <c r="AY244" s="18" t="s">
        <v>205</v>
      </c>
      <c r="BE244" s="204">
        <f t="shared" si="44"/>
        <v>0</v>
      </c>
      <c r="BF244" s="204">
        <f t="shared" si="45"/>
        <v>0</v>
      </c>
      <c r="BG244" s="204">
        <f t="shared" si="46"/>
        <v>0</v>
      </c>
      <c r="BH244" s="204">
        <f t="shared" si="47"/>
        <v>0</v>
      </c>
      <c r="BI244" s="204">
        <f t="shared" si="48"/>
        <v>0</v>
      </c>
      <c r="BJ244" s="18" t="s">
        <v>84</v>
      </c>
      <c r="BK244" s="204">
        <f t="shared" si="49"/>
        <v>0</v>
      </c>
      <c r="BL244" s="18" t="s">
        <v>211</v>
      </c>
      <c r="BM244" s="203" t="s">
        <v>1707</v>
      </c>
    </row>
    <row r="245" spans="1:65" s="2" customFormat="1" ht="14.45" customHeight="1">
      <c r="A245" s="35"/>
      <c r="B245" s="36"/>
      <c r="C245" s="192" t="s">
        <v>1104</v>
      </c>
      <c r="D245" s="192" t="s">
        <v>207</v>
      </c>
      <c r="E245" s="193" t="s">
        <v>2778</v>
      </c>
      <c r="F245" s="194" t="s">
        <v>3412</v>
      </c>
      <c r="G245" s="195" t="s">
        <v>3413</v>
      </c>
      <c r="H245" s="196">
        <v>21</v>
      </c>
      <c r="I245" s="197"/>
      <c r="J245" s="198">
        <f t="shared" si="40"/>
        <v>0</v>
      </c>
      <c r="K245" s="194" t="s">
        <v>1</v>
      </c>
      <c r="L245" s="40"/>
      <c r="M245" s="199" t="s">
        <v>1</v>
      </c>
      <c r="N245" s="200" t="s">
        <v>41</v>
      </c>
      <c r="O245" s="72"/>
      <c r="P245" s="201">
        <f t="shared" si="41"/>
        <v>0</v>
      </c>
      <c r="Q245" s="201">
        <v>0</v>
      </c>
      <c r="R245" s="201">
        <f t="shared" si="42"/>
        <v>0</v>
      </c>
      <c r="S245" s="201">
        <v>0</v>
      </c>
      <c r="T245" s="202">
        <f t="shared" si="43"/>
        <v>0</v>
      </c>
      <c r="U245" s="35"/>
      <c r="V245" s="35"/>
      <c r="W245" s="35"/>
      <c r="X245" s="35"/>
      <c r="Y245" s="35"/>
      <c r="Z245" s="35"/>
      <c r="AA245" s="35"/>
      <c r="AB245" s="35"/>
      <c r="AC245" s="35"/>
      <c r="AD245" s="35"/>
      <c r="AE245" s="35"/>
      <c r="AR245" s="203" t="s">
        <v>211</v>
      </c>
      <c r="AT245" s="203" t="s">
        <v>207</v>
      </c>
      <c r="AU245" s="203" t="s">
        <v>84</v>
      </c>
      <c r="AY245" s="18" t="s">
        <v>205</v>
      </c>
      <c r="BE245" s="204">
        <f t="shared" si="44"/>
        <v>0</v>
      </c>
      <c r="BF245" s="204">
        <f t="shared" si="45"/>
        <v>0</v>
      </c>
      <c r="BG245" s="204">
        <f t="shared" si="46"/>
        <v>0</v>
      </c>
      <c r="BH245" s="204">
        <f t="shared" si="47"/>
        <v>0</v>
      </c>
      <c r="BI245" s="204">
        <f t="shared" si="48"/>
        <v>0</v>
      </c>
      <c r="BJ245" s="18" t="s">
        <v>84</v>
      </c>
      <c r="BK245" s="204">
        <f t="shared" si="49"/>
        <v>0</v>
      </c>
      <c r="BL245" s="18" t="s">
        <v>211</v>
      </c>
      <c r="BM245" s="203" t="s">
        <v>1719</v>
      </c>
    </row>
    <row r="246" spans="1:65" s="2" customFormat="1" ht="14.45" customHeight="1">
      <c r="A246" s="35"/>
      <c r="B246" s="36"/>
      <c r="C246" s="192" t="s">
        <v>1109</v>
      </c>
      <c r="D246" s="192" t="s">
        <v>207</v>
      </c>
      <c r="E246" s="193" t="s">
        <v>3414</v>
      </c>
      <c r="F246" s="194" t="s">
        <v>3415</v>
      </c>
      <c r="G246" s="195" t="s">
        <v>3220</v>
      </c>
      <c r="H246" s="196">
        <v>18</v>
      </c>
      <c r="I246" s="197"/>
      <c r="J246" s="198">
        <f t="shared" si="40"/>
        <v>0</v>
      </c>
      <c r="K246" s="194" t="s">
        <v>1</v>
      </c>
      <c r="L246" s="40"/>
      <c r="M246" s="199" t="s">
        <v>1</v>
      </c>
      <c r="N246" s="200" t="s">
        <v>41</v>
      </c>
      <c r="O246" s="72"/>
      <c r="P246" s="201">
        <f t="shared" si="41"/>
        <v>0</v>
      </c>
      <c r="Q246" s="201">
        <v>0</v>
      </c>
      <c r="R246" s="201">
        <f t="shared" si="42"/>
        <v>0</v>
      </c>
      <c r="S246" s="201">
        <v>0</v>
      </c>
      <c r="T246" s="202">
        <f t="shared" si="43"/>
        <v>0</v>
      </c>
      <c r="U246" s="35"/>
      <c r="V246" s="35"/>
      <c r="W246" s="35"/>
      <c r="X246" s="35"/>
      <c r="Y246" s="35"/>
      <c r="Z246" s="35"/>
      <c r="AA246" s="35"/>
      <c r="AB246" s="35"/>
      <c r="AC246" s="35"/>
      <c r="AD246" s="35"/>
      <c r="AE246" s="35"/>
      <c r="AR246" s="203" t="s">
        <v>211</v>
      </c>
      <c r="AT246" s="203" t="s">
        <v>207</v>
      </c>
      <c r="AU246" s="203" t="s">
        <v>84</v>
      </c>
      <c r="AY246" s="18" t="s">
        <v>205</v>
      </c>
      <c r="BE246" s="204">
        <f t="shared" si="44"/>
        <v>0</v>
      </c>
      <c r="BF246" s="204">
        <f t="shared" si="45"/>
        <v>0</v>
      </c>
      <c r="BG246" s="204">
        <f t="shared" si="46"/>
        <v>0</v>
      </c>
      <c r="BH246" s="204">
        <f t="shared" si="47"/>
        <v>0</v>
      </c>
      <c r="BI246" s="204">
        <f t="shared" si="48"/>
        <v>0</v>
      </c>
      <c r="BJ246" s="18" t="s">
        <v>84</v>
      </c>
      <c r="BK246" s="204">
        <f t="shared" si="49"/>
        <v>0</v>
      </c>
      <c r="BL246" s="18" t="s">
        <v>211</v>
      </c>
      <c r="BM246" s="203" t="s">
        <v>1731</v>
      </c>
    </row>
    <row r="247" spans="1:65" s="2" customFormat="1" ht="14.45" customHeight="1">
      <c r="A247" s="35"/>
      <c r="B247" s="36"/>
      <c r="C247" s="192" t="s">
        <v>1113</v>
      </c>
      <c r="D247" s="192" t="s">
        <v>207</v>
      </c>
      <c r="E247" s="193" t="s">
        <v>3416</v>
      </c>
      <c r="F247" s="194" t="s">
        <v>3417</v>
      </c>
      <c r="G247" s="195" t="s">
        <v>3418</v>
      </c>
      <c r="H247" s="196">
        <v>2</v>
      </c>
      <c r="I247" s="197"/>
      <c r="J247" s="198">
        <f t="shared" si="40"/>
        <v>0</v>
      </c>
      <c r="K247" s="194" t="s">
        <v>1</v>
      </c>
      <c r="L247" s="40"/>
      <c r="M247" s="199" t="s">
        <v>1</v>
      </c>
      <c r="N247" s="200" t="s">
        <v>41</v>
      </c>
      <c r="O247" s="72"/>
      <c r="P247" s="201">
        <f t="shared" si="41"/>
        <v>0</v>
      </c>
      <c r="Q247" s="201">
        <v>0</v>
      </c>
      <c r="R247" s="201">
        <f t="shared" si="42"/>
        <v>0</v>
      </c>
      <c r="S247" s="201">
        <v>0</v>
      </c>
      <c r="T247" s="202">
        <f t="shared" si="43"/>
        <v>0</v>
      </c>
      <c r="U247" s="35"/>
      <c r="V247" s="35"/>
      <c r="W247" s="35"/>
      <c r="X247" s="35"/>
      <c r="Y247" s="35"/>
      <c r="Z247" s="35"/>
      <c r="AA247" s="35"/>
      <c r="AB247" s="35"/>
      <c r="AC247" s="35"/>
      <c r="AD247" s="35"/>
      <c r="AE247" s="35"/>
      <c r="AR247" s="203" t="s">
        <v>211</v>
      </c>
      <c r="AT247" s="203" t="s">
        <v>207</v>
      </c>
      <c r="AU247" s="203" t="s">
        <v>84</v>
      </c>
      <c r="AY247" s="18" t="s">
        <v>205</v>
      </c>
      <c r="BE247" s="204">
        <f t="shared" si="44"/>
        <v>0</v>
      </c>
      <c r="BF247" s="204">
        <f t="shared" si="45"/>
        <v>0</v>
      </c>
      <c r="BG247" s="204">
        <f t="shared" si="46"/>
        <v>0</v>
      </c>
      <c r="BH247" s="204">
        <f t="shared" si="47"/>
        <v>0</v>
      </c>
      <c r="BI247" s="204">
        <f t="shared" si="48"/>
        <v>0</v>
      </c>
      <c r="BJ247" s="18" t="s">
        <v>84</v>
      </c>
      <c r="BK247" s="204">
        <f t="shared" si="49"/>
        <v>0</v>
      </c>
      <c r="BL247" s="18" t="s">
        <v>211</v>
      </c>
      <c r="BM247" s="203" t="s">
        <v>1743</v>
      </c>
    </row>
    <row r="248" spans="1:65" s="2" customFormat="1" ht="14.45" customHeight="1">
      <c r="A248" s="35"/>
      <c r="B248" s="36"/>
      <c r="C248" s="192" t="s">
        <v>1116</v>
      </c>
      <c r="D248" s="192" t="s">
        <v>207</v>
      </c>
      <c r="E248" s="193" t="s">
        <v>3419</v>
      </c>
      <c r="F248" s="194" t="s">
        <v>3420</v>
      </c>
      <c r="G248" s="195" t="s">
        <v>3220</v>
      </c>
      <c r="H248" s="196">
        <v>25</v>
      </c>
      <c r="I248" s="197"/>
      <c r="J248" s="198">
        <f t="shared" si="40"/>
        <v>0</v>
      </c>
      <c r="K248" s="194" t="s">
        <v>1</v>
      </c>
      <c r="L248" s="40"/>
      <c r="M248" s="199" t="s">
        <v>1</v>
      </c>
      <c r="N248" s="200" t="s">
        <v>41</v>
      </c>
      <c r="O248" s="72"/>
      <c r="P248" s="201">
        <f t="shared" si="41"/>
        <v>0</v>
      </c>
      <c r="Q248" s="201">
        <v>0</v>
      </c>
      <c r="R248" s="201">
        <f t="shared" si="42"/>
        <v>0</v>
      </c>
      <c r="S248" s="201">
        <v>0</v>
      </c>
      <c r="T248" s="202">
        <f t="shared" si="43"/>
        <v>0</v>
      </c>
      <c r="U248" s="35"/>
      <c r="V248" s="35"/>
      <c r="W248" s="35"/>
      <c r="X248" s="35"/>
      <c r="Y248" s="35"/>
      <c r="Z248" s="35"/>
      <c r="AA248" s="35"/>
      <c r="AB248" s="35"/>
      <c r="AC248" s="35"/>
      <c r="AD248" s="35"/>
      <c r="AE248" s="35"/>
      <c r="AR248" s="203" t="s">
        <v>211</v>
      </c>
      <c r="AT248" s="203" t="s">
        <v>207</v>
      </c>
      <c r="AU248" s="203" t="s">
        <v>84</v>
      </c>
      <c r="AY248" s="18" t="s">
        <v>205</v>
      </c>
      <c r="BE248" s="204">
        <f t="shared" si="44"/>
        <v>0</v>
      </c>
      <c r="BF248" s="204">
        <f t="shared" si="45"/>
        <v>0</v>
      </c>
      <c r="BG248" s="204">
        <f t="shared" si="46"/>
        <v>0</v>
      </c>
      <c r="BH248" s="204">
        <f t="shared" si="47"/>
        <v>0</v>
      </c>
      <c r="BI248" s="204">
        <f t="shared" si="48"/>
        <v>0</v>
      </c>
      <c r="BJ248" s="18" t="s">
        <v>84</v>
      </c>
      <c r="BK248" s="204">
        <f t="shared" si="49"/>
        <v>0</v>
      </c>
      <c r="BL248" s="18" t="s">
        <v>211</v>
      </c>
      <c r="BM248" s="203" t="s">
        <v>1755</v>
      </c>
    </row>
    <row r="249" spans="1:65" s="2" customFormat="1" ht="14.45" customHeight="1">
      <c r="A249" s="35"/>
      <c r="B249" s="36"/>
      <c r="C249" s="192" t="s">
        <v>1120</v>
      </c>
      <c r="D249" s="192" t="s">
        <v>207</v>
      </c>
      <c r="E249" s="193" t="s">
        <v>3421</v>
      </c>
      <c r="F249" s="194" t="s">
        <v>3422</v>
      </c>
      <c r="G249" s="195" t="s">
        <v>3220</v>
      </c>
      <c r="H249" s="196">
        <v>115</v>
      </c>
      <c r="I249" s="197"/>
      <c r="J249" s="198">
        <f t="shared" si="40"/>
        <v>0</v>
      </c>
      <c r="K249" s="194" t="s">
        <v>1</v>
      </c>
      <c r="L249" s="40"/>
      <c r="M249" s="199" t="s">
        <v>1</v>
      </c>
      <c r="N249" s="200" t="s">
        <v>41</v>
      </c>
      <c r="O249" s="72"/>
      <c r="P249" s="201">
        <f t="shared" si="41"/>
        <v>0</v>
      </c>
      <c r="Q249" s="201">
        <v>0</v>
      </c>
      <c r="R249" s="201">
        <f t="shared" si="42"/>
        <v>0</v>
      </c>
      <c r="S249" s="201">
        <v>0</v>
      </c>
      <c r="T249" s="202">
        <f t="shared" si="43"/>
        <v>0</v>
      </c>
      <c r="U249" s="35"/>
      <c r="V249" s="35"/>
      <c r="W249" s="35"/>
      <c r="X249" s="35"/>
      <c r="Y249" s="35"/>
      <c r="Z249" s="35"/>
      <c r="AA249" s="35"/>
      <c r="AB249" s="35"/>
      <c r="AC249" s="35"/>
      <c r="AD249" s="35"/>
      <c r="AE249" s="35"/>
      <c r="AR249" s="203" t="s">
        <v>211</v>
      </c>
      <c r="AT249" s="203" t="s">
        <v>207</v>
      </c>
      <c r="AU249" s="203" t="s">
        <v>84</v>
      </c>
      <c r="AY249" s="18" t="s">
        <v>205</v>
      </c>
      <c r="BE249" s="204">
        <f t="shared" si="44"/>
        <v>0</v>
      </c>
      <c r="BF249" s="204">
        <f t="shared" si="45"/>
        <v>0</v>
      </c>
      <c r="BG249" s="204">
        <f t="shared" si="46"/>
        <v>0</v>
      </c>
      <c r="BH249" s="204">
        <f t="shared" si="47"/>
        <v>0</v>
      </c>
      <c r="BI249" s="204">
        <f t="shared" si="48"/>
        <v>0</v>
      </c>
      <c r="BJ249" s="18" t="s">
        <v>84</v>
      </c>
      <c r="BK249" s="204">
        <f t="shared" si="49"/>
        <v>0</v>
      </c>
      <c r="BL249" s="18" t="s">
        <v>211</v>
      </c>
      <c r="BM249" s="203" t="s">
        <v>1767</v>
      </c>
    </row>
    <row r="250" spans="1:65" s="2" customFormat="1" ht="14.45" customHeight="1">
      <c r="A250" s="35"/>
      <c r="B250" s="36"/>
      <c r="C250" s="192" t="s">
        <v>1125</v>
      </c>
      <c r="D250" s="192" t="s">
        <v>207</v>
      </c>
      <c r="E250" s="193" t="s">
        <v>3423</v>
      </c>
      <c r="F250" s="194" t="s">
        <v>3424</v>
      </c>
      <c r="G250" s="195" t="s">
        <v>3220</v>
      </c>
      <c r="H250" s="196">
        <v>125</v>
      </c>
      <c r="I250" s="197"/>
      <c r="J250" s="198">
        <f t="shared" si="40"/>
        <v>0</v>
      </c>
      <c r="K250" s="194" t="s">
        <v>1</v>
      </c>
      <c r="L250" s="40"/>
      <c r="M250" s="199" t="s">
        <v>1</v>
      </c>
      <c r="N250" s="200" t="s">
        <v>41</v>
      </c>
      <c r="O250" s="72"/>
      <c r="P250" s="201">
        <f t="shared" si="41"/>
        <v>0</v>
      </c>
      <c r="Q250" s="201">
        <v>0</v>
      </c>
      <c r="R250" s="201">
        <f t="shared" si="42"/>
        <v>0</v>
      </c>
      <c r="S250" s="201">
        <v>0</v>
      </c>
      <c r="T250" s="202">
        <f t="shared" si="43"/>
        <v>0</v>
      </c>
      <c r="U250" s="35"/>
      <c r="V250" s="35"/>
      <c r="W250" s="35"/>
      <c r="X250" s="35"/>
      <c r="Y250" s="35"/>
      <c r="Z250" s="35"/>
      <c r="AA250" s="35"/>
      <c r="AB250" s="35"/>
      <c r="AC250" s="35"/>
      <c r="AD250" s="35"/>
      <c r="AE250" s="35"/>
      <c r="AR250" s="203" t="s">
        <v>211</v>
      </c>
      <c r="AT250" s="203" t="s">
        <v>207</v>
      </c>
      <c r="AU250" s="203" t="s">
        <v>84</v>
      </c>
      <c r="AY250" s="18" t="s">
        <v>205</v>
      </c>
      <c r="BE250" s="204">
        <f t="shared" si="44"/>
        <v>0</v>
      </c>
      <c r="BF250" s="204">
        <f t="shared" si="45"/>
        <v>0</v>
      </c>
      <c r="BG250" s="204">
        <f t="shared" si="46"/>
        <v>0</v>
      </c>
      <c r="BH250" s="204">
        <f t="shared" si="47"/>
        <v>0</v>
      </c>
      <c r="BI250" s="204">
        <f t="shared" si="48"/>
        <v>0</v>
      </c>
      <c r="BJ250" s="18" t="s">
        <v>84</v>
      </c>
      <c r="BK250" s="204">
        <f t="shared" si="49"/>
        <v>0</v>
      </c>
      <c r="BL250" s="18" t="s">
        <v>211</v>
      </c>
      <c r="BM250" s="203" t="s">
        <v>1778</v>
      </c>
    </row>
    <row r="251" spans="1:65" s="2" customFormat="1" ht="14.45" customHeight="1">
      <c r="A251" s="35"/>
      <c r="B251" s="36"/>
      <c r="C251" s="192" t="s">
        <v>1134</v>
      </c>
      <c r="D251" s="192" t="s">
        <v>207</v>
      </c>
      <c r="E251" s="193" t="s">
        <v>3425</v>
      </c>
      <c r="F251" s="194" t="s">
        <v>3426</v>
      </c>
      <c r="G251" s="195" t="s">
        <v>3220</v>
      </c>
      <c r="H251" s="196">
        <v>11</v>
      </c>
      <c r="I251" s="197"/>
      <c r="J251" s="198">
        <f t="shared" si="40"/>
        <v>0</v>
      </c>
      <c r="K251" s="194" t="s">
        <v>1</v>
      </c>
      <c r="L251" s="40"/>
      <c r="M251" s="199" t="s">
        <v>1</v>
      </c>
      <c r="N251" s="200" t="s">
        <v>41</v>
      </c>
      <c r="O251" s="72"/>
      <c r="P251" s="201">
        <f t="shared" si="41"/>
        <v>0</v>
      </c>
      <c r="Q251" s="201">
        <v>0</v>
      </c>
      <c r="R251" s="201">
        <f t="shared" si="42"/>
        <v>0</v>
      </c>
      <c r="S251" s="201">
        <v>0</v>
      </c>
      <c r="T251" s="202">
        <f t="shared" si="43"/>
        <v>0</v>
      </c>
      <c r="U251" s="35"/>
      <c r="V251" s="35"/>
      <c r="W251" s="35"/>
      <c r="X251" s="35"/>
      <c r="Y251" s="35"/>
      <c r="Z251" s="35"/>
      <c r="AA251" s="35"/>
      <c r="AB251" s="35"/>
      <c r="AC251" s="35"/>
      <c r="AD251" s="35"/>
      <c r="AE251" s="35"/>
      <c r="AR251" s="203" t="s">
        <v>211</v>
      </c>
      <c r="AT251" s="203" t="s">
        <v>207</v>
      </c>
      <c r="AU251" s="203" t="s">
        <v>84</v>
      </c>
      <c r="AY251" s="18" t="s">
        <v>205</v>
      </c>
      <c r="BE251" s="204">
        <f t="shared" si="44"/>
        <v>0</v>
      </c>
      <c r="BF251" s="204">
        <f t="shared" si="45"/>
        <v>0</v>
      </c>
      <c r="BG251" s="204">
        <f t="shared" si="46"/>
        <v>0</v>
      </c>
      <c r="BH251" s="204">
        <f t="shared" si="47"/>
        <v>0</v>
      </c>
      <c r="BI251" s="204">
        <f t="shared" si="48"/>
        <v>0</v>
      </c>
      <c r="BJ251" s="18" t="s">
        <v>84</v>
      </c>
      <c r="BK251" s="204">
        <f t="shared" si="49"/>
        <v>0</v>
      </c>
      <c r="BL251" s="18" t="s">
        <v>211</v>
      </c>
      <c r="BM251" s="203" t="s">
        <v>1790</v>
      </c>
    </row>
    <row r="252" spans="1:65" s="2" customFormat="1" ht="14.45" customHeight="1">
      <c r="A252" s="35"/>
      <c r="B252" s="36"/>
      <c r="C252" s="192" t="s">
        <v>1141</v>
      </c>
      <c r="D252" s="192" t="s">
        <v>207</v>
      </c>
      <c r="E252" s="193" t="s">
        <v>3427</v>
      </c>
      <c r="F252" s="194" t="s">
        <v>3428</v>
      </c>
      <c r="G252" s="195" t="s">
        <v>3220</v>
      </c>
      <c r="H252" s="196">
        <v>125</v>
      </c>
      <c r="I252" s="197"/>
      <c r="J252" s="198">
        <f t="shared" si="40"/>
        <v>0</v>
      </c>
      <c r="K252" s="194" t="s">
        <v>1</v>
      </c>
      <c r="L252" s="40"/>
      <c r="M252" s="199" t="s">
        <v>1</v>
      </c>
      <c r="N252" s="200" t="s">
        <v>41</v>
      </c>
      <c r="O252" s="72"/>
      <c r="P252" s="201">
        <f t="shared" si="41"/>
        <v>0</v>
      </c>
      <c r="Q252" s="201">
        <v>0</v>
      </c>
      <c r="R252" s="201">
        <f t="shared" si="42"/>
        <v>0</v>
      </c>
      <c r="S252" s="201">
        <v>0</v>
      </c>
      <c r="T252" s="202">
        <f t="shared" si="43"/>
        <v>0</v>
      </c>
      <c r="U252" s="35"/>
      <c r="V252" s="35"/>
      <c r="W252" s="35"/>
      <c r="X252" s="35"/>
      <c r="Y252" s="35"/>
      <c r="Z252" s="35"/>
      <c r="AA252" s="35"/>
      <c r="AB252" s="35"/>
      <c r="AC252" s="35"/>
      <c r="AD252" s="35"/>
      <c r="AE252" s="35"/>
      <c r="AR252" s="203" t="s">
        <v>211</v>
      </c>
      <c r="AT252" s="203" t="s">
        <v>207</v>
      </c>
      <c r="AU252" s="203" t="s">
        <v>84</v>
      </c>
      <c r="AY252" s="18" t="s">
        <v>205</v>
      </c>
      <c r="BE252" s="204">
        <f t="shared" si="44"/>
        <v>0</v>
      </c>
      <c r="BF252" s="204">
        <f t="shared" si="45"/>
        <v>0</v>
      </c>
      <c r="BG252" s="204">
        <f t="shared" si="46"/>
        <v>0</v>
      </c>
      <c r="BH252" s="204">
        <f t="shared" si="47"/>
        <v>0</v>
      </c>
      <c r="BI252" s="204">
        <f t="shared" si="48"/>
        <v>0</v>
      </c>
      <c r="BJ252" s="18" t="s">
        <v>84</v>
      </c>
      <c r="BK252" s="204">
        <f t="shared" si="49"/>
        <v>0</v>
      </c>
      <c r="BL252" s="18" t="s">
        <v>211</v>
      </c>
      <c r="BM252" s="203" t="s">
        <v>1802</v>
      </c>
    </row>
    <row r="253" spans="1:65" s="2" customFormat="1" ht="14.45" customHeight="1">
      <c r="A253" s="35"/>
      <c r="B253" s="36"/>
      <c r="C253" s="192" t="s">
        <v>1147</v>
      </c>
      <c r="D253" s="192" t="s">
        <v>207</v>
      </c>
      <c r="E253" s="193" t="s">
        <v>3429</v>
      </c>
      <c r="F253" s="194" t="s">
        <v>3430</v>
      </c>
      <c r="G253" s="195" t="s">
        <v>3220</v>
      </c>
      <c r="H253" s="196">
        <v>2</v>
      </c>
      <c r="I253" s="197"/>
      <c r="J253" s="198">
        <f t="shared" si="40"/>
        <v>0</v>
      </c>
      <c r="K253" s="194" t="s">
        <v>1</v>
      </c>
      <c r="L253" s="40"/>
      <c r="M253" s="199" t="s">
        <v>1</v>
      </c>
      <c r="N253" s="200" t="s">
        <v>41</v>
      </c>
      <c r="O253" s="72"/>
      <c r="P253" s="201">
        <f t="shared" si="41"/>
        <v>0</v>
      </c>
      <c r="Q253" s="201">
        <v>0</v>
      </c>
      <c r="R253" s="201">
        <f t="shared" si="42"/>
        <v>0</v>
      </c>
      <c r="S253" s="201">
        <v>0</v>
      </c>
      <c r="T253" s="202">
        <f t="shared" si="43"/>
        <v>0</v>
      </c>
      <c r="U253" s="35"/>
      <c r="V253" s="35"/>
      <c r="W253" s="35"/>
      <c r="X253" s="35"/>
      <c r="Y253" s="35"/>
      <c r="Z253" s="35"/>
      <c r="AA253" s="35"/>
      <c r="AB253" s="35"/>
      <c r="AC253" s="35"/>
      <c r="AD253" s="35"/>
      <c r="AE253" s="35"/>
      <c r="AR253" s="203" t="s">
        <v>211</v>
      </c>
      <c r="AT253" s="203" t="s">
        <v>207</v>
      </c>
      <c r="AU253" s="203" t="s">
        <v>84</v>
      </c>
      <c r="AY253" s="18" t="s">
        <v>205</v>
      </c>
      <c r="BE253" s="204">
        <f t="shared" si="44"/>
        <v>0</v>
      </c>
      <c r="BF253" s="204">
        <f t="shared" si="45"/>
        <v>0</v>
      </c>
      <c r="BG253" s="204">
        <f t="shared" si="46"/>
        <v>0</v>
      </c>
      <c r="BH253" s="204">
        <f t="shared" si="47"/>
        <v>0</v>
      </c>
      <c r="BI253" s="204">
        <f t="shared" si="48"/>
        <v>0</v>
      </c>
      <c r="BJ253" s="18" t="s">
        <v>84</v>
      </c>
      <c r="BK253" s="204">
        <f t="shared" si="49"/>
        <v>0</v>
      </c>
      <c r="BL253" s="18" t="s">
        <v>211</v>
      </c>
      <c r="BM253" s="203" t="s">
        <v>1814</v>
      </c>
    </row>
    <row r="254" spans="1:65" s="2" customFormat="1" ht="14.45" customHeight="1">
      <c r="A254" s="35"/>
      <c r="B254" s="36"/>
      <c r="C254" s="192" t="s">
        <v>1150</v>
      </c>
      <c r="D254" s="192" t="s">
        <v>207</v>
      </c>
      <c r="E254" s="193" t="s">
        <v>3431</v>
      </c>
      <c r="F254" s="194" t="s">
        <v>3432</v>
      </c>
      <c r="G254" s="195" t="s">
        <v>3220</v>
      </c>
      <c r="H254" s="196">
        <v>4</v>
      </c>
      <c r="I254" s="197"/>
      <c r="J254" s="198">
        <f t="shared" si="40"/>
        <v>0</v>
      </c>
      <c r="K254" s="194" t="s">
        <v>1</v>
      </c>
      <c r="L254" s="40"/>
      <c r="M254" s="199" t="s">
        <v>1</v>
      </c>
      <c r="N254" s="200" t="s">
        <v>41</v>
      </c>
      <c r="O254" s="72"/>
      <c r="P254" s="201">
        <f t="shared" si="41"/>
        <v>0</v>
      </c>
      <c r="Q254" s="201">
        <v>0</v>
      </c>
      <c r="R254" s="201">
        <f t="shared" si="42"/>
        <v>0</v>
      </c>
      <c r="S254" s="201">
        <v>0</v>
      </c>
      <c r="T254" s="202">
        <f t="shared" si="43"/>
        <v>0</v>
      </c>
      <c r="U254" s="35"/>
      <c r="V254" s="35"/>
      <c r="W254" s="35"/>
      <c r="X254" s="35"/>
      <c r="Y254" s="35"/>
      <c r="Z254" s="35"/>
      <c r="AA254" s="35"/>
      <c r="AB254" s="35"/>
      <c r="AC254" s="35"/>
      <c r="AD254" s="35"/>
      <c r="AE254" s="35"/>
      <c r="AR254" s="203" t="s">
        <v>211</v>
      </c>
      <c r="AT254" s="203" t="s">
        <v>207</v>
      </c>
      <c r="AU254" s="203" t="s">
        <v>84</v>
      </c>
      <c r="AY254" s="18" t="s">
        <v>205</v>
      </c>
      <c r="BE254" s="204">
        <f t="shared" si="44"/>
        <v>0</v>
      </c>
      <c r="BF254" s="204">
        <f t="shared" si="45"/>
        <v>0</v>
      </c>
      <c r="BG254" s="204">
        <f t="shared" si="46"/>
        <v>0</v>
      </c>
      <c r="BH254" s="204">
        <f t="shared" si="47"/>
        <v>0</v>
      </c>
      <c r="BI254" s="204">
        <f t="shared" si="48"/>
        <v>0</v>
      </c>
      <c r="BJ254" s="18" t="s">
        <v>84</v>
      </c>
      <c r="BK254" s="204">
        <f t="shared" si="49"/>
        <v>0</v>
      </c>
      <c r="BL254" s="18" t="s">
        <v>211</v>
      </c>
      <c r="BM254" s="203" t="s">
        <v>1826</v>
      </c>
    </row>
    <row r="255" spans="1:65" s="2" customFormat="1" ht="14.45" customHeight="1">
      <c r="A255" s="35"/>
      <c r="B255" s="36"/>
      <c r="C255" s="192" t="s">
        <v>1154</v>
      </c>
      <c r="D255" s="192" t="s">
        <v>207</v>
      </c>
      <c r="E255" s="193" t="s">
        <v>2780</v>
      </c>
      <c r="F255" s="194" t="s">
        <v>3433</v>
      </c>
      <c r="G255" s="195" t="s">
        <v>3220</v>
      </c>
      <c r="H255" s="196">
        <v>10</v>
      </c>
      <c r="I255" s="197"/>
      <c r="J255" s="198">
        <f aca="true" t="shared" si="50" ref="J255:J286">ROUND(I255*H255,2)</f>
        <v>0</v>
      </c>
      <c r="K255" s="194" t="s">
        <v>1</v>
      </c>
      <c r="L255" s="40"/>
      <c r="M255" s="199" t="s">
        <v>1</v>
      </c>
      <c r="N255" s="200" t="s">
        <v>41</v>
      </c>
      <c r="O255" s="72"/>
      <c r="P255" s="201">
        <f aca="true" t="shared" si="51" ref="P255:P286">O255*H255</f>
        <v>0</v>
      </c>
      <c r="Q255" s="201">
        <v>0</v>
      </c>
      <c r="R255" s="201">
        <f aca="true" t="shared" si="52" ref="R255:R286">Q255*H255</f>
        <v>0</v>
      </c>
      <c r="S255" s="201">
        <v>0</v>
      </c>
      <c r="T255" s="202">
        <f aca="true" t="shared" si="53" ref="T255:T286">S255*H255</f>
        <v>0</v>
      </c>
      <c r="U255" s="35"/>
      <c r="V255" s="35"/>
      <c r="W255" s="35"/>
      <c r="X255" s="35"/>
      <c r="Y255" s="35"/>
      <c r="Z255" s="35"/>
      <c r="AA255" s="35"/>
      <c r="AB255" s="35"/>
      <c r="AC255" s="35"/>
      <c r="AD255" s="35"/>
      <c r="AE255" s="35"/>
      <c r="AR255" s="203" t="s">
        <v>211</v>
      </c>
      <c r="AT255" s="203" t="s">
        <v>207</v>
      </c>
      <c r="AU255" s="203" t="s">
        <v>84</v>
      </c>
      <c r="AY255" s="18" t="s">
        <v>205</v>
      </c>
      <c r="BE255" s="204">
        <f aca="true" t="shared" si="54" ref="BE255:BE286">IF(N255="základní",J255,0)</f>
        <v>0</v>
      </c>
      <c r="BF255" s="204">
        <f aca="true" t="shared" si="55" ref="BF255:BF286">IF(N255="snížená",J255,0)</f>
        <v>0</v>
      </c>
      <c r="BG255" s="204">
        <f aca="true" t="shared" si="56" ref="BG255:BG286">IF(N255="zákl. přenesená",J255,0)</f>
        <v>0</v>
      </c>
      <c r="BH255" s="204">
        <f aca="true" t="shared" si="57" ref="BH255:BH286">IF(N255="sníž. přenesená",J255,0)</f>
        <v>0</v>
      </c>
      <c r="BI255" s="204">
        <f aca="true" t="shared" si="58" ref="BI255:BI286">IF(N255="nulová",J255,0)</f>
        <v>0</v>
      </c>
      <c r="BJ255" s="18" t="s">
        <v>84</v>
      </c>
      <c r="BK255" s="204">
        <f aca="true" t="shared" si="59" ref="BK255:BK286">ROUND(I255*H255,2)</f>
        <v>0</v>
      </c>
      <c r="BL255" s="18" t="s">
        <v>211</v>
      </c>
      <c r="BM255" s="203" t="s">
        <v>1837</v>
      </c>
    </row>
    <row r="256" spans="1:65" s="2" customFormat="1" ht="14.45" customHeight="1">
      <c r="A256" s="35"/>
      <c r="B256" s="36"/>
      <c r="C256" s="192" t="s">
        <v>1159</v>
      </c>
      <c r="D256" s="192" t="s">
        <v>207</v>
      </c>
      <c r="E256" s="193" t="s">
        <v>2782</v>
      </c>
      <c r="F256" s="194" t="s">
        <v>3434</v>
      </c>
      <c r="G256" s="195" t="s">
        <v>3220</v>
      </c>
      <c r="H256" s="196">
        <v>4</v>
      </c>
      <c r="I256" s="197"/>
      <c r="J256" s="198">
        <f t="shared" si="50"/>
        <v>0</v>
      </c>
      <c r="K256" s="194" t="s">
        <v>1</v>
      </c>
      <c r="L256" s="40"/>
      <c r="M256" s="199" t="s">
        <v>1</v>
      </c>
      <c r="N256" s="200" t="s">
        <v>41</v>
      </c>
      <c r="O256" s="72"/>
      <c r="P256" s="201">
        <f t="shared" si="51"/>
        <v>0</v>
      </c>
      <c r="Q256" s="201">
        <v>0</v>
      </c>
      <c r="R256" s="201">
        <f t="shared" si="52"/>
        <v>0</v>
      </c>
      <c r="S256" s="201">
        <v>0</v>
      </c>
      <c r="T256" s="202">
        <f t="shared" si="53"/>
        <v>0</v>
      </c>
      <c r="U256" s="35"/>
      <c r="V256" s="35"/>
      <c r="W256" s="35"/>
      <c r="X256" s="35"/>
      <c r="Y256" s="35"/>
      <c r="Z256" s="35"/>
      <c r="AA256" s="35"/>
      <c r="AB256" s="35"/>
      <c r="AC256" s="35"/>
      <c r="AD256" s="35"/>
      <c r="AE256" s="35"/>
      <c r="AR256" s="203" t="s">
        <v>211</v>
      </c>
      <c r="AT256" s="203" t="s">
        <v>207</v>
      </c>
      <c r="AU256" s="203" t="s">
        <v>84</v>
      </c>
      <c r="AY256" s="18" t="s">
        <v>205</v>
      </c>
      <c r="BE256" s="204">
        <f t="shared" si="54"/>
        <v>0</v>
      </c>
      <c r="BF256" s="204">
        <f t="shared" si="55"/>
        <v>0</v>
      </c>
      <c r="BG256" s="204">
        <f t="shared" si="56"/>
        <v>0</v>
      </c>
      <c r="BH256" s="204">
        <f t="shared" si="57"/>
        <v>0</v>
      </c>
      <c r="BI256" s="204">
        <f t="shared" si="58"/>
        <v>0</v>
      </c>
      <c r="BJ256" s="18" t="s">
        <v>84</v>
      </c>
      <c r="BK256" s="204">
        <f t="shared" si="59"/>
        <v>0</v>
      </c>
      <c r="BL256" s="18" t="s">
        <v>211</v>
      </c>
      <c r="BM256" s="203" t="s">
        <v>1851</v>
      </c>
    </row>
    <row r="257" spans="1:65" s="2" customFormat="1" ht="14.45" customHeight="1">
      <c r="A257" s="35"/>
      <c r="B257" s="36"/>
      <c r="C257" s="192" t="s">
        <v>1163</v>
      </c>
      <c r="D257" s="192" t="s">
        <v>207</v>
      </c>
      <c r="E257" s="193" t="s">
        <v>2784</v>
      </c>
      <c r="F257" s="194" t="s">
        <v>3435</v>
      </c>
      <c r="G257" s="195" t="s">
        <v>3220</v>
      </c>
      <c r="H257" s="196">
        <v>52</v>
      </c>
      <c r="I257" s="197"/>
      <c r="J257" s="198">
        <f t="shared" si="50"/>
        <v>0</v>
      </c>
      <c r="K257" s="194" t="s">
        <v>1</v>
      </c>
      <c r="L257" s="40"/>
      <c r="M257" s="199" t="s">
        <v>1</v>
      </c>
      <c r="N257" s="200" t="s">
        <v>41</v>
      </c>
      <c r="O257" s="72"/>
      <c r="P257" s="201">
        <f t="shared" si="51"/>
        <v>0</v>
      </c>
      <c r="Q257" s="201">
        <v>0</v>
      </c>
      <c r="R257" s="201">
        <f t="shared" si="52"/>
        <v>0</v>
      </c>
      <c r="S257" s="201">
        <v>0</v>
      </c>
      <c r="T257" s="202">
        <f t="shared" si="53"/>
        <v>0</v>
      </c>
      <c r="U257" s="35"/>
      <c r="V257" s="35"/>
      <c r="W257" s="35"/>
      <c r="X257" s="35"/>
      <c r="Y257" s="35"/>
      <c r="Z257" s="35"/>
      <c r="AA257" s="35"/>
      <c r="AB257" s="35"/>
      <c r="AC257" s="35"/>
      <c r="AD257" s="35"/>
      <c r="AE257" s="35"/>
      <c r="AR257" s="203" t="s">
        <v>211</v>
      </c>
      <c r="AT257" s="203" t="s">
        <v>207</v>
      </c>
      <c r="AU257" s="203" t="s">
        <v>84</v>
      </c>
      <c r="AY257" s="18" t="s">
        <v>205</v>
      </c>
      <c r="BE257" s="204">
        <f t="shared" si="54"/>
        <v>0</v>
      </c>
      <c r="BF257" s="204">
        <f t="shared" si="55"/>
        <v>0</v>
      </c>
      <c r="BG257" s="204">
        <f t="shared" si="56"/>
        <v>0</v>
      </c>
      <c r="BH257" s="204">
        <f t="shared" si="57"/>
        <v>0</v>
      </c>
      <c r="BI257" s="204">
        <f t="shared" si="58"/>
        <v>0</v>
      </c>
      <c r="BJ257" s="18" t="s">
        <v>84</v>
      </c>
      <c r="BK257" s="204">
        <f t="shared" si="59"/>
        <v>0</v>
      </c>
      <c r="BL257" s="18" t="s">
        <v>211</v>
      </c>
      <c r="BM257" s="203" t="s">
        <v>1863</v>
      </c>
    </row>
    <row r="258" spans="1:65" s="2" customFormat="1" ht="14.45" customHeight="1">
      <c r="A258" s="35"/>
      <c r="B258" s="36"/>
      <c r="C258" s="192" t="s">
        <v>1171</v>
      </c>
      <c r="D258" s="192" t="s">
        <v>207</v>
      </c>
      <c r="E258" s="193" t="s">
        <v>2786</v>
      </c>
      <c r="F258" s="194" t="s">
        <v>3436</v>
      </c>
      <c r="G258" s="195" t="s">
        <v>3413</v>
      </c>
      <c r="H258" s="196">
        <v>135</v>
      </c>
      <c r="I258" s="197"/>
      <c r="J258" s="198">
        <f t="shared" si="50"/>
        <v>0</v>
      </c>
      <c r="K258" s="194" t="s">
        <v>1</v>
      </c>
      <c r="L258" s="40"/>
      <c r="M258" s="199" t="s">
        <v>1</v>
      </c>
      <c r="N258" s="200" t="s">
        <v>41</v>
      </c>
      <c r="O258" s="72"/>
      <c r="P258" s="201">
        <f t="shared" si="51"/>
        <v>0</v>
      </c>
      <c r="Q258" s="201">
        <v>0</v>
      </c>
      <c r="R258" s="201">
        <f t="shared" si="52"/>
        <v>0</v>
      </c>
      <c r="S258" s="201">
        <v>0</v>
      </c>
      <c r="T258" s="202">
        <f t="shared" si="53"/>
        <v>0</v>
      </c>
      <c r="U258" s="35"/>
      <c r="V258" s="35"/>
      <c r="W258" s="35"/>
      <c r="X258" s="35"/>
      <c r="Y258" s="35"/>
      <c r="Z258" s="35"/>
      <c r="AA258" s="35"/>
      <c r="AB258" s="35"/>
      <c r="AC258" s="35"/>
      <c r="AD258" s="35"/>
      <c r="AE258" s="35"/>
      <c r="AR258" s="203" t="s">
        <v>211</v>
      </c>
      <c r="AT258" s="203" t="s">
        <v>207</v>
      </c>
      <c r="AU258" s="203" t="s">
        <v>84</v>
      </c>
      <c r="AY258" s="18" t="s">
        <v>205</v>
      </c>
      <c r="BE258" s="204">
        <f t="shared" si="54"/>
        <v>0</v>
      </c>
      <c r="BF258" s="204">
        <f t="shared" si="55"/>
        <v>0</v>
      </c>
      <c r="BG258" s="204">
        <f t="shared" si="56"/>
        <v>0</v>
      </c>
      <c r="BH258" s="204">
        <f t="shared" si="57"/>
        <v>0</v>
      </c>
      <c r="BI258" s="204">
        <f t="shared" si="58"/>
        <v>0</v>
      </c>
      <c r="BJ258" s="18" t="s">
        <v>84</v>
      </c>
      <c r="BK258" s="204">
        <f t="shared" si="59"/>
        <v>0</v>
      </c>
      <c r="BL258" s="18" t="s">
        <v>211</v>
      </c>
      <c r="BM258" s="203" t="s">
        <v>1875</v>
      </c>
    </row>
    <row r="259" spans="1:65" s="2" customFormat="1" ht="14.45" customHeight="1">
      <c r="A259" s="35"/>
      <c r="B259" s="36"/>
      <c r="C259" s="192" t="s">
        <v>1178</v>
      </c>
      <c r="D259" s="192" t="s">
        <v>207</v>
      </c>
      <c r="E259" s="193" t="s">
        <v>3437</v>
      </c>
      <c r="F259" s="194" t="s">
        <v>3438</v>
      </c>
      <c r="G259" s="195" t="s">
        <v>3418</v>
      </c>
      <c r="H259" s="196">
        <v>75</v>
      </c>
      <c r="I259" s="197"/>
      <c r="J259" s="198">
        <f t="shared" si="50"/>
        <v>0</v>
      </c>
      <c r="K259" s="194" t="s">
        <v>1</v>
      </c>
      <c r="L259" s="40"/>
      <c r="M259" s="199" t="s">
        <v>1</v>
      </c>
      <c r="N259" s="200" t="s">
        <v>41</v>
      </c>
      <c r="O259" s="72"/>
      <c r="P259" s="201">
        <f t="shared" si="51"/>
        <v>0</v>
      </c>
      <c r="Q259" s="201">
        <v>0</v>
      </c>
      <c r="R259" s="201">
        <f t="shared" si="52"/>
        <v>0</v>
      </c>
      <c r="S259" s="201">
        <v>0</v>
      </c>
      <c r="T259" s="202">
        <f t="shared" si="53"/>
        <v>0</v>
      </c>
      <c r="U259" s="35"/>
      <c r="V259" s="35"/>
      <c r="W259" s="35"/>
      <c r="X259" s="35"/>
      <c r="Y259" s="35"/>
      <c r="Z259" s="35"/>
      <c r="AA259" s="35"/>
      <c r="AB259" s="35"/>
      <c r="AC259" s="35"/>
      <c r="AD259" s="35"/>
      <c r="AE259" s="35"/>
      <c r="AR259" s="203" t="s">
        <v>211</v>
      </c>
      <c r="AT259" s="203" t="s">
        <v>207</v>
      </c>
      <c r="AU259" s="203" t="s">
        <v>84</v>
      </c>
      <c r="AY259" s="18" t="s">
        <v>205</v>
      </c>
      <c r="BE259" s="204">
        <f t="shared" si="54"/>
        <v>0</v>
      </c>
      <c r="BF259" s="204">
        <f t="shared" si="55"/>
        <v>0</v>
      </c>
      <c r="BG259" s="204">
        <f t="shared" si="56"/>
        <v>0</v>
      </c>
      <c r="BH259" s="204">
        <f t="shared" si="57"/>
        <v>0</v>
      </c>
      <c r="BI259" s="204">
        <f t="shared" si="58"/>
        <v>0</v>
      </c>
      <c r="BJ259" s="18" t="s">
        <v>84</v>
      </c>
      <c r="BK259" s="204">
        <f t="shared" si="59"/>
        <v>0</v>
      </c>
      <c r="BL259" s="18" t="s">
        <v>211</v>
      </c>
      <c r="BM259" s="203" t="s">
        <v>1887</v>
      </c>
    </row>
    <row r="260" spans="1:65" s="2" customFormat="1" ht="14.45" customHeight="1">
      <c r="A260" s="35"/>
      <c r="B260" s="36"/>
      <c r="C260" s="192" t="s">
        <v>1182</v>
      </c>
      <c r="D260" s="192" t="s">
        <v>207</v>
      </c>
      <c r="E260" s="193" t="s">
        <v>3439</v>
      </c>
      <c r="F260" s="194" t="s">
        <v>3440</v>
      </c>
      <c r="G260" s="195" t="s">
        <v>3418</v>
      </c>
      <c r="H260" s="196">
        <v>9</v>
      </c>
      <c r="I260" s="197"/>
      <c r="J260" s="198">
        <f t="shared" si="50"/>
        <v>0</v>
      </c>
      <c r="K260" s="194" t="s">
        <v>1</v>
      </c>
      <c r="L260" s="40"/>
      <c r="M260" s="199" t="s">
        <v>1</v>
      </c>
      <c r="N260" s="200" t="s">
        <v>41</v>
      </c>
      <c r="O260" s="72"/>
      <c r="P260" s="201">
        <f t="shared" si="51"/>
        <v>0</v>
      </c>
      <c r="Q260" s="201">
        <v>0</v>
      </c>
      <c r="R260" s="201">
        <f t="shared" si="52"/>
        <v>0</v>
      </c>
      <c r="S260" s="201">
        <v>0</v>
      </c>
      <c r="T260" s="202">
        <f t="shared" si="53"/>
        <v>0</v>
      </c>
      <c r="U260" s="35"/>
      <c r="V260" s="35"/>
      <c r="W260" s="35"/>
      <c r="X260" s="35"/>
      <c r="Y260" s="35"/>
      <c r="Z260" s="35"/>
      <c r="AA260" s="35"/>
      <c r="AB260" s="35"/>
      <c r="AC260" s="35"/>
      <c r="AD260" s="35"/>
      <c r="AE260" s="35"/>
      <c r="AR260" s="203" t="s">
        <v>211</v>
      </c>
      <c r="AT260" s="203" t="s">
        <v>207</v>
      </c>
      <c r="AU260" s="203" t="s">
        <v>84</v>
      </c>
      <c r="AY260" s="18" t="s">
        <v>205</v>
      </c>
      <c r="BE260" s="204">
        <f t="shared" si="54"/>
        <v>0</v>
      </c>
      <c r="BF260" s="204">
        <f t="shared" si="55"/>
        <v>0</v>
      </c>
      <c r="BG260" s="204">
        <f t="shared" si="56"/>
        <v>0</v>
      </c>
      <c r="BH260" s="204">
        <f t="shared" si="57"/>
        <v>0</v>
      </c>
      <c r="BI260" s="204">
        <f t="shared" si="58"/>
        <v>0</v>
      </c>
      <c r="BJ260" s="18" t="s">
        <v>84</v>
      </c>
      <c r="BK260" s="204">
        <f t="shared" si="59"/>
        <v>0</v>
      </c>
      <c r="BL260" s="18" t="s">
        <v>211</v>
      </c>
      <c r="BM260" s="203" t="s">
        <v>1899</v>
      </c>
    </row>
    <row r="261" spans="1:65" s="2" customFormat="1" ht="14.45" customHeight="1">
      <c r="A261" s="35"/>
      <c r="B261" s="36"/>
      <c r="C261" s="192" t="s">
        <v>1187</v>
      </c>
      <c r="D261" s="192" t="s">
        <v>207</v>
      </c>
      <c r="E261" s="193" t="s">
        <v>3441</v>
      </c>
      <c r="F261" s="194" t="s">
        <v>3442</v>
      </c>
      <c r="G261" s="195" t="s">
        <v>3443</v>
      </c>
      <c r="H261" s="196">
        <v>10.65</v>
      </c>
      <c r="I261" s="197"/>
      <c r="J261" s="198">
        <f t="shared" si="50"/>
        <v>0</v>
      </c>
      <c r="K261" s="194" t="s">
        <v>1</v>
      </c>
      <c r="L261" s="40"/>
      <c r="M261" s="199" t="s">
        <v>1</v>
      </c>
      <c r="N261" s="200" t="s">
        <v>41</v>
      </c>
      <c r="O261" s="72"/>
      <c r="P261" s="201">
        <f t="shared" si="51"/>
        <v>0</v>
      </c>
      <c r="Q261" s="201">
        <v>0</v>
      </c>
      <c r="R261" s="201">
        <f t="shared" si="52"/>
        <v>0</v>
      </c>
      <c r="S261" s="201">
        <v>0</v>
      </c>
      <c r="T261" s="202">
        <f t="shared" si="53"/>
        <v>0</v>
      </c>
      <c r="U261" s="35"/>
      <c r="V261" s="35"/>
      <c r="W261" s="35"/>
      <c r="X261" s="35"/>
      <c r="Y261" s="35"/>
      <c r="Z261" s="35"/>
      <c r="AA261" s="35"/>
      <c r="AB261" s="35"/>
      <c r="AC261" s="35"/>
      <c r="AD261" s="35"/>
      <c r="AE261" s="35"/>
      <c r="AR261" s="203" t="s">
        <v>211</v>
      </c>
      <c r="AT261" s="203" t="s">
        <v>207</v>
      </c>
      <c r="AU261" s="203" t="s">
        <v>84</v>
      </c>
      <c r="AY261" s="18" t="s">
        <v>205</v>
      </c>
      <c r="BE261" s="204">
        <f t="shared" si="54"/>
        <v>0</v>
      </c>
      <c r="BF261" s="204">
        <f t="shared" si="55"/>
        <v>0</v>
      </c>
      <c r="BG261" s="204">
        <f t="shared" si="56"/>
        <v>0</v>
      </c>
      <c r="BH261" s="204">
        <f t="shared" si="57"/>
        <v>0</v>
      </c>
      <c r="BI261" s="204">
        <f t="shared" si="58"/>
        <v>0</v>
      </c>
      <c r="BJ261" s="18" t="s">
        <v>84</v>
      </c>
      <c r="BK261" s="204">
        <f t="shared" si="59"/>
        <v>0</v>
      </c>
      <c r="BL261" s="18" t="s">
        <v>211</v>
      </c>
      <c r="BM261" s="203" t="s">
        <v>1911</v>
      </c>
    </row>
    <row r="262" spans="1:65" s="2" customFormat="1" ht="14.45" customHeight="1">
      <c r="A262" s="35"/>
      <c r="B262" s="36"/>
      <c r="C262" s="192" t="s">
        <v>1191</v>
      </c>
      <c r="D262" s="192" t="s">
        <v>207</v>
      </c>
      <c r="E262" s="193" t="s">
        <v>3441</v>
      </c>
      <c r="F262" s="194" t="s">
        <v>3442</v>
      </c>
      <c r="G262" s="195" t="s">
        <v>3443</v>
      </c>
      <c r="H262" s="196">
        <v>16.33</v>
      </c>
      <c r="I262" s="197"/>
      <c r="J262" s="198">
        <f t="shared" si="50"/>
        <v>0</v>
      </c>
      <c r="K262" s="194" t="s">
        <v>1</v>
      </c>
      <c r="L262" s="40"/>
      <c r="M262" s="199" t="s">
        <v>1</v>
      </c>
      <c r="N262" s="200" t="s">
        <v>41</v>
      </c>
      <c r="O262" s="72"/>
      <c r="P262" s="201">
        <f t="shared" si="51"/>
        <v>0</v>
      </c>
      <c r="Q262" s="201">
        <v>0</v>
      </c>
      <c r="R262" s="201">
        <f t="shared" si="52"/>
        <v>0</v>
      </c>
      <c r="S262" s="201">
        <v>0</v>
      </c>
      <c r="T262" s="202">
        <f t="shared" si="53"/>
        <v>0</v>
      </c>
      <c r="U262" s="35"/>
      <c r="V262" s="35"/>
      <c r="W262" s="35"/>
      <c r="X262" s="35"/>
      <c r="Y262" s="35"/>
      <c r="Z262" s="35"/>
      <c r="AA262" s="35"/>
      <c r="AB262" s="35"/>
      <c r="AC262" s="35"/>
      <c r="AD262" s="35"/>
      <c r="AE262" s="35"/>
      <c r="AR262" s="203" t="s">
        <v>211</v>
      </c>
      <c r="AT262" s="203" t="s">
        <v>207</v>
      </c>
      <c r="AU262" s="203" t="s">
        <v>84</v>
      </c>
      <c r="AY262" s="18" t="s">
        <v>205</v>
      </c>
      <c r="BE262" s="204">
        <f t="shared" si="54"/>
        <v>0</v>
      </c>
      <c r="BF262" s="204">
        <f t="shared" si="55"/>
        <v>0</v>
      </c>
      <c r="BG262" s="204">
        <f t="shared" si="56"/>
        <v>0</v>
      </c>
      <c r="BH262" s="204">
        <f t="shared" si="57"/>
        <v>0</v>
      </c>
      <c r="BI262" s="204">
        <f t="shared" si="58"/>
        <v>0</v>
      </c>
      <c r="BJ262" s="18" t="s">
        <v>84</v>
      </c>
      <c r="BK262" s="204">
        <f t="shared" si="59"/>
        <v>0</v>
      </c>
      <c r="BL262" s="18" t="s">
        <v>211</v>
      </c>
      <c r="BM262" s="203" t="s">
        <v>1923</v>
      </c>
    </row>
    <row r="263" spans="1:65" s="2" customFormat="1" ht="14.45" customHeight="1">
      <c r="A263" s="35"/>
      <c r="B263" s="36"/>
      <c r="C263" s="192" t="s">
        <v>1196</v>
      </c>
      <c r="D263" s="192" t="s">
        <v>207</v>
      </c>
      <c r="E263" s="193" t="s">
        <v>3441</v>
      </c>
      <c r="F263" s="194" t="s">
        <v>3442</v>
      </c>
      <c r="G263" s="195" t="s">
        <v>3443</v>
      </c>
      <c r="H263" s="196">
        <v>17.75</v>
      </c>
      <c r="I263" s="197"/>
      <c r="J263" s="198">
        <f t="shared" si="50"/>
        <v>0</v>
      </c>
      <c r="K263" s="194" t="s">
        <v>1</v>
      </c>
      <c r="L263" s="40"/>
      <c r="M263" s="199" t="s">
        <v>1</v>
      </c>
      <c r="N263" s="200" t="s">
        <v>41</v>
      </c>
      <c r="O263" s="72"/>
      <c r="P263" s="201">
        <f t="shared" si="51"/>
        <v>0</v>
      </c>
      <c r="Q263" s="201">
        <v>0</v>
      </c>
      <c r="R263" s="201">
        <f t="shared" si="52"/>
        <v>0</v>
      </c>
      <c r="S263" s="201">
        <v>0</v>
      </c>
      <c r="T263" s="202">
        <f t="shared" si="53"/>
        <v>0</v>
      </c>
      <c r="U263" s="35"/>
      <c r="V263" s="35"/>
      <c r="W263" s="35"/>
      <c r="X263" s="35"/>
      <c r="Y263" s="35"/>
      <c r="Z263" s="35"/>
      <c r="AA263" s="35"/>
      <c r="AB263" s="35"/>
      <c r="AC263" s="35"/>
      <c r="AD263" s="35"/>
      <c r="AE263" s="35"/>
      <c r="AR263" s="203" t="s">
        <v>211</v>
      </c>
      <c r="AT263" s="203" t="s">
        <v>207</v>
      </c>
      <c r="AU263" s="203" t="s">
        <v>84</v>
      </c>
      <c r="AY263" s="18" t="s">
        <v>205</v>
      </c>
      <c r="BE263" s="204">
        <f t="shared" si="54"/>
        <v>0</v>
      </c>
      <c r="BF263" s="204">
        <f t="shared" si="55"/>
        <v>0</v>
      </c>
      <c r="BG263" s="204">
        <f t="shared" si="56"/>
        <v>0</v>
      </c>
      <c r="BH263" s="204">
        <f t="shared" si="57"/>
        <v>0</v>
      </c>
      <c r="BI263" s="204">
        <f t="shared" si="58"/>
        <v>0</v>
      </c>
      <c r="BJ263" s="18" t="s">
        <v>84</v>
      </c>
      <c r="BK263" s="204">
        <f t="shared" si="59"/>
        <v>0</v>
      </c>
      <c r="BL263" s="18" t="s">
        <v>211</v>
      </c>
      <c r="BM263" s="203" t="s">
        <v>1935</v>
      </c>
    </row>
    <row r="264" spans="1:65" s="2" customFormat="1" ht="14.45" customHeight="1">
      <c r="A264" s="35"/>
      <c r="B264" s="36"/>
      <c r="C264" s="192" t="s">
        <v>1200</v>
      </c>
      <c r="D264" s="192" t="s">
        <v>207</v>
      </c>
      <c r="E264" s="193" t="s">
        <v>3444</v>
      </c>
      <c r="F264" s="194" t="s">
        <v>3445</v>
      </c>
      <c r="G264" s="195" t="s">
        <v>3418</v>
      </c>
      <c r="H264" s="196">
        <v>2</v>
      </c>
      <c r="I264" s="197"/>
      <c r="J264" s="198">
        <f t="shared" si="50"/>
        <v>0</v>
      </c>
      <c r="K264" s="194" t="s">
        <v>1</v>
      </c>
      <c r="L264" s="40"/>
      <c r="M264" s="199" t="s">
        <v>1</v>
      </c>
      <c r="N264" s="200" t="s">
        <v>41</v>
      </c>
      <c r="O264" s="72"/>
      <c r="P264" s="201">
        <f t="shared" si="51"/>
        <v>0</v>
      </c>
      <c r="Q264" s="201">
        <v>0</v>
      </c>
      <c r="R264" s="201">
        <f t="shared" si="52"/>
        <v>0</v>
      </c>
      <c r="S264" s="201">
        <v>0</v>
      </c>
      <c r="T264" s="202">
        <f t="shared" si="53"/>
        <v>0</v>
      </c>
      <c r="U264" s="35"/>
      <c r="V264" s="35"/>
      <c r="W264" s="35"/>
      <c r="X264" s="35"/>
      <c r="Y264" s="35"/>
      <c r="Z264" s="35"/>
      <c r="AA264" s="35"/>
      <c r="AB264" s="35"/>
      <c r="AC264" s="35"/>
      <c r="AD264" s="35"/>
      <c r="AE264" s="35"/>
      <c r="AR264" s="203" t="s">
        <v>211</v>
      </c>
      <c r="AT264" s="203" t="s">
        <v>207</v>
      </c>
      <c r="AU264" s="203" t="s">
        <v>84</v>
      </c>
      <c r="AY264" s="18" t="s">
        <v>205</v>
      </c>
      <c r="BE264" s="204">
        <f t="shared" si="54"/>
        <v>0</v>
      </c>
      <c r="BF264" s="204">
        <f t="shared" si="55"/>
        <v>0</v>
      </c>
      <c r="BG264" s="204">
        <f t="shared" si="56"/>
        <v>0</v>
      </c>
      <c r="BH264" s="204">
        <f t="shared" si="57"/>
        <v>0</v>
      </c>
      <c r="BI264" s="204">
        <f t="shared" si="58"/>
        <v>0</v>
      </c>
      <c r="BJ264" s="18" t="s">
        <v>84</v>
      </c>
      <c r="BK264" s="204">
        <f t="shared" si="59"/>
        <v>0</v>
      </c>
      <c r="BL264" s="18" t="s">
        <v>211</v>
      </c>
      <c r="BM264" s="203" t="s">
        <v>1947</v>
      </c>
    </row>
    <row r="265" spans="1:65" s="2" customFormat="1" ht="24.2" customHeight="1">
      <c r="A265" s="35"/>
      <c r="B265" s="36"/>
      <c r="C265" s="192" t="s">
        <v>1205</v>
      </c>
      <c r="D265" s="192" t="s">
        <v>207</v>
      </c>
      <c r="E265" s="193" t="s">
        <v>3446</v>
      </c>
      <c r="F265" s="194" t="s">
        <v>3447</v>
      </c>
      <c r="G265" s="195" t="s">
        <v>3418</v>
      </c>
      <c r="H265" s="196">
        <v>2</v>
      </c>
      <c r="I265" s="197"/>
      <c r="J265" s="198">
        <f t="shared" si="50"/>
        <v>0</v>
      </c>
      <c r="K265" s="194" t="s">
        <v>1</v>
      </c>
      <c r="L265" s="40"/>
      <c r="M265" s="199" t="s">
        <v>1</v>
      </c>
      <c r="N265" s="200" t="s">
        <v>41</v>
      </c>
      <c r="O265" s="72"/>
      <c r="P265" s="201">
        <f t="shared" si="51"/>
        <v>0</v>
      </c>
      <c r="Q265" s="201">
        <v>0</v>
      </c>
      <c r="R265" s="201">
        <f t="shared" si="52"/>
        <v>0</v>
      </c>
      <c r="S265" s="201">
        <v>0</v>
      </c>
      <c r="T265" s="202">
        <f t="shared" si="53"/>
        <v>0</v>
      </c>
      <c r="U265" s="35"/>
      <c r="V265" s="35"/>
      <c r="W265" s="35"/>
      <c r="X265" s="35"/>
      <c r="Y265" s="35"/>
      <c r="Z265" s="35"/>
      <c r="AA265" s="35"/>
      <c r="AB265" s="35"/>
      <c r="AC265" s="35"/>
      <c r="AD265" s="35"/>
      <c r="AE265" s="35"/>
      <c r="AR265" s="203" t="s">
        <v>211</v>
      </c>
      <c r="AT265" s="203" t="s">
        <v>207</v>
      </c>
      <c r="AU265" s="203" t="s">
        <v>84</v>
      </c>
      <c r="AY265" s="18" t="s">
        <v>205</v>
      </c>
      <c r="BE265" s="204">
        <f t="shared" si="54"/>
        <v>0</v>
      </c>
      <c r="BF265" s="204">
        <f t="shared" si="55"/>
        <v>0</v>
      </c>
      <c r="BG265" s="204">
        <f t="shared" si="56"/>
        <v>0</v>
      </c>
      <c r="BH265" s="204">
        <f t="shared" si="57"/>
        <v>0</v>
      </c>
      <c r="BI265" s="204">
        <f t="shared" si="58"/>
        <v>0</v>
      </c>
      <c r="BJ265" s="18" t="s">
        <v>84</v>
      </c>
      <c r="BK265" s="204">
        <f t="shared" si="59"/>
        <v>0</v>
      </c>
      <c r="BL265" s="18" t="s">
        <v>211</v>
      </c>
      <c r="BM265" s="203" t="s">
        <v>1963</v>
      </c>
    </row>
    <row r="266" spans="1:65" s="2" customFormat="1" ht="14.45" customHeight="1">
      <c r="A266" s="35"/>
      <c r="B266" s="36"/>
      <c r="C266" s="192" t="s">
        <v>1210</v>
      </c>
      <c r="D266" s="192" t="s">
        <v>207</v>
      </c>
      <c r="E266" s="193" t="s">
        <v>3448</v>
      </c>
      <c r="F266" s="194" t="s">
        <v>3449</v>
      </c>
      <c r="G266" s="195" t="s">
        <v>3418</v>
      </c>
      <c r="H266" s="196">
        <v>5</v>
      </c>
      <c r="I266" s="197"/>
      <c r="J266" s="198">
        <f t="shared" si="50"/>
        <v>0</v>
      </c>
      <c r="K266" s="194" t="s">
        <v>1</v>
      </c>
      <c r="L266" s="40"/>
      <c r="M266" s="199" t="s">
        <v>1</v>
      </c>
      <c r="N266" s="200" t="s">
        <v>41</v>
      </c>
      <c r="O266" s="72"/>
      <c r="P266" s="201">
        <f t="shared" si="51"/>
        <v>0</v>
      </c>
      <c r="Q266" s="201">
        <v>0</v>
      </c>
      <c r="R266" s="201">
        <f t="shared" si="52"/>
        <v>0</v>
      </c>
      <c r="S266" s="201">
        <v>0</v>
      </c>
      <c r="T266" s="202">
        <f t="shared" si="53"/>
        <v>0</v>
      </c>
      <c r="U266" s="35"/>
      <c r="V266" s="35"/>
      <c r="W266" s="35"/>
      <c r="X266" s="35"/>
      <c r="Y266" s="35"/>
      <c r="Z266" s="35"/>
      <c r="AA266" s="35"/>
      <c r="AB266" s="35"/>
      <c r="AC266" s="35"/>
      <c r="AD266" s="35"/>
      <c r="AE266" s="35"/>
      <c r="AR266" s="203" t="s">
        <v>211</v>
      </c>
      <c r="AT266" s="203" t="s">
        <v>207</v>
      </c>
      <c r="AU266" s="203" t="s">
        <v>84</v>
      </c>
      <c r="AY266" s="18" t="s">
        <v>205</v>
      </c>
      <c r="BE266" s="204">
        <f t="shared" si="54"/>
        <v>0</v>
      </c>
      <c r="BF266" s="204">
        <f t="shared" si="55"/>
        <v>0</v>
      </c>
      <c r="BG266" s="204">
        <f t="shared" si="56"/>
        <v>0</v>
      </c>
      <c r="BH266" s="204">
        <f t="shared" si="57"/>
        <v>0</v>
      </c>
      <c r="BI266" s="204">
        <f t="shared" si="58"/>
        <v>0</v>
      </c>
      <c r="BJ266" s="18" t="s">
        <v>84</v>
      </c>
      <c r="BK266" s="204">
        <f t="shared" si="59"/>
        <v>0</v>
      </c>
      <c r="BL266" s="18" t="s">
        <v>211</v>
      </c>
      <c r="BM266" s="203" t="s">
        <v>1973</v>
      </c>
    </row>
    <row r="267" spans="1:65" s="2" customFormat="1" ht="14.45" customHeight="1">
      <c r="A267" s="35"/>
      <c r="B267" s="36"/>
      <c r="C267" s="192" t="s">
        <v>1216</v>
      </c>
      <c r="D267" s="192" t="s">
        <v>207</v>
      </c>
      <c r="E267" s="193" t="s">
        <v>3450</v>
      </c>
      <c r="F267" s="194" t="s">
        <v>3451</v>
      </c>
      <c r="G267" s="195" t="s">
        <v>3418</v>
      </c>
      <c r="H267" s="196">
        <v>15</v>
      </c>
      <c r="I267" s="197"/>
      <c r="J267" s="198">
        <f t="shared" si="50"/>
        <v>0</v>
      </c>
      <c r="K267" s="194" t="s">
        <v>1</v>
      </c>
      <c r="L267" s="40"/>
      <c r="M267" s="199" t="s">
        <v>1</v>
      </c>
      <c r="N267" s="200" t="s">
        <v>41</v>
      </c>
      <c r="O267" s="72"/>
      <c r="P267" s="201">
        <f t="shared" si="51"/>
        <v>0</v>
      </c>
      <c r="Q267" s="201">
        <v>0</v>
      </c>
      <c r="R267" s="201">
        <f t="shared" si="52"/>
        <v>0</v>
      </c>
      <c r="S267" s="201">
        <v>0</v>
      </c>
      <c r="T267" s="202">
        <f t="shared" si="53"/>
        <v>0</v>
      </c>
      <c r="U267" s="35"/>
      <c r="V267" s="35"/>
      <c r="W267" s="35"/>
      <c r="X267" s="35"/>
      <c r="Y267" s="35"/>
      <c r="Z267" s="35"/>
      <c r="AA267" s="35"/>
      <c r="AB267" s="35"/>
      <c r="AC267" s="35"/>
      <c r="AD267" s="35"/>
      <c r="AE267" s="35"/>
      <c r="AR267" s="203" t="s">
        <v>211</v>
      </c>
      <c r="AT267" s="203" t="s">
        <v>207</v>
      </c>
      <c r="AU267" s="203" t="s">
        <v>84</v>
      </c>
      <c r="AY267" s="18" t="s">
        <v>205</v>
      </c>
      <c r="BE267" s="204">
        <f t="shared" si="54"/>
        <v>0</v>
      </c>
      <c r="BF267" s="204">
        <f t="shared" si="55"/>
        <v>0</v>
      </c>
      <c r="BG267" s="204">
        <f t="shared" si="56"/>
        <v>0</v>
      </c>
      <c r="BH267" s="204">
        <f t="shared" si="57"/>
        <v>0</v>
      </c>
      <c r="BI267" s="204">
        <f t="shared" si="58"/>
        <v>0</v>
      </c>
      <c r="BJ267" s="18" t="s">
        <v>84</v>
      </c>
      <c r="BK267" s="204">
        <f t="shared" si="59"/>
        <v>0</v>
      </c>
      <c r="BL267" s="18" t="s">
        <v>211</v>
      </c>
      <c r="BM267" s="203" t="s">
        <v>1981</v>
      </c>
    </row>
    <row r="268" spans="1:65" s="2" customFormat="1" ht="14.45" customHeight="1">
      <c r="A268" s="35"/>
      <c r="B268" s="36"/>
      <c r="C268" s="192" t="s">
        <v>1225</v>
      </c>
      <c r="D268" s="192" t="s">
        <v>207</v>
      </c>
      <c r="E268" s="193" t="s">
        <v>3452</v>
      </c>
      <c r="F268" s="194" t="s">
        <v>3453</v>
      </c>
      <c r="G268" s="195" t="s">
        <v>3220</v>
      </c>
      <c r="H268" s="196">
        <v>24</v>
      </c>
      <c r="I268" s="197"/>
      <c r="J268" s="198">
        <f t="shared" si="50"/>
        <v>0</v>
      </c>
      <c r="K268" s="194" t="s">
        <v>1</v>
      </c>
      <c r="L268" s="40"/>
      <c r="M268" s="199" t="s">
        <v>1</v>
      </c>
      <c r="N268" s="200" t="s">
        <v>41</v>
      </c>
      <c r="O268" s="72"/>
      <c r="P268" s="201">
        <f t="shared" si="51"/>
        <v>0</v>
      </c>
      <c r="Q268" s="201">
        <v>0</v>
      </c>
      <c r="R268" s="201">
        <f t="shared" si="52"/>
        <v>0</v>
      </c>
      <c r="S268" s="201">
        <v>0</v>
      </c>
      <c r="T268" s="202">
        <f t="shared" si="53"/>
        <v>0</v>
      </c>
      <c r="U268" s="35"/>
      <c r="V268" s="35"/>
      <c r="W268" s="35"/>
      <c r="X268" s="35"/>
      <c r="Y268" s="35"/>
      <c r="Z268" s="35"/>
      <c r="AA268" s="35"/>
      <c r="AB268" s="35"/>
      <c r="AC268" s="35"/>
      <c r="AD268" s="35"/>
      <c r="AE268" s="35"/>
      <c r="AR268" s="203" t="s">
        <v>211</v>
      </c>
      <c r="AT268" s="203" t="s">
        <v>207</v>
      </c>
      <c r="AU268" s="203" t="s">
        <v>84</v>
      </c>
      <c r="AY268" s="18" t="s">
        <v>205</v>
      </c>
      <c r="BE268" s="204">
        <f t="shared" si="54"/>
        <v>0</v>
      </c>
      <c r="BF268" s="204">
        <f t="shared" si="55"/>
        <v>0</v>
      </c>
      <c r="BG268" s="204">
        <f t="shared" si="56"/>
        <v>0</v>
      </c>
      <c r="BH268" s="204">
        <f t="shared" si="57"/>
        <v>0</v>
      </c>
      <c r="BI268" s="204">
        <f t="shared" si="58"/>
        <v>0</v>
      </c>
      <c r="BJ268" s="18" t="s">
        <v>84</v>
      </c>
      <c r="BK268" s="204">
        <f t="shared" si="59"/>
        <v>0</v>
      </c>
      <c r="BL268" s="18" t="s">
        <v>211</v>
      </c>
      <c r="BM268" s="203" t="s">
        <v>1992</v>
      </c>
    </row>
    <row r="269" spans="1:65" s="2" customFormat="1" ht="14.45" customHeight="1">
      <c r="A269" s="35"/>
      <c r="B269" s="36"/>
      <c r="C269" s="192" t="s">
        <v>1229</v>
      </c>
      <c r="D269" s="192" t="s">
        <v>207</v>
      </c>
      <c r="E269" s="193" t="s">
        <v>3454</v>
      </c>
      <c r="F269" s="194" t="s">
        <v>3455</v>
      </c>
      <c r="G269" s="195" t="s">
        <v>3418</v>
      </c>
      <c r="H269" s="196">
        <v>32</v>
      </c>
      <c r="I269" s="197"/>
      <c r="J269" s="198">
        <f t="shared" si="50"/>
        <v>0</v>
      </c>
      <c r="K269" s="194" t="s">
        <v>1</v>
      </c>
      <c r="L269" s="40"/>
      <c r="M269" s="199" t="s">
        <v>1</v>
      </c>
      <c r="N269" s="200" t="s">
        <v>41</v>
      </c>
      <c r="O269" s="72"/>
      <c r="P269" s="201">
        <f t="shared" si="51"/>
        <v>0</v>
      </c>
      <c r="Q269" s="201">
        <v>0</v>
      </c>
      <c r="R269" s="201">
        <f t="shared" si="52"/>
        <v>0</v>
      </c>
      <c r="S269" s="201">
        <v>0</v>
      </c>
      <c r="T269" s="202">
        <f t="shared" si="53"/>
        <v>0</v>
      </c>
      <c r="U269" s="35"/>
      <c r="V269" s="35"/>
      <c r="W269" s="35"/>
      <c r="X269" s="35"/>
      <c r="Y269" s="35"/>
      <c r="Z269" s="35"/>
      <c r="AA269" s="35"/>
      <c r="AB269" s="35"/>
      <c r="AC269" s="35"/>
      <c r="AD269" s="35"/>
      <c r="AE269" s="35"/>
      <c r="AR269" s="203" t="s">
        <v>211</v>
      </c>
      <c r="AT269" s="203" t="s">
        <v>207</v>
      </c>
      <c r="AU269" s="203" t="s">
        <v>84</v>
      </c>
      <c r="AY269" s="18" t="s">
        <v>205</v>
      </c>
      <c r="BE269" s="204">
        <f t="shared" si="54"/>
        <v>0</v>
      </c>
      <c r="BF269" s="204">
        <f t="shared" si="55"/>
        <v>0</v>
      </c>
      <c r="BG269" s="204">
        <f t="shared" si="56"/>
        <v>0</v>
      </c>
      <c r="BH269" s="204">
        <f t="shared" si="57"/>
        <v>0</v>
      </c>
      <c r="BI269" s="204">
        <f t="shared" si="58"/>
        <v>0</v>
      </c>
      <c r="BJ269" s="18" t="s">
        <v>84</v>
      </c>
      <c r="BK269" s="204">
        <f t="shared" si="59"/>
        <v>0</v>
      </c>
      <c r="BL269" s="18" t="s">
        <v>211</v>
      </c>
      <c r="BM269" s="203" t="s">
        <v>2001</v>
      </c>
    </row>
    <row r="270" spans="1:65" s="2" customFormat="1" ht="14.45" customHeight="1">
      <c r="A270" s="35"/>
      <c r="B270" s="36"/>
      <c r="C270" s="192" t="s">
        <v>1234</v>
      </c>
      <c r="D270" s="192" t="s">
        <v>207</v>
      </c>
      <c r="E270" s="193" t="s">
        <v>3456</v>
      </c>
      <c r="F270" s="194" t="s">
        <v>3457</v>
      </c>
      <c r="G270" s="195" t="s">
        <v>3220</v>
      </c>
      <c r="H270" s="196">
        <v>32</v>
      </c>
      <c r="I270" s="197"/>
      <c r="J270" s="198">
        <f t="shared" si="50"/>
        <v>0</v>
      </c>
      <c r="K270" s="194" t="s">
        <v>1</v>
      </c>
      <c r="L270" s="40"/>
      <c r="M270" s="199" t="s">
        <v>1</v>
      </c>
      <c r="N270" s="200" t="s">
        <v>41</v>
      </c>
      <c r="O270" s="72"/>
      <c r="P270" s="201">
        <f t="shared" si="51"/>
        <v>0</v>
      </c>
      <c r="Q270" s="201">
        <v>0</v>
      </c>
      <c r="R270" s="201">
        <f t="shared" si="52"/>
        <v>0</v>
      </c>
      <c r="S270" s="201">
        <v>0</v>
      </c>
      <c r="T270" s="202">
        <f t="shared" si="53"/>
        <v>0</v>
      </c>
      <c r="U270" s="35"/>
      <c r="V270" s="35"/>
      <c r="W270" s="35"/>
      <c r="X270" s="35"/>
      <c r="Y270" s="35"/>
      <c r="Z270" s="35"/>
      <c r="AA270" s="35"/>
      <c r="AB270" s="35"/>
      <c r="AC270" s="35"/>
      <c r="AD270" s="35"/>
      <c r="AE270" s="35"/>
      <c r="AR270" s="203" t="s">
        <v>211</v>
      </c>
      <c r="AT270" s="203" t="s">
        <v>207</v>
      </c>
      <c r="AU270" s="203" t="s">
        <v>84</v>
      </c>
      <c r="AY270" s="18" t="s">
        <v>205</v>
      </c>
      <c r="BE270" s="204">
        <f t="shared" si="54"/>
        <v>0</v>
      </c>
      <c r="BF270" s="204">
        <f t="shared" si="55"/>
        <v>0</v>
      </c>
      <c r="BG270" s="204">
        <f t="shared" si="56"/>
        <v>0</v>
      </c>
      <c r="BH270" s="204">
        <f t="shared" si="57"/>
        <v>0</v>
      </c>
      <c r="BI270" s="204">
        <f t="shared" si="58"/>
        <v>0</v>
      </c>
      <c r="BJ270" s="18" t="s">
        <v>84</v>
      </c>
      <c r="BK270" s="204">
        <f t="shared" si="59"/>
        <v>0</v>
      </c>
      <c r="BL270" s="18" t="s">
        <v>211</v>
      </c>
      <c r="BM270" s="203" t="s">
        <v>2010</v>
      </c>
    </row>
    <row r="271" spans="1:65" s="2" customFormat="1" ht="14.45" customHeight="1">
      <c r="A271" s="35"/>
      <c r="B271" s="36"/>
      <c r="C271" s="192" t="s">
        <v>1240</v>
      </c>
      <c r="D271" s="192" t="s">
        <v>207</v>
      </c>
      <c r="E271" s="193" t="s">
        <v>3458</v>
      </c>
      <c r="F271" s="194" t="s">
        <v>3459</v>
      </c>
      <c r="G271" s="195" t="s">
        <v>3220</v>
      </c>
      <c r="H271" s="196">
        <v>240</v>
      </c>
      <c r="I271" s="197"/>
      <c r="J271" s="198">
        <f t="shared" si="50"/>
        <v>0</v>
      </c>
      <c r="K271" s="194" t="s">
        <v>1</v>
      </c>
      <c r="L271" s="40"/>
      <c r="M271" s="199" t="s">
        <v>1</v>
      </c>
      <c r="N271" s="200" t="s">
        <v>41</v>
      </c>
      <c r="O271" s="72"/>
      <c r="P271" s="201">
        <f t="shared" si="51"/>
        <v>0</v>
      </c>
      <c r="Q271" s="201">
        <v>0</v>
      </c>
      <c r="R271" s="201">
        <f t="shared" si="52"/>
        <v>0</v>
      </c>
      <c r="S271" s="201">
        <v>0</v>
      </c>
      <c r="T271" s="202">
        <f t="shared" si="53"/>
        <v>0</v>
      </c>
      <c r="U271" s="35"/>
      <c r="V271" s="35"/>
      <c r="W271" s="35"/>
      <c r="X271" s="35"/>
      <c r="Y271" s="35"/>
      <c r="Z271" s="35"/>
      <c r="AA271" s="35"/>
      <c r="AB271" s="35"/>
      <c r="AC271" s="35"/>
      <c r="AD271" s="35"/>
      <c r="AE271" s="35"/>
      <c r="AR271" s="203" t="s">
        <v>211</v>
      </c>
      <c r="AT271" s="203" t="s">
        <v>207</v>
      </c>
      <c r="AU271" s="203" t="s">
        <v>84</v>
      </c>
      <c r="AY271" s="18" t="s">
        <v>205</v>
      </c>
      <c r="BE271" s="204">
        <f t="shared" si="54"/>
        <v>0</v>
      </c>
      <c r="BF271" s="204">
        <f t="shared" si="55"/>
        <v>0</v>
      </c>
      <c r="BG271" s="204">
        <f t="shared" si="56"/>
        <v>0</v>
      </c>
      <c r="BH271" s="204">
        <f t="shared" si="57"/>
        <v>0</v>
      </c>
      <c r="BI271" s="204">
        <f t="shared" si="58"/>
        <v>0</v>
      </c>
      <c r="BJ271" s="18" t="s">
        <v>84</v>
      </c>
      <c r="BK271" s="204">
        <f t="shared" si="59"/>
        <v>0</v>
      </c>
      <c r="BL271" s="18" t="s">
        <v>211</v>
      </c>
      <c r="BM271" s="203" t="s">
        <v>2021</v>
      </c>
    </row>
    <row r="272" spans="1:65" s="2" customFormat="1" ht="14.45" customHeight="1">
      <c r="A272" s="35"/>
      <c r="B272" s="36"/>
      <c r="C272" s="192" t="s">
        <v>1244</v>
      </c>
      <c r="D272" s="192" t="s">
        <v>207</v>
      </c>
      <c r="E272" s="193" t="s">
        <v>3460</v>
      </c>
      <c r="F272" s="194" t="s">
        <v>3461</v>
      </c>
      <c r="G272" s="195" t="s">
        <v>3418</v>
      </c>
      <c r="H272" s="196">
        <v>80</v>
      </c>
      <c r="I272" s="197"/>
      <c r="J272" s="198">
        <f t="shared" si="50"/>
        <v>0</v>
      </c>
      <c r="K272" s="194" t="s">
        <v>1</v>
      </c>
      <c r="L272" s="40"/>
      <c r="M272" s="199" t="s">
        <v>1</v>
      </c>
      <c r="N272" s="200" t="s">
        <v>41</v>
      </c>
      <c r="O272" s="72"/>
      <c r="P272" s="201">
        <f t="shared" si="51"/>
        <v>0</v>
      </c>
      <c r="Q272" s="201">
        <v>0</v>
      </c>
      <c r="R272" s="201">
        <f t="shared" si="52"/>
        <v>0</v>
      </c>
      <c r="S272" s="201">
        <v>0</v>
      </c>
      <c r="T272" s="202">
        <f t="shared" si="53"/>
        <v>0</v>
      </c>
      <c r="U272" s="35"/>
      <c r="V272" s="35"/>
      <c r="W272" s="35"/>
      <c r="X272" s="35"/>
      <c r="Y272" s="35"/>
      <c r="Z272" s="35"/>
      <c r="AA272" s="35"/>
      <c r="AB272" s="35"/>
      <c r="AC272" s="35"/>
      <c r="AD272" s="35"/>
      <c r="AE272" s="35"/>
      <c r="AR272" s="203" t="s">
        <v>211</v>
      </c>
      <c r="AT272" s="203" t="s">
        <v>207</v>
      </c>
      <c r="AU272" s="203" t="s">
        <v>84</v>
      </c>
      <c r="AY272" s="18" t="s">
        <v>205</v>
      </c>
      <c r="BE272" s="204">
        <f t="shared" si="54"/>
        <v>0</v>
      </c>
      <c r="BF272" s="204">
        <f t="shared" si="55"/>
        <v>0</v>
      </c>
      <c r="BG272" s="204">
        <f t="shared" si="56"/>
        <v>0</v>
      </c>
      <c r="BH272" s="204">
        <f t="shared" si="57"/>
        <v>0</v>
      </c>
      <c r="BI272" s="204">
        <f t="shared" si="58"/>
        <v>0</v>
      </c>
      <c r="BJ272" s="18" t="s">
        <v>84</v>
      </c>
      <c r="BK272" s="204">
        <f t="shared" si="59"/>
        <v>0</v>
      </c>
      <c r="BL272" s="18" t="s">
        <v>211</v>
      </c>
      <c r="BM272" s="203" t="s">
        <v>2034</v>
      </c>
    </row>
    <row r="273" spans="1:65" s="2" customFormat="1" ht="14.45" customHeight="1">
      <c r="A273" s="35"/>
      <c r="B273" s="36"/>
      <c r="C273" s="192" t="s">
        <v>1250</v>
      </c>
      <c r="D273" s="192" t="s">
        <v>207</v>
      </c>
      <c r="E273" s="193" t="s">
        <v>3462</v>
      </c>
      <c r="F273" s="194" t="s">
        <v>3463</v>
      </c>
      <c r="G273" s="195" t="s">
        <v>3418</v>
      </c>
      <c r="H273" s="196">
        <v>80</v>
      </c>
      <c r="I273" s="197"/>
      <c r="J273" s="198">
        <f t="shared" si="50"/>
        <v>0</v>
      </c>
      <c r="K273" s="194" t="s">
        <v>1</v>
      </c>
      <c r="L273" s="40"/>
      <c r="M273" s="199" t="s">
        <v>1</v>
      </c>
      <c r="N273" s="200" t="s">
        <v>41</v>
      </c>
      <c r="O273" s="72"/>
      <c r="P273" s="201">
        <f t="shared" si="51"/>
        <v>0</v>
      </c>
      <c r="Q273" s="201">
        <v>0</v>
      </c>
      <c r="R273" s="201">
        <f t="shared" si="52"/>
        <v>0</v>
      </c>
      <c r="S273" s="201">
        <v>0</v>
      </c>
      <c r="T273" s="202">
        <f t="shared" si="53"/>
        <v>0</v>
      </c>
      <c r="U273" s="35"/>
      <c r="V273" s="35"/>
      <c r="W273" s="35"/>
      <c r="X273" s="35"/>
      <c r="Y273" s="35"/>
      <c r="Z273" s="35"/>
      <c r="AA273" s="35"/>
      <c r="AB273" s="35"/>
      <c r="AC273" s="35"/>
      <c r="AD273" s="35"/>
      <c r="AE273" s="35"/>
      <c r="AR273" s="203" t="s">
        <v>211</v>
      </c>
      <c r="AT273" s="203" t="s">
        <v>207</v>
      </c>
      <c r="AU273" s="203" t="s">
        <v>84</v>
      </c>
      <c r="AY273" s="18" t="s">
        <v>205</v>
      </c>
      <c r="BE273" s="204">
        <f t="shared" si="54"/>
        <v>0</v>
      </c>
      <c r="BF273" s="204">
        <f t="shared" si="55"/>
        <v>0</v>
      </c>
      <c r="BG273" s="204">
        <f t="shared" si="56"/>
        <v>0</v>
      </c>
      <c r="BH273" s="204">
        <f t="shared" si="57"/>
        <v>0</v>
      </c>
      <c r="BI273" s="204">
        <f t="shared" si="58"/>
        <v>0</v>
      </c>
      <c r="BJ273" s="18" t="s">
        <v>84</v>
      </c>
      <c r="BK273" s="204">
        <f t="shared" si="59"/>
        <v>0</v>
      </c>
      <c r="BL273" s="18" t="s">
        <v>211</v>
      </c>
      <c r="BM273" s="203" t="s">
        <v>2042</v>
      </c>
    </row>
    <row r="274" spans="1:65" s="2" customFormat="1" ht="14.45" customHeight="1">
      <c r="A274" s="35"/>
      <c r="B274" s="36"/>
      <c r="C274" s="192" t="s">
        <v>1256</v>
      </c>
      <c r="D274" s="192" t="s">
        <v>207</v>
      </c>
      <c r="E274" s="193" t="s">
        <v>3464</v>
      </c>
      <c r="F274" s="194" t="s">
        <v>3465</v>
      </c>
      <c r="G274" s="195" t="s">
        <v>3418</v>
      </c>
      <c r="H274" s="196">
        <v>1</v>
      </c>
      <c r="I274" s="197"/>
      <c r="J274" s="198">
        <f t="shared" si="50"/>
        <v>0</v>
      </c>
      <c r="K274" s="194" t="s">
        <v>1</v>
      </c>
      <c r="L274" s="40"/>
      <c r="M274" s="199" t="s">
        <v>1</v>
      </c>
      <c r="N274" s="200" t="s">
        <v>41</v>
      </c>
      <c r="O274" s="72"/>
      <c r="P274" s="201">
        <f t="shared" si="51"/>
        <v>0</v>
      </c>
      <c r="Q274" s="201">
        <v>0</v>
      </c>
      <c r="R274" s="201">
        <f t="shared" si="52"/>
        <v>0</v>
      </c>
      <c r="S274" s="201">
        <v>0</v>
      </c>
      <c r="T274" s="202">
        <f t="shared" si="53"/>
        <v>0</v>
      </c>
      <c r="U274" s="35"/>
      <c r="V274" s="35"/>
      <c r="W274" s="35"/>
      <c r="X274" s="35"/>
      <c r="Y274" s="35"/>
      <c r="Z274" s="35"/>
      <c r="AA274" s="35"/>
      <c r="AB274" s="35"/>
      <c r="AC274" s="35"/>
      <c r="AD274" s="35"/>
      <c r="AE274" s="35"/>
      <c r="AR274" s="203" t="s">
        <v>211</v>
      </c>
      <c r="AT274" s="203" t="s">
        <v>207</v>
      </c>
      <c r="AU274" s="203" t="s">
        <v>84</v>
      </c>
      <c r="AY274" s="18" t="s">
        <v>205</v>
      </c>
      <c r="BE274" s="204">
        <f t="shared" si="54"/>
        <v>0</v>
      </c>
      <c r="BF274" s="204">
        <f t="shared" si="55"/>
        <v>0</v>
      </c>
      <c r="BG274" s="204">
        <f t="shared" si="56"/>
        <v>0</v>
      </c>
      <c r="BH274" s="204">
        <f t="shared" si="57"/>
        <v>0</v>
      </c>
      <c r="BI274" s="204">
        <f t="shared" si="58"/>
        <v>0</v>
      </c>
      <c r="BJ274" s="18" t="s">
        <v>84</v>
      </c>
      <c r="BK274" s="204">
        <f t="shared" si="59"/>
        <v>0</v>
      </c>
      <c r="BL274" s="18" t="s">
        <v>211</v>
      </c>
      <c r="BM274" s="203" t="s">
        <v>2053</v>
      </c>
    </row>
    <row r="275" spans="1:65" s="2" customFormat="1" ht="14.45" customHeight="1">
      <c r="A275" s="35"/>
      <c r="B275" s="36"/>
      <c r="C275" s="192" t="s">
        <v>1264</v>
      </c>
      <c r="D275" s="192" t="s">
        <v>207</v>
      </c>
      <c r="E275" s="193" t="s">
        <v>3466</v>
      </c>
      <c r="F275" s="194" t="s">
        <v>3467</v>
      </c>
      <c r="G275" s="195" t="s">
        <v>3418</v>
      </c>
      <c r="H275" s="196">
        <v>63</v>
      </c>
      <c r="I275" s="197"/>
      <c r="J275" s="198">
        <f t="shared" si="50"/>
        <v>0</v>
      </c>
      <c r="K275" s="194" t="s">
        <v>1</v>
      </c>
      <c r="L275" s="40"/>
      <c r="M275" s="199" t="s">
        <v>1</v>
      </c>
      <c r="N275" s="200" t="s">
        <v>41</v>
      </c>
      <c r="O275" s="72"/>
      <c r="P275" s="201">
        <f t="shared" si="51"/>
        <v>0</v>
      </c>
      <c r="Q275" s="201">
        <v>0</v>
      </c>
      <c r="R275" s="201">
        <f t="shared" si="52"/>
        <v>0</v>
      </c>
      <c r="S275" s="201">
        <v>0</v>
      </c>
      <c r="T275" s="202">
        <f t="shared" si="53"/>
        <v>0</v>
      </c>
      <c r="U275" s="35"/>
      <c r="V275" s="35"/>
      <c r="W275" s="35"/>
      <c r="X275" s="35"/>
      <c r="Y275" s="35"/>
      <c r="Z275" s="35"/>
      <c r="AA275" s="35"/>
      <c r="AB275" s="35"/>
      <c r="AC275" s="35"/>
      <c r="AD275" s="35"/>
      <c r="AE275" s="35"/>
      <c r="AR275" s="203" t="s">
        <v>211</v>
      </c>
      <c r="AT275" s="203" t="s">
        <v>207</v>
      </c>
      <c r="AU275" s="203" t="s">
        <v>84</v>
      </c>
      <c r="AY275" s="18" t="s">
        <v>205</v>
      </c>
      <c r="BE275" s="204">
        <f t="shared" si="54"/>
        <v>0</v>
      </c>
      <c r="BF275" s="204">
        <f t="shared" si="55"/>
        <v>0</v>
      </c>
      <c r="BG275" s="204">
        <f t="shared" si="56"/>
        <v>0</v>
      </c>
      <c r="BH275" s="204">
        <f t="shared" si="57"/>
        <v>0</v>
      </c>
      <c r="BI275" s="204">
        <f t="shared" si="58"/>
        <v>0</v>
      </c>
      <c r="BJ275" s="18" t="s">
        <v>84</v>
      </c>
      <c r="BK275" s="204">
        <f t="shared" si="59"/>
        <v>0</v>
      </c>
      <c r="BL275" s="18" t="s">
        <v>211</v>
      </c>
      <c r="BM275" s="203" t="s">
        <v>2062</v>
      </c>
    </row>
    <row r="276" spans="1:65" s="2" customFormat="1" ht="14.45" customHeight="1">
      <c r="A276" s="35"/>
      <c r="B276" s="36"/>
      <c r="C276" s="192" t="s">
        <v>1271</v>
      </c>
      <c r="D276" s="192" t="s">
        <v>207</v>
      </c>
      <c r="E276" s="193" t="s">
        <v>3466</v>
      </c>
      <c r="F276" s="194" t="s">
        <v>3467</v>
      </c>
      <c r="G276" s="195" t="s">
        <v>3418</v>
      </c>
      <c r="H276" s="196">
        <v>2</v>
      </c>
      <c r="I276" s="197"/>
      <c r="J276" s="198">
        <f t="shared" si="50"/>
        <v>0</v>
      </c>
      <c r="K276" s="194" t="s">
        <v>1</v>
      </c>
      <c r="L276" s="40"/>
      <c r="M276" s="199" t="s">
        <v>1</v>
      </c>
      <c r="N276" s="200" t="s">
        <v>41</v>
      </c>
      <c r="O276" s="72"/>
      <c r="P276" s="201">
        <f t="shared" si="51"/>
        <v>0</v>
      </c>
      <c r="Q276" s="201">
        <v>0</v>
      </c>
      <c r="R276" s="201">
        <f t="shared" si="52"/>
        <v>0</v>
      </c>
      <c r="S276" s="201">
        <v>0</v>
      </c>
      <c r="T276" s="202">
        <f t="shared" si="53"/>
        <v>0</v>
      </c>
      <c r="U276" s="35"/>
      <c r="V276" s="35"/>
      <c r="W276" s="35"/>
      <c r="X276" s="35"/>
      <c r="Y276" s="35"/>
      <c r="Z276" s="35"/>
      <c r="AA276" s="35"/>
      <c r="AB276" s="35"/>
      <c r="AC276" s="35"/>
      <c r="AD276" s="35"/>
      <c r="AE276" s="35"/>
      <c r="AR276" s="203" t="s">
        <v>211</v>
      </c>
      <c r="AT276" s="203" t="s">
        <v>207</v>
      </c>
      <c r="AU276" s="203" t="s">
        <v>84</v>
      </c>
      <c r="AY276" s="18" t="s">
        <v>205</v>
      </c>
      <c r="BE276" s="204">
        <f t="shared" si="54"/>
        <v>0</v>
      </c>
      <c r="BF276" s="204">
        <f t="shared" si="55"/>
        <v>0</v>
      </c>
      <c r="BG276" s="204">
        <f t="shared" si="56"/>
        <v>0</v>
      </c>
      <c r="BH276" s="204">
        <f t="shared" si="57"/>
        <v>0</v>
      </c>
      <c r="BI276" s="204">
        <f t="shared" si="58"/>
        <v>0</v>
      </c>
      <c r="BJ276" s="18" t="s">
        <v>84</v>
      </c>
      <c r="BK276" s="204">
        <f t="shared" si="59"/>
        <v>0</v>
      </c>
      <c r="BL276" s="18" t="s">
        <v>211</v>
      </c>
      <c r="BM276" s="203" t="s">
        <v>2073</v>
      </c>
    </row>
    <row r="277" spans="1:65" s="2" customFormat="1" ht="14.45" customHeight="1">
      <c r="A277" s="35"/>
      <c r="B277" s="36"/>
      <c r="C277" s="192" t="s">
        <v>1276</v>
      </c>
      <c r="D277" s="192" t="s">
        <v>207</v>
      </c>
      <c r="E277" s="193" t="s">
        <v>3468</v>
      </c>
      <c r="F277" s="194" t="s">
        <v>3469</v>
      </c>
      <c r="G277" s="195" t="s">
        <v>3418</v>
      </c>
      <c r="H277" s="196">
        <v>63</v>
      </c>
      <c r="I277" s="197"/>
      <c r="J277" s="198">
        <f t="shared" si="50"/>
        <v>0</v>
      </c>
      <c r="K277" s="194" t="s">
        <v>1</v>
      </c>
      <c r="L277" s="40"/>
      <c r="M277" s="199" t="s">
        <v>1</v>
      </c>
      <c r="N277" s="200" t="s">
        <v>41</v>
      </c>
      <c r="O277" s="72"/>
      <c r="P277" s="201">
        <f t="shared" si="51"/>
        <v>0</v>
      </c>
      <c r="Q277" s="201">
        <v>0</v>
      </c>
      <c r="R277" s="201">
        <f t="shared" si="52"/>
        <v>0</v>
      </c>
      <c r="S277" s="201">
        <v>0</v>
      </c>
      <c r="T277" s="202">
        <f t="shared" si="53"/>
        <v>0</v>
      </c>
      <c r="U277" s="35"/>
      <c r="V277" s="35"/>
      <c r="W277" s="35"/>
      <c r="X277" s="35"/>
      <c r="Y277" s="35"/>
      <c r="Z277" s="35"/>
      <c r="AA277" s="35"/>
      <c r="AB277" s="35"/>
      <c r="AC277" s="35"/>
      <c r="AD277" s="35"/>
      <c r="AE277" s="35"/>
      <c r="AR277" s="203" t="s">
        <v>211</v>
      </c>
      <c r="AT277" s="203" t="s">
        <v>207</v>
      </c>
      <c r="AU277" s="203" t="s">
        <v>84</v>
      </c>
      <c r="AY277" s="18" t="s">
        <v>205</v>
      </c>
      <c r="BE277" s="204">
        <f t="shared" si="54"/>
        <v>0</v>
      </c>
      <c r="BF277" s="204">
        <f t="shared" si="55"/>
        <v>0</v>
      </c>
      <c r="BG277" s="204">
        <f t="shared" si="56"/>
        <v>0</v>
      </c>
      <c r="BH277" s="204">
        <f t="shared" si="57"/>
        <v>0</v>
      </c>
      <c r="BI277" s="204">
        <f t="shared" si="58"/>
        <v>0</v>
      </c>
      <c r="BJ277" s="18" t="s">
        <v>84</v>
      </c>
      <c r="BK277" s="204">
        <f t="shared" si="59"/>
        <v>0</v>
      </c>
      <c r="BL277" s="18" t="s">
        <v>211</v>
      </c>
      <c r="BM277" s="203" t="s">
        <v>2098</v>
      </c>
    </row>
    <row r="278" spans="1:65" s="2" customFormat="1" ht="14.45" customHeight="1">
      <c r="A278" s="35"/>
      <c r="B278" s="36"/>
      <c r="C278" s="192" t="s">
        <v>1282</v>
      </c>
      <c r="D278" s="192" t="s">
        <v>207</v>
      </c>
      <c r="E278" s="193" t="s">
        <v>3468</v>
      </c>
      <c r="F278" s="194" t="s">
        <v>3469</v>
      </c>
      <c r="G278" s="195" t="s">
        <v>3418</v>
      </c>
      <c r="H278" s="196">
        <v>2</v>
      </c>
      <c r="I278" s="197"/>
      <c r="J278" s="198">
        <f t="shared" si="50"/>
        <v>0</v>
      </c>
      <c r="K278" s="194" t="s">
        <v>1</v>
      </c>
      <c r="L278" s="40"/>
      <c r="M278" s="199" t="s">
        <v>1</v>
      </c>
      <c r="N278" s="200" t="s">
        <v>41</v>
      </c>
      <c r="O278" s="72"/>
      <c r="P278" s="201">
        <f t="shared" si="51"/>
        <v>0</v>
      </c>
      <c r="Q278" s="201">
        <v>0</v>
      </c>
      <c r="R278" s="201">
        <f t="shared" si="52"/>
        <v>0</v>
      </c>
      <c r="S278" s="201">
        <v>0</v>
      </c>
      <c r="T278" s="202">
        <f t="shared" si="53"/>
        <v>0</v>
      </c>
      <c r="U278" s="35"/>
      <c r="V278" s="35"/>
      <c r="W278" s="35"/>
      <c r="X278" s="35"/>
      <c r="Y278" s="35"/>
      <c r="Z278" s="35"/>
      <c r="AA278" s="35"/>
      <c r="AB278" s="35"/>
      <c r="AC278" s="35"/>
      <c r="AD278" s="35"/>
      <c r="AE278" s="35"/>
      <c r="AR278" s="203" t="s">
        <v>211</v>
      </c>
      <c r="AT278" s="203" t="s">
        <v>207</v>
      </c>
      <c r="AU278" s="203" t="s">
        <v>84</v>
      </c>
      <c r="AY278" s="18" t="s">
        <v>205</v>
      </c>
      <c r="BE278" s="204">
        <f t="shared" si="54"/>
        <v>0</v>
      </c>
      <c r="BF278" s="204">
        <f t="shared" si="55"/>
        <v>0</v>
      </c>
      <c r="BG278" s="204">
        <f t="shared" si="56"/>
        <v>0</v>
      </c>
      <c r="BH278" s="204">
        <f t="shared" si="57"/>
        <v>0</v>
      </c>
      <c r="BI278" s="204">
        <f t="shared" si="58"/>
        <v>0</v>
      </c>
      <c r="BJ278" s="18" t="s">
        <v>84</v>
      </c>
      <c r="BK278" s="204">
        <f t="shared" si="59"/>
        <v>0</v>
      </c>
      <c r="BL278" s="18" t="s">
        <v>211</v>
      </c>
      <c r="BM278" s="203" t="s">
        <v>2110</v>
      </c>
    </row>
    <row r="279" spans="1:65" s="2" customFormat="1" ht="14.45" customHeight="1">
      <c r="A279" s="35"/>
      <c r="B279" s="36"/>
      <c r="C279" s="192" t="s">
        <v>1290</v>
      </c>
      <c r="D279" s="192" t="s">
        <v>207</v>
      </c>
      <c r="E279" s="193" t="s">
        <v>3468</v>
      </c>
      <c r="F279" s="194" t="s">
        <v>3469</v>
      </c>
      <c r="G279" s="195" t="s">
        <v>3418</v>
      </c>
      <c r="H279" s="196">
        <v>26</v>
      </c>
      <c r="I279" s="197"/>
      <c r="J279" s="198">
        <f t="shared" si="50"/>
        <v>0</v>
      </c>
      <c r="K279" s="194" t="s">
        <v>1</v>
      </c>
      <c r="L279" s="40"/>
      <c r="M279" s="199" t="s">
        <v>1</v>
      </c>
      <c r="N279" s="200" t="s">
        <v>41</v>
      </c>
      <c r="O279" s="72"/>
      <c r="P279" s="201">
        <f t="shared" si="51"/>
        <v>0</v>
      </c>
      <c r="Q279" s="201">
        <v>0</v>
      </c>
      <c r="R279" s="201">
        <f t="shared" si="52"/>
        <v>0</v>
      </c>
      <c r="S279" s="201">
        <v>0</v>
      </c>
      <c r="T279" s="202">
        <f t="shared" si="53"/>
        <v>0</v>
      </c>
      <c r="U279" s="35"/>
      <c r="V279" s="35"/>
      <c r="W279" s="35"/>
      <c r="X279" s="35"/>
      <c r="Y279" s="35"/>
      <c r="Z279" s="35"/>
      <c r="AA279" s="35"/>
      <c r="AB279" s="35"/>
      <c r="AC279" s="35"/>
      <c r="AD279" s="35"/>
      <c r="AE279" s="35"/>
      <c r="AR279" s="203" t="s">
        <v>211</v>
      </c>
      <c r="AT279" s="203" t="s">
        <v>207</v>
      </c>
      <c r="AU279" s="203" t="s">
        <v>84</v>
      </c>
      <c r="AY279" s="18" t="s">
        <v>205</v>
      </c>
      <c r="BE279" s="204">
        <f t="shared" si="54"/>
        <v>0</v>
      </c>
      <c r="BF279" s="204">
        <f t="shared" si="55"/>
        <v>0</v>
      </c>
      <c r="BG279" s="204">
        <f t="shared" si="56"/>
        <v>0</v>
      </c>
      <c r="BH279" s="204">
        <f t="shared" si="57"/>
        <v>0</v>
      </c>
      <c r="BI279" s="204">
        <f t="shared" si="58"/>
        <v>0</v>
      </c>
      <c r="BJ279" s="18" t="s">
        <v>84</v>
      </c>
      <c r="BK279" s="204">
        <f t="shared" si="59"/>
        <v>0</v>
      </c>
      <c r="BL279" s="18" t="s">
        <v>211</v>
      </c>
      <c r="BM279" s="203" t="s">
        <v>2127</v>
      </c>
    </row>
    <row r="280" spans="1:65" s="2" customFormat="1" ht="14.45" customHeight="1">
      <c r="A280" s="35"/>
      <c r="B280" s="36"/>
      <c r="C280" s="192" t="s">
        <v>1296</v>
      </c>
      <c r="D280" s="192" t="s">
        <v>207</v>
      </c>
      <c r="E280" s="193" t="s">
        <v>3468</v>
      </c>
      <c r="F280" s="194" t="s">
        <v>3469</v>
      </c>
      <c r="G280" s="195" t="s">
        <v>3418</v>
      </c>
      <c r="H280" s="196">
        <v>29</v>
      </c>
      <c r="I280" s="197"/>
      <c r="J280" s="198">
        <f t="shared" si="50"/>
        <v>0</v>
      </c>
      <c r="K280" s="194" t="s">
        <v>1</v>
      </c>
      <c r="L280" s="40"/>
      <c r="M280" s="199" t="s">
        <v>1</v>
      </c>
      <c r="N280" s="200" t="s">
        <v>41</v>
      </c>
      <c r="O280" s="72"/>
      <c r="P280" s="201">
        <f t="shared" si="51"/>
        <v>0</v>
      </c>
      <c r="Q280" s="201">
        <v>0</v>
      </c>
      <c r="R280" s="201">
        <f t="shared" si="52"/>
        <v>0</v>
      </c>
      <c r="S280" s="201">
        <v>0</v>
      </c>
      <c r="T280" s="202">
        <f t="shared" si="53"/>
        <v>0</v>
      </c>
      <c r="U280" s="35"/>
      <c r="V280" s="35"/>
      <c r="W280" s="35"/>
      <c r="X280" s="35"/>
      <c r="Y280" s="35"/>
      <c r="Z280" s="35"/>
      <c r="AA280" s="35"/>
      <c r="AB280" s="35"/>
      <c r="AC280" s="35"/>
      <c r="AD280" s="35"/>
      <c r="AE280" s="35"/>
      <c r="AR280" s="203" t="s">
        <v>211</v>
      </c>
      <c r="AT280" s="203" t="s">
        <v>207</v>
      </c>
      <c r="AU280" s="203" t="s">
        <v>84</v>
      </c>
      <c r="AY280" s="18" t="s">
        <v>205</v>
      </c>
      <c r="BE280" s="204">
        <f t="shared" si="54"/>
        <v>0</v>
      </c>
      <c r="BF280" s="204">
        <f t="shared" si="55"/>
        <v>0</v>
      </c>
      <c r="BG280" s="204">
        <f t="shared" si="56"/>
        <v>0</v>
      </c>
      <c r="BH280" s="204">
        <f t="shared" si="57"/>
        <v>0</v>
      </c>
      <c r="BI280" s="204">
        <f t="shared" si="58"/>
        <v>0</v>
      </c>
      <c r="BJ280" s="18" t="s">
        <v>84</v>
      </c>
      <c r="BK280" s="204">
        <f t="shared" si="59"/>
        <v>0</v>
      </c>
      <c r="BL280" s="18" t="s">
        <v>211</v>
      </c>
      <c r="BM280" s="203" t="s">
        <v>2141</v>
      </c>
    </row>
    <row r="281" spans="1:65" s="2" customFormat="1" ht="14.45" customHeight="1">
      <c r="A281" s="35"/>
      <c r="B281" s="36"/>
      <c r="C281" s="192" t="s">
        <v>1304</v>
      </c>
      <c r="D281" s="192" t="s">
        <v>207</v>
      </c>
      <c r="E281" s="193" t="s">
        <v>3468</v>
      </c>
      <c r="F281" s="194" t="s">
        <v>3469</v>
      </c>
      <c r="G281" s="195" t="s">
        <v>3418</v>
      </c>
      <c r="H281" s="196">
        <v>16</v>
      </c>
      <c r="I281" s="197"/>
      <c r="J281" s="198">
        <f t="shared" si="50"/>
        <v>0</v>
      </c>
      <c r="K281" s="194" t="s">
        <v>1</v>
      </c>
      <c r="L281" s="40"/>
      <c r="M281" s="199" t="s">
        <v>1</v>
      </c>
      <c r="N281" s="200" t="s">
        <v>41</v>
      </c>
      <c r="O281" s="72"/>
      <c r="P281" s="201">
        <f t="shared" si="51"/>
        <v>0</v>
      </c>
      <c r="Q281" s="201">
        <v>0</v>
      </c>
      <c r="R281" s="201">
        <f t="shared" si="52"/>
        <v>0</v>
      </c>
      <c r="S281" s="201">
        <v>0</v>
      </c>
      <c r="T281" s="202">
        <f t="shared" si="53"/>
        <v>0</v>
      </c>
      <c r="U281" s="35"/>
      <c r="V281" s="35"/>
      <c r="W281" s="35"/>
      <c r="X281" s="35"/>
      <c r="Y281" s="35"/>
      <c r="Z281" s="35"/>
      <c r="AA281" s="35"/>
      <c r="AB281" s="35"/>
      <c r="AC281" s="35"/>
      <c r="AD281" s="35"/>
      <c r="AE281" s="35"/>
      <c r="AR281" s="203" t="s">
        <v>211</v>
      </c>
      <c r="AT281" s="203" t="s">
        <v>207</v>
      </c>
      <c r="AU281" s="203" t="s">
        <v>84</v>
      </c>
      <c r="AY281" s="18" t="s">
        <v>205</v>
      </c>
      <c r="BE281" s="204">
        <f t="shared" si="54"/>
        <v>0</v>
      </c>
      <c r="BF281" s="204">
        <f t="shared" si="55"/>
        <v>0</v>
      </c>
      <c r="BG281" s="204">
        <f t="shared" si="56"/>
        <v>0</v>
      </c>
      <c r="BH281" s="204">
        <f t="shared" si="57"/>
        <v>0</v>
      </c>
      <c r="BI281" s="204">
        <f t="shared" si="58"/>
        <v>0</v>
      </c>
      <c r="BJ281" s="18" t="s">
        <v>84</v>
      </c>
      <c r="BK281" s="204">
        <f t="shared" si="59"/>
        <v>0</v>
      </c>
      <c r="BL281" s="18" t="s">
        <v>211</v>
      </c>
      <c r="BM281" s="203" t="s">
        <v>2153</v>
      </c>
    </row>
    <row r="282" spans="1:65" s="2" customFormat="1" ht="14.45" customHeight="1">
      <c r="A282" s="35"/>
      <c r="B282" s="36"/>
      <c r="C282" s="192" t="s">
        <v>1309</v>
      </c>
      <c r="D282" s="192" t="s">
        <v>207</v>
      </c>
      <c r="E282" s="193" t="s">
        <v>3468</v>
      </c>
      <c r="F282" s="194" t="s">
        <v>3469</v>
      </c>
      <c r="G282" s="195" t="s">
        <v>3418</v>
      </c>
      <c r="H282" s="196">
        <v>247</v>
      </c>
      <c r="I282" s="197"/>
      <c r="J282" s="198">
        <f t="shared" si="50"/>
        <v>0</v>
      </c>
      <c r="K282" s="194" t="s">
        <v>1</v>
      </c>
      <c r="L282" s="40"/>
      <c r="M282" s="199" t="s">
        <v>1</v>
      </c>
      <c r="N282" s="200" t="s">
        <v>41</v>
      </c>
      <c r="O282" s="72"/>
      <c r="P282" s="201">
        <f t="shared" si="51"/>
        <v>0</v>
      </c>
      <c r="Q282" s="201">
        <v>0</v>
      </c>
      <c r="R282" s="201">
        <f t="shared" si="52"/>
        <v>0</v>
      </c>
      <c r="S282" s="201">
        <v>0</v>
      </c>
      <c r="T282" s="202">
        <f t="shared" si="53"/>
        <v>0</v>
      </c>
      <c r="U282" s="35"/>
      <c r="V282" s="35"/>
      <c r="W282" s="35"/>
      <c r="X282" s="35"/>
      <c r="Y282" s="35"/>
      <c r="Z282" s="35"/>
      <c r="AA282" s="35"/>
      <c r="AB282" s="35"/>
      <c r="AC282" s="35"/>
      <c r="AD282" s="35"/>
      <c r="AE282" s="35"/>
      <c r="AR282" s="203" t="s">
        <v>211</v>
      </c>
      <c r="AT282" s="203" t="s">
        <v>207</v>
      </c>
      <c r="AU282" s="203" t="s">
        <v>84</v>
      </c>
      <c r="AY282" s="18" t="s">
        <v>205</v>
      </c>
      <c r="BE282" s="204">
        <f t="shared" si="54"/>
        <v>0</v>
      </c>
      <c r="BF282" s="204">
        <f t="shared" si="55"/>
        <v>0</v>
      </c>
      <c r="BG282" s="204">
        <f t="shared" si="56"/>
        <v>0</v>
      </c>
      <c r="BH282" s="204">
        <f t="shared" si="57"/>
        <v>0</v>
      </c>
      <c r="BI282" s="204">
        <f t="shared" si="58"/>
        <v>0</v>
      </c>
      <c r="BJ282" s="18" t="s">
        <v>84</v>
      </c>
      <c r="BK282" s="204">
        <f t="shared" si="59"/>
        <v>0</v>
      </c>
      <c r="BL282" s="18" t="s">
        <v>211</v>
      </c>
      <c r="BM282" s="203" t="s">
        <v>3470</v>
      </c>
    </row>
    <row r="283" spans="1:65" s="2" customFormat="1" ht="14.45" customHeight="1">
      <c r="A283" s="35"/>
      <c r="B283" s="36"/>
      <c r="C283" s="192" t="s">
        <v>1315</v>
      </c>
      <c r="D283" s="192" t="s">
        <v>207</v>
      </c>
      <c r="E283" s="193" t="s">
        <v>3468</v>
      </c>
      <c r="F283" s="194" t="s">
        <v>3469</v>
      </c>
      <c r="G283" s="195" t="s">
        <v>3418</v>
      </c>
      <c r="H283" s="196">
        <v>17</v>
      </c>
      <c r="I283" s="197"/>
      <c r="J283" s="198">
        <f t="shared" si="50"/>
        <v>0</v>
      </c>
      <c r="K283" s="194" t="s">
        <v>1</v>
      </c>
      <c r="L283" s="40"/>
      <c r="M283" s="199" t="s">
        <v>1</v>
      </c>
      <c r="N283" s="200" t="s">
        <v>41</v>
      </c>
      <c r="O283" s="72"/>
      <c r="P283" s="201">
        <f t="shared" si="51"/>
        <v>0</v>
      </c>
      <c r="Q283" s="201">
        <v>0</v>
      </c>
      <c r="R283" s="201">
        <f t="shared" si="52"/>
        <v>0</v>
      </c>
      <c r="S283" s="201">
        <v>0</v>
      </c>
      <c r="T283" s="202">
        <f t="shared" si="53"/>
        <v>0</v>
      </c>
      <c r="U283" s="35"/>
      <c r="V283" s="35"/>
      <c r="W283" s="35"/>
      <c r="X283" s="35"/>
      <c r="Y283" s="35"/>
      <c r="Z283" s="35"/>
      <c r="AA283" s="35"/>
      <c r="AB283" s="35"/>
      <c r="AC283" s="35"/>
      <c r="AD283" s="35"/>
      <c r="AE283" s="35"/>
      <c r="AR283" s="203" t="s">
        <v>211</v>
      </c>
      <c r="AT283" s="203" t="s">
        <v>207</v>
      </c>
      <c r="AU283" s="203" t="s">
        <v>84</v>
      </c>
      <c r="AY283" s="18" t="s">
        <v>205</v>
      </c>
      <c r="BE283" s="204">
        <f t="shared" si="54"/>
        <v>0</v>
      </c>
      <c r="BF283" s="204">
        <f t="shared" si="55"/>
        <v>0</v>
      </c>
      <c r="BG283" s="204">
        <f t="shared" si="56"/>
        <v>0</v>
      </c>
      <c r="BH283" s="204">
        <f t="shared" si="57"/>
        <v>0</v>
      </c>
      <c r="BI283" s="204">
        <f t="shared" si="58"/>
        <v>0</v>
      </c>
      <c r="BJ283" s="18" t="s">
        <v>84</v>
      </c>
      <c r="BK283" s="204">
        <f t="shared" si="59"/>
        <v>0</v>
      </c>
      <c r="BL283" s="18" t="s">
        <v>211</v>
      </c>
      <c r="BM283" s="203" t="s">
        <v>3471</v>
      </c>
    </row>
    <row r="284" spans="1:65" s="2" customFormat="1" ht="14.45" customHeight="1">
      <c r="A284" s="35"/>
      <c r="B284" s="36"/>
      <c r="C284" s="192" t="s">
        <v>1319</v>
      </c>
      <c r="D284" s="192" t="s">
        <v>207</v>
      </c>
      <c r="E284" s="193" t="s">
        <v>3472</v>
      </c>
      <c r="F284" s="194" t="s">
        <v>3473</v>
      </c>
      <c r="G284" s="195" t="s">
        <v>3418</v>
      </c>
      <c r="H284" s="196">
        <v>6</v>
      </c>
      <c r="I284" s="197"/>
      <c r="J284" s="198">
        <f t="shared" si="50"/>
        <v>0</v>
      </c>
      <c r="K284" s="194" t="s">
        <v>1</v>
      </c>
      <c r="L284" s="40"/>
      <c r="M284" s="199" t="s">
        <v>1</v>
      </c>
      <c r="N284" s="200" t="s">
        <v>41</v>
      </c>
      <c r="O284" s="72"/>
      <c r="P284" s="201">
        <f t="shared" si="51"/>
        <v>0</v>
      </c>
      <c r="Q284" s="201">
        <v>0</v>
      </c>
      <c r="R284" s="201">
        <f t="shared" si="52"/>
        <v>0</v>
      </c>
      <c r="S284" s="201">
        <v>0</v>
      </c>
      <c r="T284" s="202">
        <f t="shared" si="53"/>
        <v>0</v>
      </c>
      <c r="U284" s="35"/>
      <c r="V284" s="35"/>
      <c r="W284" s="35"/>
      <c r="X284" s="35"/>
      <c r="Y284" s="35"/>
      <c r="Z284" s="35"/>
      <c r="AA284" s="35"/>
      <c r="AB284" s="35"/>
      <c r="AC284" s="35"/>
      <c r="AD284" s="35"/>
      <c r="AE284" s="35"/>
      <c r="AR284" s="203" t="s">
        <v>211</v>
      </c>
      <c r="AT284" s="203" t="s">
        <v>207</v>
      </c>
      <c r="AU284" s="203" t="s">
        <v>84</v>
      </c>
      <c r="AY284" s="18" t="s">
        <v>205</v>
      </c>
      <c r="BE284" s="204">
        <f t="shared" si="54"/>
        <v>0</v>
      </c>
      <c r="BF284" s="204">
        <f t="shared" si="55"/>
        <v>0</v>
      </c>
      <c r="BG284" s="204">
        <f t="shared" si="56"/>
        <v>0</v>
      </c>
      <c r="BH284" s="204">
        <f t="shared" si="57"/>
        <v>0</v>
      </c>
      <c r="BI284" s="204">
        <f t="shared" si="58"/>
        <v>0</v>
      </c>
      <c r="BJ284" s="18" t="s">
        <v>84</v>
      </c>
      <c r="BK284" s="204">
        <f t="shared" si="59"/>
        <v>0</v>
      </c>
      <c r="BL284" s="18" t="s">
        <v>211</v>
      </c>
      <c r="BM284" s="203" t="s">
        <v>3474</v>
      </c>
    </row>
    <row r="285" spans="1:65" s="2" customFormat="1" ht="14.45" customHeight="1">
      <c r="A285" s="35"/>
      <c r="B285" s="36"/>
      <c r="C285" s="192" t="s">
        <v>1324</v>
      </c>
      <c r="D285" s="192" t="s">
        <v>207</v>
      </c>
      <c r="E285" s="193" t="s">
        <v>3475</v>
      </c>
      <c r="F285" s="194" t="s">
        <v>3476</v>
      </c>
      <c r="G285" s="195" t="s">
        <v>3418</v>
      </c>
      <c r="H285" s="196">
        <v>3</v>
      </c>
      <c r="I285" s="197"/>
      <c r="J285" s="198">
        <f t="shared" si="50"/>
        <v>0</v>
      </c>
      <c r="K285" s="194" t="s">
        <v>1</v>
      </c>
      <c r="L285" s="40"/>
      <c r="M285" s="199" t="s">
        <v>1</v>
      </c>
      <c r="N285" s="200" t="s">
        <v>41</v>
      </c>
      <c r="O285" s="72"/>
      <c r="P285" s="201">
        <f t="shared" si="51"/>
        <v>0</v>
      </c>
      <c r="Q285" s="201">
        <v>0</v>
      </c>
      <c r="R285" s="201">
        <f t="shared" si="52"/>
        <v>0</v>
      </c>
      <c r="S285" s="201">
        <v>0</v>
      </c>
      <c r="T285" s="202">
        <f t="shared" si="53"/>
        <v>0</v>
      </c>
      <c r="U285" s="35"/>
      <c r="V285" s="35"/>
      <c r="W285" s="35"/>
      <c r="X285" s="35"/>
      <c r="Y285" s="35"/>
      <c r="Z285" s="35"/>
      <c r="AA285" s="35"/>
      <c r="AB285" s="35"/>
      <c r="AC285" s="35"/>
      <c r="AD285" s="35"/>
      <c r="AE285" s="35"/>
      <c r="AR285" s="203" t="s">
        <v>211</v>
      </c>
      <c r="AT285" s="203" t="s">
        <v>207</v>
      </c>
      <c r="AU285" s="203" t="s">
        <v>84</v>
      </c>
      <c r="AY285" s="18" t="s">
        <v>205</v>
      </c>
      <c r="BE285" s="204">
        <f t="shared" si="54"/>
        <v>0</v>
      </c>
      <c r="BF285" s="204">
        <f t="shared" si="55"/>
        <v>0</v>
      </c>
      <c r="BG285" s="204">
        <f t="shared" si="56"/>
        <v>0</v>
      </c>
      <c r="BH285" s="204">
        <f t="shared" si="57"/>
        <v>0</v>
      </c>
      <c r="BI285" s="204">
        <f t="shared" si="58"/>
        <v>0</v>
      </c>
      <c r="BJ285" s="18" t="s">
        <v>84</v>
      </c>
      <c r="BK285" s="204">
        <f t="shared" si="59"/>
        <v>0</v>
      </c>
      <c r="BL285" s="18" t="s">
        <v>211</v>
      </c>
      <c r="BM285" s="203" t="s">
        <v>3477</v>
      </c>
    </row>
    <row r="286" spans="1:65" s="2" customFormat="1" ht="14.45" customHeight="1">
      <c r="A286" s="35"/>
      <c r="B286" s="36"/>
      <c r="C286" s="192" t="s">
        <v>1330</v>
      </c>
      <c r="D286" s="192" t="s">
        <v>207</v>
      </c>
      <c r="E286" s="193" t="s">
        <v>3478</v>
      </c>
      <c r="F286" s="194" t="s">
        <v>3479</v>
      </c>
      <c r="G286" s="195" t="s">
        <v>3418</v>
      </c>
      <c r="H286" s="196">
        <v>26</v>
      </c>
      <c r="I286" s="197"/>
      <c r="J286" s="198">
        <f t="shared" si="50"/>
        <v>0</v>
      </c>
      <c r="K286" s="194" t="s">
        <v>1</v>
      </c>
      <c r="L286" s="40"/>
      <c r="M286" s="199" t="s">
        <v>1</v>
      </c>
      <c r="N286" s="200" t="s">
        <v>41</v>
      </c>
      <c r="O286" s="72"/>
      <c r="P286" s="201">
        <f t="shared" si="51"/>
        <v>0</v>
      </c>
      <c r="Q286" s="201">
        <v>0</v>
      </c>
      <c r="R286" s="201">
        <f t="shared" si="52"/>
        <v>0</v>
      </c>
      <c r="S286" s="201">
        <v>0</v>
      </c>
      <c r="T286" s="202">
        <f t="shared" si="53"/>
        <v>0</v>
      </c>
      <c r="U286" s="35"/>
      <c r="V286" s="35"/>
      <c r="W286" s="35"/>
      <c r="X286" s="35"/>
      <c r="Y286" s="35"/>
      <c r="Z286" s="35"/>
      <c r="AA286" s="35"/>
      <c r="AB286" s="35"/>
      <c r="AC286" s="35"/>
      <c r="AD286" s="35"/>
      <c r="AE286" s="35"/>
      <c r="AR286" s="203" t="s">
        <v>211</v>
      </c>
      <c r="AT286" s="203" t="s">
        <v>207</v>
      </c>
      <c r="AU286" s="203" t="s">
        <v>84</v>
      </c>
      <c r="AY286" s="18" t="s">
        <v>205</v>
      </c>
      <c r="BE286" s="204">
        <f t="shared" si="54"/>
        <v>0</v>
      </c>
      <c r="BF286" s="204">
        <f t="shared" si="55"/>
        <v>0</v>
      </c>
      <c r="BG286" s="204">
        <f t="shared" si="56"/>
        <v>0</v>
      </c>
      <c r="BH286" s="204">
        <f t="shared" si="57"/>
        <v>0</v>
      </c>
      <c r="BI286" s="204">
        <f t="shared" si="58"/>
        <v>0</v>
      </c>
      <c r="BJ286" s="18" t="s">
        <v>84</v>
      </c>
      <c r="BK286" s="204">
        <f t="shared" si="59"/>
        <v>0</v>
      </c>
      <c r="BL286" s="18" t="s">
        <v>211</v>
      </c>
      <c r="BM286" s="203" t="s">
        <v>3480</v>
      </c>
    </row>
    <row r="287" spans="1:65" s="2" customFormat="1" ht="14.45" customHeight="1">
      <c r="A287" s="35"/>
      <c r="B287" s="36"/>
      <c r="C287" s="192" t="s">
        <v>1335</v>
      </c>
      <c r="D287" s="192" t="s">
        <v>207</v>
      </c>
      <c r="E287" s="193" t="s">
        <v>3481</v>
      </c>
      <c r="F287" s="194" t="s">
        <v>3482</v>
      </c>
      <c r="G287" s="195" t="s">
        <v>3418</v>
      </c>
      <c r="H287" s="196">
        <v>17</v>
      </c>
      <c r="I287" s="197"/>
      <c r="J287" s="198">
        <f aca="true" t="shared" si="60" ref="J287:J318">ROUND(I287*H287,2)</f>
        <v>0</v>
      </c>
      <c r="K287" s="194" t="s">
        <v>1</v>
      </c>
      <c r="L287" s="40"/>
      <c r="M287" s="199" t="s">
        <v>1</v>
      </c>
      <c r="N287" s="200" t="s">
        <v>41</v>
      </c>
      <c r="O287" s="72"/>
      <c r="P287" s="201">
        <f aca="true" t="shared" si="61" ref="P287:P318">O287*H287</f>
        <v>0</v>
      </c>
      <c r="Q287" s="201">
        <v>0</v>
      </c>
      <c r="R287" s="201">
        <f aca="true" t="shared" si="62" ref="R287:R318">Q287*H287</f>
        <v>0</v>
      </c>
      <c r="S287" s="201">
        <v>0</v>
      </c>
      <c r="T287" s="202">
        <f aca="true" t="shared" si="63" ref="T287:T318">S287*H287</f>
        <v>0</v>
      </c>
      <c r="U287" s="35"/>
      <c r="V287" s="35"/>
      <c r="W287" s="35"/>
      <c r="X287" s="35"/>
      <c r="Y287" s="35"/>
      <c r="Z287" s="35"/>
      <c r="AA287" s="35"/>
      <c r="AB287" s="35"/>
      <c r="AC287" s="35"/>
      <c r="AD287" s="35"/>
      <c r="AE287" s="35"/>
      <c r="AR287" s="203" t="s">
        <v>211</v>
      </c>
      <c r="AT287" s="203" t="s">
        <v>207</v>
      </c>
      <c r="AU287" s="203" t="s">
        <v>84</v>
      </c>
      <c r="AY287" s="18" t="s">
        <v>205</v>
      </c>
      <c r="BE287" s="204">
        <f aca="true" t="shared" si="64" ref="BE287:BE318">IF(N287="základní",J287,0)</f>
        <v>0</v>
      </c>
      <c r="BF287" s="204">
        <f aca="true" t="shared" si="65" ref="BF287:BF318">IF(N287="snížená",J287,0)</f>
        <v>0</v>
      </c>
      <c r="BG287" s="204">
        <f aca="true" t="shared" si="66" ref="BG287:BG318">IF(N287="zákl. přenesená",J287,0)</f>
        <v>0</v>
      </c>
      <c r="BH287" s="204">
        <f aca="true" t="shared" si="67" ref="BH287:BH318">IF(N287="sníž. přenesená",J287,0)</f>
        <v>0</v>
      </c>
      <c r="BI287" s="204">
        <f aca="true" t="shared" si="68" ref="BI287:BI318">IF(N287="nulová",J287,0)</f>
        <v>0</v>
      </c>
      <c r="BJ287" s="18" t="s">
        <v>84</v>
      </c>
      <c r="BK287" s="204">
        <f aca="true" t="shared" si="69" ref="BK287:BK318">ROUND(I287*H287,2)</f>
        <v>0</v>
      </c>
      <c r="BL287" s="18" t="s">
        <v>211</v>
      </c>
      <c r="BM287" s="203" t="s">
        <v>3483</v>
      </c>
    </row>
    <row r="288" spans="1:65" s="2" customFormat="1" ht="14.45" customHeight="1">
      <c r="A288" s="35"/>
      <c r="B288" s="36"/>
      <c r="C288" s="192" t="s">
        <v>1341</v>
      </c>
      <c r="D288" s="192" t="s">
        <v>207</v>
      </c>
      <c r="E288" s="193" t="s">
        <v>3484</v>
      </c>
      <c r="F288" s="194" t="s">
        <v>3485</v>
      </c>
      <c r="G288" s="195" t="s">
        <v>3418</v>
      </c>
      <c r="H288" s="196">
        <v>29</v>
      </c>
      <c r="I288" s="197"/>
      <c r="J288" s="198">
        <f t="shared" si="60"/>
        <v>0</v>
      </c>
      <c r="K288" s="194" t="s">
        <v>1</v>
      </c>
      <c r="L288" s="40"/>
      <c r="M288" s="199" t="s">
        <v>1</v>
      </c>
      <c r="N288" s="200" t="s">
        <v>41</v>
      </c>
      <c r="O288" s="72"/>
      <c r="P288" s="201">
        <f t="shared" si="61"/>
        <v>0</v>
      </c>
      <c r="Q288" s="201">
        <v>0</v>
      </c>
      <c r="R288" s="201">
        <f t="shared" si="62"/>
        <v>0</v>
      </c>
      <c r="S288" s="201">
        <v>0</v>
      </c>
      <c r="T288" s="202">
        <f t="shared" si="63"/>
        <v>0</v>
      </c>
      <c r="U288" s="35"/>
      <c r="V288" s="35"/>
      <c r="W288" s="35"/>
      <c r="X288" s="35"/>
      <c r="Y288" s="35"/>
      <c r="Z288" s="35"/>
      <c r="AA288" s="35"/>
      <c r="AB288" s="35"/>
      <c r="AC288" s="35"/>
      <c r="AD288" s="35"/>
      <c r="AE288" s="35"/>
      <c r="AR288" s="203" t="s">
        <v>211</v>
      </c>
      <c r="AT288" s="203" t="s">
        <v>207</v>
      </c>
      <c r="AU288" s="203" t="s">
        <v>84</v>
      </c>
      <c r="AY288" s="18" t="s">
        <v>205</v>
      </c>
      <c r="BE288" s="204">
        <f t="shared" si="64"/>
        <v>0</v>
      </c>
      <c r="BF288" s="204">
        <f t="shared" si="65"/>
        <v>0</v>
      </c>
      <c r="BG288" s="204">
        <f t="shared" si="66"/>
        <v>0</v>
      </c>
      <c r="BH288" s="204">
        <f t="shared" si="67"/>
        <v>0</v>
      </c>
      <c r="BI288" s="204">
        <f t="shared" si="68"/>
        <v>0</v>
      </c>
      <c r="BJ288" s="18" t="s">
        <v>84</v>
      </c>
      <c r="BK288" s="204">
        <f t="shared" si="69"/>
        <v>0</v>
      </c>
      <c r="BL288" s="18" t="s">
        <v>211</v>
      </c>
      <c r="BM288" s="203" t="s">
        <v>3486</v>
      </c>
    </row>
    <row r="289" spans="1:65" s="2" customFormat="1" ht="14.45" customHeight="1">
      <c r="A289" s="35"/>
      <c r="B289" s="36"/>
      <c r="C289" s="192" t="s">
        <v>1346</v>
      </c>
      <c r="D289" s="192" t="s">
        <v>207</v>
      </c>
      <c r="E289" s="193" t="s">
        <v>3487</v>
      </c>
      <c r="F289" s="194" t="s">
        <v>3488</v>
      </c>
      <c r="G289" s="195" t="s">
        <v>3418</v>
      </c>
      <c r="H289" s="196">
        <v>3</v>
      </c>
      <c r="I289" s="197"/>
      <c r="J289" s="198">
        <f t="shared" si="60"/>
        <v>0</v>
      </c>
      <c r="K289" s="194" t="s">
        <v>1</v>
      </c>
      <c r="L289" s="40"/>
      <c r="M289" s="199" t="s">
        <v>1</v>
      </c>
      <c r="N289" s="200" t="s">
        <v>41</v>
      </c>
      <c r="O289" s="72"/>
      <c r="P289" s="201">
        <f t="shared" si="61"/>
        <v>0</v>
      </c>
      <c r="Q289" s="201">
        <v>0</v>
      </c>
      <c r="R289" s="201">
        <f t="shared" si="62"/>
        <v>0</v>
      </c>
      <c r="S289" s="201">
        <v>0</v>
      </c>
      <c r="T289" s="202">
        <f t="shared" si="63"/>
        <v>0</v>
      </c>
      <c r="U289" s="35"/>
      <c r="V289" s="35"/>
      <c r="W289" s="35"/>
      <c r="X289" s="35"/>
      <c r="Y289" s="35"/>
      <c r="Z289" s="35"/>
      <c r="AA289" s="35"/>
      <c r="AB289" s="35"/>
      <c r="AC289" s="35"/>
      <c r="AD289" s="35"/>
      <c r="AE289" s="35"/>
      <c r="AR289" s="203" t="s">
        <v>211</v>
      </c>
      <c r="AT289" s="203" t="s">
        <v>207</v>
      </c>
      <c r="AU289" s="203" t="s">
        <v>84</v>
      </c>
      <c r="AY289" s="18" t="s">
        <v>205</v>
      </c>
      <c r="BE289" s="204">
        <f t="shared" si="64"/>
        <v>0</v>
      </c>
      <c r="BF289" s="204">
        <f t="shared" si="65"/>
        <v>0</v>
      </c>
      <c r="BG289" s="204">
        <f t="shared" si="66"/>
        <v>0</v>
      </c>
      <c r="BH289" s="204">
        <f t="shared" si="67"/>
        <v>0</v>
      </c>
      <c r="BI289" s="204">
        <f t="shared" si="68"/>
        <v>0</v>
      </c>
      <c r="BJ289" s="18" t="s">
        <v>84</v>
      </c>
      <c r="BK289" s="204">
        <f t="shared" si="69"/>
        <v>0</v>
      </c>
      <c r="BL289" s="18" t="s">
        <v>211</v>
      </c>
      <c r="BM289" s="203" t="s">
        <v>3489</v>
      </c>
    </row>
    <row r="290" spans="1:65" s="2" customFormat="1" ht="14.45" customHeight="1">
      <c r="A290" s="35"/>
      <c r="B290" s="36"/>
      <c r="C290" s="192" t="s">
        <v>1351</v>
      </c>
      <c r="D290" s="192" t="s">
        <v>207</v>
      </c>
      <c r="E290" s="193" t="s">
        <v>3490</v>
      </c>
      <c r="F290" s="194" t="s">
        <v>3491</v>
      </c>
      <c r="G290" s="195" t="s">
        <v>3418</v>
      </c>
      <c r="H290" s="196">
        <v>1</v>
      </c>
      <c r="I290" s="197"/>
      <c r="J290" s="198">
        <f t="shared" si="60"/>
        <v>0</v>
      </c>
      <c r="K290" s="194" t="s">
        <v>1</v>
      </c>
      <c r="L290" s="40"/>
      <c r="M290" s="199" t="s">
        <v>1</v>
      </c>
      <c r="N290" s="200" t="s">
        <v>41</v>
      </c>
      <c r="O290" s="72"/>
      <c r="P290" s="201">
        <f t="shared" si="61"/>
        <v>0</v>
      </c>
      <c r="Q290" s="201">
        <v>0</v>
      </c>
      <c r="R290" s="201">
        <f t="shared" si="62"/>
        <v>0</v>
      </c>
      <c r="S290" s="201">
        <v>0</v>
      </c>
      <c r="T290" s="202">
        <f t="shared" si="63"/>
        <v>0</v>
      </c>
      <c r="U290" s="35"/>
      <c r="V290" s="35"/>
      <c r="W290" s="35"/>
      <c r="X290" s="35"/>
      <c r="Y290" s="35"/>
      <c r="Z290" s="35"/>
      <c r="AA290" s="35"/>
      <c r="AB290" s="35"/>
      <c r="AC290" s="35"/>
      <c r="AD290" s="35"/>
      <c r="AE290" s="35"/>
      <c r="AR290" s="203" t="s">
        <v>211</v>
      </c>
      <c r="AT290" s="203" t="s">
        <v>207</v>
      </c>
      <c r="AU290" s="203" t="s">
        <v>84</v>
      </c>
      <c r="AY290" s="18" t="s">
        <v>205</v>
      </c>
      <c r="BE290" s="204">
        <f t="shared" si="64"/>
        <v>0</v>
      </c>
      <c r="BF290" s="204">
        <f t="shared" si="65"/>
        <v>0</v>
      </c>
      <c r="BG290" s="204">
        <f t="shared" si="66"/>
        <v>0</v>
      </c>
      <c r="BH290" s="204">
        <f t="shared" si="67"/>
        <v>0</v>
      </c>
      <c r="BI290" s="204">
        <f t="shared" si="68"/>
        <v>0</v>
      </c>
      <c r="BJ290" s="18" t="s">
        <v>84</v>
      </c>
      <c r="BK290" s="204">
        <f t="shared" si="69"/>
        <v>0</v>
      </c>
      <c r="BL290" s="18" t="s">
        <v>211</v>
      </c>
      <c r="BM290" s="203" t="s">
        <v>3492</v>
      </c>
    </row>
    <row r="291" spans="1:65" s="2" customFormat="1" ht="14.45" customHeight="1">
      <c r="A291" s="35"/>
      <c r="B291" s="36"/>
      <c r="C291" s="192" t="s">
        <v>1355</v>
      </c>
      <c r="D291" s="192" t="s">
        <v>207</v>
      </c>
      <c r="E291" s="193" t="s">
        <v>3493</v>
      </c>
      <c r="F291" s="194" t="s">
        <v>3494</v>
      </c>
      <c r="G291" s="195" t="s">
        <v>3418</v>
      </c>
      <c r="H291" s="196">
        <v>25</v>
      </c>
      <c r="I291" s="197"/>
      <c r="J291" s="198">
        <f t="shared" si="60"/>
        <v>0</v>
      </c>
      <c r="K291" s="194" t="s">
        <v>1</v>
      </c>
      <c r="L291" s="40"/>
      <c r="M291" s="199" t="s">
        <v>1</v>
      </c>
      <c r="N291" s="200" t="s">
        <v>41</v>
      </c>
      <c r="O291" s="72"/>
      <c r="P291" s="201">
        <f t="shared" si="61"/>
        <v>0</v>
      </c>
      <c r="Q291" s="201">
        <v>0</v>
      </c>
      <c r="R291" s="201">
        <f t="shared" si="62"/>
        <v>0</v>
      </c>
      <c r="S291" s="201">
        <v>0</v>
      </c>
      <c r="T291" s="202">
        <f t="shared" si="63"/>
        <v>0</v>
      </c>
      <c r="U291" s="35"/>
      <c r="V291" s="35"/>
      <c r="W291" s="35"/>
      <c r="X291" s="35"/>
      <c r="Y291" s="35"/>
      <c r="Z291" s="35"/>
      <c r="AA291" s="35"/>
      <c r="AB291" s="35"/>
      <c r="AC291" s="35"/>
      <c r="AD291" s="35"/>
      <c r="AE291" s="35"/>
      <c r="AR291" s="203" t="s">
        <v>211</v>
      </c>
      <c r="AT291" s="203" t="s">
        <v>207</v>
      </c>
      <c r="AU291" s="203" t="s">
        <v>84</v>
      </c>
      <c r="AY291" s="18" t="s">
        <v>205</v>
      </c>
      <c r="BE291" s="204">
        <f t="shared" si="64"/>
        <v>0</v>
      </c>
      <c r="BF291" s="204">
        <f t="shared" si="65"/>
        <v>0</v>
      </c>
      <c r="BG291" s="204">
        <f t="shared" si="66"/>
        <v>0</v>
      </c>
      <c r="BH291" s="204">
        <f t="shared" si="67"/>
        <v>0</v>
      </c>
      <c r="BI291" s="204">
        <f t="shared" si="68"/>
        <v>0</v>
      </c>
      <c r="BJ291" s="18" t="s">
        <v>84</v>
      </c>
      <c r="BK291" s="204">
        <f t="shared" si="69"/>
        <v>0</v>
      </c>
      <c r="BL291" s="18" t="s">
        <v>211</v>
      </c>
      <c r="BM291" s="203" t="s">
        <v>3495</v>
      </c>
    </row>
    <row r="292" spans="1:65" s="2" customFormat="1" ht="14.45" customHeight="1">
      <c r="A292" s="35"/>
      <c r="B292" s="36"/>
      <c r="C292" s="192" t="s">
        <v>1360</v>
      </c>
      <c r="D292" s="192" t="s">
        <v>207</v>
      </c>
      <c r="E292" s="193" t="s">
        <v>3496</v>
      </c>
      <c r="F292" s="194" t="s">
        <v>3497</v>
      </c>
      <c r="G292" s="195" t="s">
        <v>3418</v>
      </c>
      <c r="H292" s="196">
        <v>29</v>
      </c>
      <c r="I292" s="197"/>
      <c r="J292" s="198">
        <f t="shared" si="60"/>
        <v>0</v>
      </c>
      <c r="K292" s="194" t="s">
        <v>1</v>
      </c>
      <c r="L292" s="40"/>
      <c r="M292" s="199" t="s">
        <v>1</v>
      </c>
      <c r="N292" s="200" t="s">
        <v>41</v>
      </c>
      <c r="O292" s="72"/>
      <c r="P292" s="201">
        <f t="shared" si="61"/>
        <v>0</v>
      </c>
      <c r="Q292" s="201">
        <v>0</v>
      </c>
      <c r="R292" s="201">
        <f t="shared" si="62"/>
        <v>0</v>
      </c>
      <c r="S292" s="201">
        <v>0</v>
      </c>
      <c r="T292" s="202">
        <f t="shared" si="63"/>
        <v>0</v>
      </c>
      <c r="U292" s="35"/>
      <c r="V292" s="35"/>
      <c r="W292" s="35"/>
      <c r="X292" s="35"/>
      <c r="Y292" s="35"/>
      <c r="Z292" s="35"/>
      <c r="AA292" s="35"/>
      <c r="AB292" s="35"/>
      <c r="AC292" s="35"/>
      <c r="AD292" s="35"/>
      <c r="AE292" s="35"/>
      <c r="AR292" s="203" t="s">
        <v>211</v>
      </c>
      <c r="AT292" s="203" t="s">
        <v>207</v>
      </c>
      <c r="AU292" s="203" t="s">
        <v>84</v>
      </c>
      <c r="AY292" s="18" t="s">
        <v>205</v>
      </c>
      <c r="BE292" s="204">
        <f t="shared" si="64"/>
        <v>0</v>
      </c>
      <c r="BF292" s="204">
        <f t="shared" si="65"/>
        <v>0</v>
      </c>
      <c r="BG292" s="204">
        <f t="shared" si="66"/>
        <v>0</v>
      </c>
      <c r="BH292" s="204">
        <f t="shared" si="67"/>
        <v>0</v>
      </c>
      <c r="BI292" s="204">
        <f t="shared" si="68"/>
        <v>0</v>
      </c>
      <c r="BJ292" s="18" t="s">
        <v>84</v>
      </c>
      <c r="BK292" s="204">
        <f t="shared" si="69"/>
        <v>0</v>
      </c>
      <c r="BL292" s="18" t="s">
        <v>211</v>
      </c>
      <c r="BM292" s="203" t="s">
        <v>3498</v>
      </c>
    </row>
    <row r="293" spans="1:65" s="2" customFormat="1" ht="14.45" customHeight="1">
      <c r="A293" s="35"/>
      <c r="B293" s="36"/>
      <c r="C293" s="192" t="s">
        <v>1366</v>
      </c>
      <c r="D293" s="192" t="s">
        <v>207</v>
      </c>
      <c r="E293" s="193" t="s">
        <v>3499</v>
      </c>
      <c r="F293" s="194" t="s">
        <v>3500</v>
      </c>
      <c r="G293" s="195" t="s">
        <v>3418</v>
      </c>
      <c r="H293" s="196">
        <v>3</v>
      </c>
      <c r="I293" s="197"/>
      <c r="J293" s="198">
        <f t="shared" si="60"/>
        <v>0</v>
      </c>
      <c r="K293" s="194" t="s">
        <v>1</v>
      </c>
      <c r="L293" s="40"/>
      <c r="M293" s="199" t="s">
        <v>1</v>
      </c>
      <c r="N293" s="200" t="s">
        <v>41</v>
      </c>
      <c r="O293" s="72"/>
      <c r="P293" s="201">
        <f t="shared" si="61"/>
        <v>0</v>
      </c>
      <c r="Q293" s="201">
        <v>0</v>
      </c>
      <c r="R293" s="201">
        <f t="shared" si="62"/>
        <v>0</v>
      </c>
      <c r="S293" s="201">
        <v>0</v>
      </c>
      <c r="T293" s="202">
        <f t="shared" si="63"/>
        <v>0</v>
      </c>
      <c r="U293" s="35"/>
      <c r="V293" s="35"/>
      <c r="W293" s="35"/>
      <c r="X293" s="35"/>
      <c r="Y293" s="35"/>
      <c r="Z293" s="35"/>
      <c r="AA293" s="35"/>
      <c r="AB293" s="35"/>
      <c r="AC293" s="35"/>
      <c r="AD293" s="35"/>
      <c r="AE293" s="35"/>
      <c r="AR293" s="203" t="s">
        <v>211</v>
      </c>
      <c r="AT293" s="203" t="s">
        <v>207</v>
      </c>
      <c r="AU293" s="203" t="s">
        <v>84</v>
      </c>
      <c r="AY293" s="18" t="s">
        <v>205</v>
      </c>
      <c r="BE293" s="204">
        <f t="shared" si="64"/>
        <v>0</v>
      </c>
      <c r="BF293" s="204">
        <f t="shared" si="65"/>
        <v>0</v>
      </c>
      <c r="BG293" s="204">
        <f t="shared" si="66"/>
        <v>0</v>
      </c>
      <c r="BH293" s="204">
        <f t="shared" si="67"/>
        <v>0</v>
      </c>
      <c r="BI293" s="204">
        <f t="shared" si="68"/>
        <v>0</v>
      </c>
      <c r="BJ293" s="18" t="s">
        <v>84</v>
      </c>
      <c r="BK293" s="204">
        <f t="shared" si="69"/>
        <v>0</v>
      </c>
      <c r="BL293" s="18" t="s">
        <v>211</v>
      </c>
      <c r="BM293" s="203" t="s">
        <v>3501</v>
      </c>
    </row>
    <row r="294" spans="1:65" s="2" customFormat="1" ht="14.45" customHeight="1">
      <c r="A294" s="35"/>
      <c r="B294" s="36"/>
      <c r="C294" s="192" t="s">
        <v>1374</v>
      </c>
      <c r="D294" s="192" t="s">
        <v>207</v>
      </c>
      <c r="E294" s="193" t="s">
        <v>3502</v>
      </c>
      <c r="F294" s="194" t="s">
        <v>3503</v>
      </c>
      <c r="G294" s="195" t="s">
        <v>3418</v>
      </c>
      <c r="H294" s="196">
        <v>3</v>
      </c>
      <c r="I294" s="197"/>
      <c r="J294" s="198">
        <f t="shared" si="60"/>
        <v>0</v>
      </c>
      <c r="K294" s="194" t="s">
        <v>1</v>
      </c>
      <c r="L294" s="40"/>
      <c r="M294" s="199" t="s">
        <v>1</v>
      </c>
      <c r="N294" s="200" t="s">
        <v>41</v>
      </c>
      <c r="O294" s="72"/>
      <c r="P294" s="201">
        <f t="shared" si="61"/>
        <v>0</v>
      </c>
      <c r="Q294" s="201">
        <v>0</v>
      </c>
      <c r="R294" s="201">
        <f t="shared" si="62"/>
        <v>0</v>
      </c>
      <c r="S294" s="201">
        <v>0</v>
      </c>
      <c r="T294" s="202">
        <f t="shared" si="63"/>
        <v>0</v>
      </c>
      <c r="U294" s="35"/>
      <c r="V294" s="35"/>
      <c r="W294" s="35"/>
      <c r="X294" s="35"/>
      <c r="Y294" s="35"/>
      <c r="Z294" s="35"/>
      <c r="AA294" s="35"/>
      <c r="AB294" s="35"/>
      <c r="AC294" s="35"/>
      <c r="AD294" s="35"/>
      <c r="AE294" s="35"/>
      <c r="AR294" s="203" t="s">
        <v>211</v>
      </c>
      <c r="AT294" s="203" t="s">
        <v>207</v>
      </c>
      <c r="AU294" s="203" t="s">
        <v>84</v>
      </c>
      <c r="AY294" s="18" t="s">
        <v>205</v>
      </c>
      <c r="BE294" s="204">
        <f t="shared" si="64"/>
        <v>0</v>
      </c>
      <c r="BF294" s="204">
        <f t="shared" si="65"/>
        <v>0</v>
      </c>
      <c r="BG294" s="204">
        <f t="shared" si="66"/>
        <v>0</v>
      </c>
      <c r="BH294" s="204">
        <f t="shared" si="67"/>
        <v>0</v>
      </c>
      <c r="BI294" s="204">
        <f t="shared" si="68"/>
        <v>0</v>
      </c>
      <c r="BJ294" s="18" t="s">
        <v>84</v>
      </c>
      <c r="BK294" s="204">
        <f t="shared" si="69"/>
        <v>0</v>
      </c>
      <c r="BL294" s="18" t="s">
        <v>211</v>
      </c>
      <c r="BM294" s="203" t="s">
        <v>3504</v>
      </c>
    </row>
    <row r="295" spans="1:65" s="2" customFormat="1" ht="14.45" customHeight="1">
      <c r="A295" s="35"/>
      <c r="B295" s="36"/>
      <c r="C295" s="192" t="s">
        <v>1379</v>
      </c>
      <c r="D295" s="192" t="s">
        <v>207</v>
      </c>
      <c r="E295" s="193" t="s">
        <v>3505</v>
      </c>
      <c r="F295" s="194" t="s">
        <v>3506</v>
      </c>
      <c r="G295" s="195" t="s">
        <v>3418</v>
      </c>
      <c r="H295" s="196">
        <v>247</v>
      </c>
      <c r="I295" s="197"/>
      <c r="J295" s="198">
        <f t="shared" si="60"/>
        <v>0</v>
      </c>
      <c r="K295" s="194" t="s">
        <v>1</v>
      </c>
      <c r="L295" s="40"/>
      <c r="M295" s="199" t="s">
        <v>1</v>
      </c>
      <c r="N295" s="200" t="s">
        <v>41</v>
      </c>
      <c r="O295" s="72"/>
      <c r="P295" s="201">
        <f t="shared" si="61"/>
        <v>0</v>
      </c>
      <c r="Q295" s="201">
        <v>0</v>
      </c>
      <c r="R295" s="201">
        <f t="shared" si="62"/>
        <v>0</v>
      </c>
      <c r="S295" s="201">
        <v>0</v>
      </c>
      <c r="T295" s="202">
        <f t="shared" si="63"/>
        <v>0</v>
      </c>
      <c r="U295" s="35"/>
      <c r="V295" s="35"/>
      <c r="W295" s="35"/>
      <c r="X295" s="35"/>
      <c r="Y295" s="35"/>
      <c r="Z295" s="35"/>
      <c r="AA295" s="35"/>
      <c r="AB295" s="35"/>
      <c r="AC295" s="35"/>
      <c r="AD295" s="35"/>
      <c r="AE295" s="35"/>
      <c r="AR295" s="203" t="s">
        <v>211</v>
      </c>
      <c r="AT295" s="203" t="s">
        <v>207</v>
      </c>
      <c r="AU295" s="203" t="s">
        <v>84</v>
      </c>
      <c r="AY295" s="18" t="s">
        <v>205</v>
      </c>
      <c r="BE295" s="204">
        <f t="shared" si="64"/>
        <v>0</v>
      </c>
      <c r="BF295" s="204">
        <f t="shared" si="65"/>
        <v>0</v>
      </c>
      <c r="BG295" s="204">
        <f t="shared" si="66"/>
        <v>0</v>
      </c>
      <c r="BH295" s="204">
        <f t="shared" si="67"/>
        <v>0</v>
      </c>
      <c r="BI295" s="204">
        <f t="shared" si="68"/>
        <v>0</v>
      </c>
      <c r="BJ295" s="18" t="s">
        <v>84</v>
      </c>
      <c r="BK295" s="204">
        <f t="shared" si="69"/>
        <v>0</v>
      </c>
      <c r="BL295" s="18" t="s">
        <v>211</v>
      </c>
      <c r="BM295" s="203" t="s">
        <v>3507</v>
      </c>
    </row>
    <row r="296" spans="1:65" s="2" customFormat="1" ht="14.45" customHeight="1">
      <c r="A296" s="35"/>
      <c r="B296" s="36"/>
      <c r="C296" s="192" t="s">
        <v>1385</v>
      </c>
      <c r="D296" s="192" t="s">
        <v>207</v>
      </c>
      <c r="E296" s="193" t="s">
        <v>3508</v>
      </c>
      <c r="F296" s="194" t="s">
        <v>3509</v>
      </c>
      <c r="G296" s="195" t="s">
        <v>3418</v>
      </c>
      <c r="H296" s="196">
        <v>63</v>
      </c>
      <c r="I296" s="197"/>
      <c r="J296" s="198">
        <f t="shared" si="60"/>
        <v>0</v>
      </c>
      <c r="K296" s="194" t="s">
        <v>1</v>
      </c>
      <c r="L296" s="40"/>
      <c r="M296" s="199" t="s">
        <v>1</v>
      </c>
      <c r="N296" s="200" t="s">
        <v>41</v>
      </c>
      <c r="O296" s="72"/>
      <c r="P296" s="201">
        <f t="shared" si="61"/>
        <v>0</v>
      </c>
      <c r="Q296" s="201">
        <v>0</v>
      </c>
      <c r="R296" s="201">
        <f t="shared" si="62"/>
        <v>0</v>
      </c>
      <c r="S296" s="201">
        <v>0</v>
      </c>
      <c r="T296" s="202">
        <f t="shared" si="63"/>
        <v>0</v>
      </c>
      <c r="U296" s="35"/>
      <c r="V296" s="35"/>
      <c r="W296" s="35"/>
      <c r="X296" s="35"/>
      <c r="Y296" s="35"/>
      <c r="Z296" s="35"/>
      <c r="AA296" s="35"/>
      <c r="AB296" s="35"/>
      <c r="AC296" s="35"/>
      <c r="AD296" s="35"/>
      <c r="AE296" s="35"/>
      <c r="AR296" s="203" t="s">
        <v>211</v>
      </c>
      <c r="AT296" s="203" t="s">
        <v>207</v>
      </c>
      <c r="AU296" s="203" t="s">
        <v>84</v>
      </c>
      <c r="AY296" s="18" t="s">
        <v>205</v>
      </c>
      <c r="BE296" s="204">
        <f t="shared" si="64"/>
        <v>0</v>
      </c>
      <c r="BF296" s="204">
        <f t="shared" si="65"/>
        <v>0</v>
      </c>
      <c r="BG296" s="204">
        <f t="shared" si="66"/>
        <v>0</v>
      </c>
      <c r="BH296" s="204">
        <f t="shared" si="67"/>
        <v>0</v>
      </c>
      <c r="BI296" s="204">
        <f t="shared" si="68"/>
        <v>0</v>
      </c>
      <c r="BJ296" s="18" t="s">
        <v>84</v>
      </c>
      <c r="BK296" s="204">
        <f t="shared" si="69"/>
        <v>0</v>
      </c>
      <c r="BL296" s="18" t="s">
        <v>211</v>
      </c>
      <c r="BM296" s="203" t="s">
        <v>3510</v>
      </c>
    </row>
    <row r="297" spans="1:65" s="2" customFormat="1" ht="14.45" customHeight="1">
      <c r="A297" s="35"/>
      <c r="B297" s="36"/>
      <c r="C297" s="192" t="s">
        <v>1394</v>
      </c>
      <c r="D297" s="192" t="s">
        <v>207</v>
      </c>
      <c r="E297" s="193" t="s">
        <v>3511</v>
      </c>
      <c r="F297" s="194" t="s">
        <v>3512</v>
      </c>
      <c r="G297" s="195" t="s">
        <v>3418</v>
      </c>
      <c r="H297" s="196">
        <v>2</v>
      </c>
      <c r="I297" s="197"/>
      <c r="J297" s="198">
        <f t="shared" si="60"/>
        <v>0</v>
      </c>
      <c r="K297" s="194" t="s">
        <v>1</v>
      </c>
      <c r="L297" s="40"/>
      <c r="M297" s="199" t="s">
        <v>1</v>
      </c>
      <c r="N297" s="200" t="s">
        <v>41</v>
      </c>
      <c r="O297" s="72"/>
      <c r="P297" s="201">
        <f t="shared" si="61"/>
        <v>0</v>
      </c>
      <c r="Q297" s="201">
        <v>0</v>
      </c>
      <c r="R297" s="201">
        <f t="shared" si="62"/>
        <v>0</v>
      </c>
      <c r="S297" s="201">
        <v>0</v>
      </c>
      <c r="T297" s="202">
        <f t="shared" si="63"/>
        <v>0</v>
      </c>
      <c r="U297" s="35"/>
      <c r="V297" s="35"/>
      <c r="W297" s="35"/>
      <c r="X297" s="35"/>
      <c r="Y297" s="35"/>
      <c r="Z297" s="35"/>
      <c r="AA297" s="35"/>
      <c r="AB297" s="35"/>
      <c r="AC297" s="35"/>
      <c r="AD297" s="35"/>
      <c r="AE297" s="35"/>
      <c r="AR297" s="203" t="s">
        <v>211</v>
      </c>
      <c r="AT297" s="203" t="s">
        <v>207</v>
      </c>
      <c r="AU297" s="203" t="s">
        <v>84</v>
      </c>
      <c r="AY297" s="18" t="s">
        <v>205</v>
      </c>
      <c r="BE297" s="204">
        <f t="shared" si="64"/>
        <v>0</v>
      </c>
      <c r="BF297" s="204">
        <f t="shared" si="65"/>
        <v>0</v>
      </c>
      <c r="BG297" s="204">
        <f t="shared" si="66"/>
        <v>0</v>
      </c>
      <c r="BH297" s="204">
        <f t="shared" si="67"/>
        <v>0</v>
      </c>
      <c r="BI297" s="204">
        <f t="shared" si="68"/>
        <v>0</v>
      </c>
      <c r="BJ297" s="18" t="s">
        <v>84</v>
      </c>
      <c r="BK297" s="204">
        <f t="shared" si="69"/>
        <v>0</v>
      </c>
      <c r="BL297" s="18" t="s">
        <v>211</v>
      </c>
      <c r="BM297" s="203" t="s">
        <v>3513</v>
      </c>
    </row>
    <row r="298" spans="1:65" s="2" customFormat="1" ht="14.45" customHeight="1">
      <c r="A298" s="35"/>
      <c r="B298" s="36"/>
      <c r="C298" s="192" t="s">
        <v>1400</v>
      </c>
      <c r="D298" s="192" t="s">
        <v>207</v>
      </c>
      <c r="E298" s="193" t="s">
        <v>3514</v>
      </c>
      <c r="F298" s="194" t="s">
        <v>3515</v>
      </c>
      <c r="G298" s="195" t="s">
        <v>3418</v>
      </c>
      <c r="H298" s="196">
        <v>26</v>
      </c>
      <c r="I298" s="197"/>
      <c r="J298" s="198">
        <f t="shared" si="60"/>
        <v>0</v>
      </c>
      <c r="K298" s="194" t="s">
        <v>1</v>
      </c>
      <c r="L298" s="40"/>
      <c r="M298" s="199" t="s">
        <v>1</v>
      </c>
      <c r="N298" s="200" t="s">
        <v>41</v>
      </c>
      <c r="O298" s="72"/>
      <c r="P298" s="201">
        <f t="shared" si="61"/>
        <v>0</v>
      </c>
      <c r="Q298" s="201">
        <v>0</v>
      </c>
      <c r="R298" s="201">
        <f t="shared" si="62"/>
        <v>0</v>
      </c>
      <c r="S298" s="201">
        <v>0</v>
      </c>
      <c r="T298" s="202">
        <f t="shared" si="63"/>
        <v>0</v>
      </c>
      <c r="U298" s="35"/>
      <c r="V298" s="35"/>
      <c r="W298" s="35"/>
      <c r="X298" s="35"/>
      <c r="Y298" s="35"/>
      <c r="Z298" s="35"/>
      <c r="AA298" s="35"/>
      <c r="AB298" s="35"/>
      <c r="AC298" s="35"/>
      <c r="AD298" s="35"/>
      <c r="AE298" s="35"/>
      <c r="AR298" s="203" t="s">
        <v>211</v>
      </c>
      <c r="AT298" s="203" t="s">
        <v>207</v>
      </c>
      <c r="AU298" s="203" t="s">
        <v>84</v>
      </c>
      <c r="AY298" s="18" t="s">
        <v>205</v>
      </c>
      <c r="BE298" s="204">
        <f t="shared" si="64"/>
        <v>0</v>
      </c>
      <c r="BF298" s="204">
        <f t="shared" si="65"/>
        <v>0</v>
      </c>
      <c r="BG298" s="204">
        <f t="shared" si="66"/>
        <v>0</v>
      </c>
      <c r="BH298" s="204">
        <f t="shared" si="67"/>
        <v>0</v>
      </c>
      <c r="BI298" s="204">
        <f t="shared" si="68"/>
        <v>0</v>
      </c>
      <c r="BJ298" s="18" t="s">
        <v>84</v>
      </c>
      <c r="BK298" s="204">
        <f t="shared" si="69"/>
        <v>0</v>
      </c>
      <c r="BL298" s="18" t="s">
        <v>211</v>
      </c>
      <c r="BM298" s="203" t="s">
        <v>3516</v>
      </c>
    </row>
    <row r="299" spans="1:65" s="2" customFormat="1" ht="14.45" customHeight="1">
      <c r="A299" s="35"/>
      <c r="B299" s="36"/>
      <c r="C299" s="192" t="s">
        <v>1406</v>
      </c>
      <c r="D299" s="192" t="s">
        <v>207</v>
      </c>
      <c r="E299" s="193" t="s">
        <v>3517</v>
      </c>
      <c r="F299" s="194" t="s">
        <v>3518</v>
      </c>
      <c r="G299" s="195" t="s">
        <v>3418</v>
      </c>
      <c r="H299" s="196">
        <v>16</v>
      </c>
      <c r="I299" s="197"/>
      <c r="J299" s="198">
        <f t="shared" si="60"/>
        <v>0</v>
      </c>
      <c r="K299" s="194" t="s">
        <v>1</v>
      </c>
      <c r="L299" s="40"/>
      <c r="M299" s="199" t="s">
        <v>1</v>
      </c>
      <c r="N299" s="200" t="s">
        <v>41</v>
      </c>
      <c r="O299" s="72"/>
      <c r="P299" s="201">
        <f t="shared" si="61"/>
        <v>0</v>
      </c>
      <c r="Q299" s="201">
        <v>0</v>
      </c>
      <c r="R299" s="201">
        <f t="shared" si="62"/>
        <v>0</v>
      </c>
      <c r="S299" s="201">
        <v>0</v>
      </c>
      <c r="T299" s="202">
        <f t="shared" si="63"/>
        <v>0</v>
      </c>
      <c r="U299" s="35"/>
      <c r="V299" s="35"/>
      <c r="W299" s="35"/>
      <c r="X299" s="35"/>
      <c r="Y299" s="35"/>
      <c r="Z299" s="35"/>
      <c r="AA299" s="35"/>
      <c r="AB299" s="35"/>
      <c r="AC299" s="35"/>
      <c r="AD299" s="35"/>
      <c r="AE299" s="35"/>
      <c r="AR299" s="203" t="s">
        <v>211</v>
      </c>
      <c r="AT299" s="203" t="s">
        <v>207</v>
      </c>
      <c r="AU299" s="203" t="s">
        <v>84</v>
      </c>
      <c r="AY299" s="18" t="s">
        <v>205</v>
      </c>
      <c r="BE299" s="204">
        <f t="shared" si="64"/>
        <v>0</v>
      </c>
      <c r="BF299" s="204">
        <f t="shared" si="65"/>
        <v>0</v>
      </c>
      <c r="BG299" s="204">
        <f t="shared" si="66"/>
        <v>0</v>
      </c>
      <c r="BH299" s="204">
        <f t="shared" si="67"/>
        <v>0</v>
      </c>
      <c r="BI299" s="204">
        <f t="shared" si="68"/>
        <v>0</v>
      </c>
      <c r="BJ299" s="18" t="s">
        <v>84</v>
      </c>
      <c r="BK299" s="204">
        <f t="shared" si="69"/>
        <v>0</v>
      </c>
      <c r="BL299" s="18" t="s">
        <v>211</v>
      </c>
      <c r="BM299" s="203" t="s">
        <v>3519</v>
      </c>
    </row>
    <row r="300" spans="1:65" s="2" customFormat="1" ht="14.45" customHeight="1">
      <c r="A300" s="35"/>
      <c r="B300" s="36"/>
      <c r="C300" s="192" t="s">
        <v>1412</v>
      </c>
      <c r="D300" s="192" t="s">
        <v>207</v>
      </c>
      <c r="E300" s="193" t="s">
        <v>3520</v>
      </c>
      <c r="F300" s="194" t="s">
        <v>3521</v>
      </c>
      <c r="G300" s="195" t="s">
        <v>3220</v>
      </c>
      <c r="H300" s="196">
        <v>220</v>
      </c>
      <c r="I300" s="197"/>
      <c r="J300" s="198">
        <f t="shared" si="60"/>
        <v>0</v>
      </c>
      <c r="K300" s="194" t="s">
        <v>1</v>
      </c>
      <c r="L300" s="40"/>
      <c r="M300" s="199" t="s">
        <v>1</v>
      </c>
      <c r="N300" s="200" t="s">
        <v>41</v>
      </c>
      <c r="O300" s="72"/>
      <c r="P300" s="201">
        <f t="shared" si="61"/>
        <v>0</v>
      </c>
      <c r="Q300" s="201">
        <v>0</v>
      </c>
      <c r="R300" s="201">
        <f t="shared" si="62"/>
        <v>0</v>
      </c>
      <c r="S300" s="201">
        <v>0</v>
      </c>
      <c r="T300" s="202">
        <f t="shared" si="63"/>
        <v>0</v>
      </c>
      <c r="U300" s="35"/>
      <c r="V300" s="35"/>
      <c r="W300" s="35"/>
      <c r="X300" s="35"/>
      <c r="Y300" s="35"/>
      <c r="Z300" s="35"/>
      <c r="AA300" s="35"/>
      <c r="AB300" s="35"/>
      <c r="AC300" s="35"/>
      <c r="AD300" s="35"/>
      <c r="AE300" s="35"/>
      <c r="AR300" s="203" t="s">
        <v>211</v>
      </c>
      <c r="AT300" s="203" t="s">
        <v>207</v>
      </c>
      <c r="AU300" s="203" t="s">
        <v>84</v>
      </c>
      <c r="AY300" s="18" t="s">
        <v>205</v>
      </c>
      <c r="BE300" s="204">
        <f t="shared" si="64"/>
        <v>0</v>
      </c>
      <c r="BF300" s="204">
        <f t="shared" si="65"/>
        <v>0</v>
      </c>
      <c r="BG300" s="204">
        <f t="shared" si="66"/>
        <v>0</v>
      </c>
      <c r="BH300" s="204">
        <f t="shared" si="67"/>
        <v>0</v>
      </c>
      <c r="BI300" s="204">
        <f t="shared" si="68"/>
        <v>0</v>
      </c>
      <c r="BJ300" s="18" t="s">
        <v>84</v>
      </c>
      <c r="BK300" s="204">
        <f t="shared" si="69"/>
        <v>0</v>
      </c>
      <c r="BL300" s="18" t="s">
        <v>211</v>
      </c>
      <c r="BM300" s="203" t="s">
        <v>3522</v>
      </c>
    </row>
    <row r="301" spans="1:65" s="2" customFormat="1" ht="14.45" customHeight="1">
      <c r="A301" s="35"/>
      <c r="B301" s="36"/>
      <c r="C301" s="192" t="s">
        <v>1417</v>
      </c>
      <c r="D301" s="192" t="s">
        <v>207</v>
      </c>
      <c r="E301" s="193" t="s">
        <v>3523</v>
      </c>
      <c r="F301" s="194" t="s">
        <v>3524</v>
      </c>
      <c r="G301" s="195" t="s">
        <v>3220</v>
      </c>
      <c r="H301" s="196">
        <v>80</v>
      </c>
      <c r="I301" s="197"/>
      <c r="J301" s="198">
        <f t="shared" si="60"/>
        <v>0</v>
      </c>
      <c r="K301" s="194" t="s">
        <v>1</v>
      </c>
      <c r="L301" s="40"/>
      <c r="M301" s="199" t="s">
        <v>1</v>
      </c>
      <c r="N301" s="200" t="s">
        <v>41</v>
      </c>
      <c r="O301" s="72"/>
      <c r="P301" s="201">
        <f t="shared" si="61"/>
        <v>0</v>
      </c>
      <c r="Q301" s="201">
        <v>0</v>
      </c>
      <c r="R301" s="201">
        <f t="shared" si="62"/>
        <v>0</v>
      </c>
      <c r="S301" s="201">
        <v>0</v>
      </c>
      <c r="T301" s="202">
        <f t="shared" si="63"/>
        <v>0</v>
      </c>
      <c r="U301" s="35"/>
      <c r="V301" s="35"/>
      <c r="W301" s="35"/>
      <c r="X301" s="35"/>
      <c r="Y301" s="35"/>
      <c r="Z301" s="35"/>
      <c r="AA301" s="35"/>
      <c r="AB301" s="35"/>
      <c r="AC301" s="35"/>
      <c r="AD301" s="35"/>
      <c r="AE301" s="35"/>
      <c r="AR301" s="203" t="s">
        <v>211</v>
      </c>
      <c r="AT301" s="203" t="s">
        <v>207</v>
      </c>
      <c r="AU301" s="203" t="s">
        <v>84</v>
      </c>
      <c r="AY301" s="18" t="s">
        <v>205</v>
      </c>
      <c r="BE301" s="204">
        <f t="shared" si="64"/>
        <v>0</v>
      </c>
      <c r="BF301" s="204">
        <f t="shared" si="65"/>
        <v>0</v>
      </c>
      <c r="BG301" s="204">
        <f t="shared" si="66"/>
        <v>0</v>
      </c>
      <c r="BH301" s="204">
        <f t="shared" si="67"/>
        <v>0</v>
      </c>
      <c r="BI301" s="204">
        <f t="shared" si="68"/>
        <v>0</v>
      </c>
      <c r="BJ301" s="18" t="s">
        <v>84</v>
      </c>
      <c r="BK301" s="204">
        <f t="shared" si="69"/>
        <v>0</v>
      </c>
      <c r="BL301" s="18" t="s">
        <v>211</v>
      </c>
      <c r="BM301" s="203" t="s">
        <v>3525</v>
      </c>
    </row>
    <row r="302" spans="1:65" s="2" customFormat="1" ht="14.45" customHeight="1">
      <c r="A302" s="35"/>
      <c r="B302" s="36"/>
      <c r="C302" s="192" t="s">
        <v>1421</v>
      </c>
      <c r="D302" s="192" t="s">
        <v>207</v>
      </c>
      <c r="E302" s="193" t="s">
        <v>3526</v>
      </c>
      <c r="F302" s="194" t="s">
        <v>3527</v>
      </c>
      <c r="G302" s="195" t="s">
        <v>3220</v>
      </c>
      <c r="H302" s="196">
        <v>30</v>
      </c>
      <c r="I302" s="197"/>
      <c r="J302" s="198">
        <f t="shared" si="60"/>
        <v>0</v>
      </c>
      <c r="K302" s="194" t="s">
        <v>1</v>
      </c>
      <c r="L302" s="40"/>
      <c r="M302" s="199" t="s">
        <v>1</v>
      </c>
      <c r="N302" s="200" t="s">
        <v>41</v>
      </c>
      <c r="O302" s="72"/>
      <c r="P302" s="201">
        <f t="shared" si="61"/>
        <v>0</v>
      </c>
      <c r="Q302" s="201">
        <v>0</v>
      </c>
      <c r="R302" s="201">
        <f t="shared" si="62"/>
        <v>0</v>
      </c>
      <c r="S302" s="201">
        <v>0</v>
      </c>
      <c r="T302" s="202">
        <f t="shared" si="63"/>
        <v>0</v>
      </c>
      <c r="U302" s="35"/>
      <c r="V302" s="35"/>
      <c r="W302" s="35"/>
      <c r="X302" s="35"/>
      <c r="Y302" s="35"/>
      <c r="Z302" s="35"/>
      <c r="AA302" s="35"/>
      <c r="AB302" s="35"/>
      <c r="AC302" s="35"/>
      <c r="AD302" s="35"/>
      <c r="AE302" s="35"/>
      <c r="AR302" s="203" t="s">
        <v>211</v>
      </c>
      <c r="AT302" s="203" t="s">
        <v>207</v>
      </c>
      <c r="AU302" s="203" t="s">
        <v>84</v>
      </c>
      <c r="AY302" s="18" t="s">
        <v>205</v>
      </c>
      <c r="BE302" s="204">
        <f t="shared" si="64"/>
        <v>0</v>
      </c>
      <c r="BF302" s="204">
        <f t="shared" si="65"/>
        <v>0</v>
      </c>
      <c r="BG302" s="204">
        <f t="shared" si="66"/>
        <v>0</v>
      </c>
      <c r="BH302" s="204">
        <f t="shared" si="67"/>
        <v>0</v>
      </c>
      <c r="BI302" s="204">
        <f t="shared" si="68"/>
        <v>0</v>
      </c>
      <c r="BJ302" s="18" t="s">
        <v>84</v>
      </c>
      <c r="BK302" s="204">
        <f t="shared" si="69"/>
        <v>0</v>
      </c>
      <c r="BL302" s="18" t="s">
        <v>211</v>
      </c>
      <c r="BM302" s="203" t="s">
        <v>3528</v>
      </c>
    </row>
    <row r="303" spans="1:65" s="2" customFormat="1" ht="14.45" customHeight="1">
      <c r="A303" s="35"/>
      <c r="B303" s="36"/>
      <c r="C303" s="192" t="s">
        <v>1427</v>
      </c>
      <c r="D303" s="192" t="s">
        <v>207</v>
      </c>
      <c r="E303" s="193" t="s">
        <v>3529</v>
      </c>
      <c r="F303" s="194" t="s">
        <v>3530</v>
      </c>
      <c r="G303" s="195" t="s">
        <v>3220</v>
      </c>
      <c r="H303" s="196">
        <v>60</v>
      </c>
      <c r="I303" s="197"/>
      <c r="J303" s="198">
        <f t="shared" si="60"/>
        <v>0</v>
      </c>
      <c r="K303" s="194" t="s">
        <v>1</v>
      </c>
      <c r="L303" s="40"/>
      <c r="M303" s="199" t="s">
        <v>1</v>
      </c>
      <c r="N303" s="200" t="s">
        <v>41</v>
      </c>
      <c r="O303" s="72"/>
      <c r="P303" s="201">
        <f t="shared" si="61"/>
        <v>0</v>
      </c>
      <c r="Q303" s="201">
        <v>0</v>
      </c>
      <c r="R303" s="201">
        <f t="shared" si="62"/>
        <v>0</v>
      </c>
      <c r="S303" s="201">
        <v>0</v>
      </c>
      <c r="T303" s="202">
        <f t="shared" si="63"/>
        <v>0</v>
      </c>
      <c r="U303" s="35"/>
      <c r="V303" s="35"/>
      <c r="W303" s="35"/>
      <c r="X303" s="35"/>
      <c r="Y303" s="35"/>
      <c r="Z303" s="35"/>
      <c r="AA303" s="35"/>
      <c r="AB303" s="35"/>
      <c r="AC303" s="35"/>
      <c r="AD303" s="35"/>
      <c r="AE303" s="35"/>
      <c r="AR303" s="203" t="s">
        <v>211</v>
      </c>
      <c r="AT303" s="203" t="s">
        <v>207</v>
      </c>
      <c r="AU303" s="203" t="s">
        <v>84</v>
      </c>
      <c r="AY303" s="18" t="s">
        <v>205</v>
      </c>
      <c r="BE303" s="204">
        <f t="shared" si="64"/>
        <v>0</v>
      </c>
      <c r="BF303" s="204">
        <f t="shared" si="65"/>
        <v>0</v>
      </c>
      <c r="BG303" s="204">
        <f t="shared" si="66"/>
        <v>0</v>
      </c>
      <c r="BH303" s="204">
        <f t="shared" si="67"/>
        <v>0</v>
      </c>
      <c r="BI303" s="204">
        <f t="shared" si="68"/>
        <v>0</v>
      </c>
      <c r="BJ303" s="18" t="s">
        <v>84</v>
      </c>
      <c r="BK303" s="204">
        <f t="shared" si="69"/>
        <v>0</v>
      </c>
      <c r="BL303" s="18" t="s">
        <v>211</v>
      </c>
      <c r="BM303" s="203" t="s">
        <v>3531</v>
      </c>
    </row>
    <row r="304" spans="1:65" s="2" customFormat="1" ht="14.45" customHeight="1">
      <c r="A304" s="35"/>
      <c r="B304" s="36"/>
      <c r="C304" s="192" t="s">
        <v>1433</v>
      </c>
      <c r="D304" s="192" t="s">
        <v>207</v>
      </c>
      <c r="E304" s="193" t="s">
        <v>3532</v>
      </c>
      <c r="F304" s="194" t="s">
        <v>3533</v>
      </c>
      <c r="G304" s="195" t="s">
        <v>502</v>
      </c>
      <c r="H304" s="196">
        <v>10</v>
      </c>
      <c r="I304" s="197"/>
      <c r="J304" s="198">
        <f t="shared" si="60"/>
        <v>0</v>
      </c>
      <c r="K304" s="194" t="s">
        <v>1</v>
      </c>
      <c r="L304" s="40"/>
      <c r="M304" s="199" t="s">
        <v>1</v>
      </c>
      <c r="N304" s="200" t="s">
        <v>41</v>
      </c>
      <c r="O304" s="72"/>
      <c r="P304" s="201">
        <f t="shared" si="61"/>
        <v>0</v>
      </c>
      <c r="Q304" s="201">
        <v>0</v>
      </c>
      <c r="R304" s="201">
        <f t="shared" si="62"/>
        <v>0</v>
      </c>
      <c r="S304" s="201">
        <v>0</v>
      </c>
      <c r="T304" s="202">
        <f t="shared" si="63"/>
        <v>0</v>
      </c>
      <c r="U304" s="35"/>
      <c r="V304" s="35"/>
      <c r="W304" s="35"/>
      <c r="X304" s="35"/>
      <c r="Y304" s="35"/>
      <c r="Z304" s="35"/>
      <c r="AA304" s="35"/>
      <c r="AB304" s="35"/>
      <c r="AC304" s="35"/>
      <c r="AD304" s="35"/>
      <c r="AE304" s="35"/>
      <c r="AR304" s="203" t="s">
        <v>211</v>
      </c>
      <c r="AT304" s="203" t="s">
        <v>207</v>
      </c>
      <c r="AU304" s="203" t="s">
        <v>84</v>
      </c>
      <c r="AY304" s="18" t="s">
        <v>205</v>
      </c>
      <c r="BE304" s="204">
        <f t="shared" si="64"/>
        <v>0</v>
      </c>
      <c r="BF304" s="204">
        <f t="shared" si="65"/>
        <v>0</v>
      </c>
      <c r="BG304" s="204">
        <f t="shared" si="66"/>
        <v>0</v>
      </c>
      <c r="BH304" s="204">
        <f t="shared" si="67"/>
        <v>0</v>
      </c>
      <c r="BI304" s="204">
        <f t="shared" si="68"/>
        <v>0</v>
      </c>
      <c r="BJ304" s="18" t="s">
        <v>84</v>
      </c>
      <c r="BK304" s="204">
        <f t="shared" si="69"/>
        <v>0</v>
      </c>
      <c r="BL304" s="18" t="s">
        <v>211</v>
      </c>
      <c r="BM304" s="203" t="s">
        <v>3534</v>
      </c>
    </row>
    <row r="305" spans="1:65" s="2" customFormat="1" ht="14.45" customHeight="1">
      <c r="A305" s="35"/>
      <c r="B305" s="36"/>
      <c r="C305" s="192" t="s">
        <v>1438</v>
      </c>
      <c r="D305" s="192" t="s">
        <v>207</v>
      </c>
      <c r="E305" s="193" t="s">
        <v>3535</v>
      </c>
      <c r="F305" s="194" t="s">
        <v>3536</v>
      </c>
      <c r="G305" s="195" t="s">
        <v>3418</v>
      </c>
      <c r="H305" s="196">
        <v>40</v>
      </c>
      <c r="I305" s="197"/>
      <c r="J305" s="198">
        <f t="shared" si="60"/>
        <v>0</v>
      </c>
      <c r="K305" s="194" t="s">
        <v>1</v>
      </c>
      <c r="L305" s="40"/>
      <c r="M305" s="199" t="s">
        <v>1</v>
      </c>
      <c r="N305" s="200" t="s">
        <v>41</v>
      </c>
      <c r="O305" s="72"/>
      <c r="P305" s="201">
        <f t="shared" si="61"/>
        <v>0</v>
      </c>
      <c r="Q305" s="201">
        <v>0</v>
      </c>
      <c r="R305" s="201">
        <f t="shared" si="62"/>
        <v>0</v>
      </c>
      <c r="S305" s="201">
        <v>0</v>
      </c>
      <c r="T305" s="202">
        <f t="shared" si="63"/>
        <v>0</v>
      </c>
      <c r="U305" s="35"/>
      <c r="V305" s="35"/>
      <c r="W305" s="35"/>
      <c r="X305" s="35"/>
      <c r="Y305" s="35"/>
      <c r="Z305" s="35"/>
      <c r="AA305" s="35"/>
      <c r="AB305" s="35"/>
      <c r="AC305" s="35"/>
      <c r="AD305" s="35"/>
      <c r="AE305" s="35"/>
      <c r="AR305" s="203" t="s">
        <v>211</v>
      </c>
      <c r="AT305" s="203" t="s">
        <v>207</v>
      </c>
      <c r="AU305" s="203" t="s">
        <v>84</v>
      </c>
      <c r="AY305" s="18" t="s">
        <v>205</v>
      </c>
      <c r="BE305" s="204">
        <f t="shared" si="64"/>
        <v>0</v>
      </c>
      <c r="BF305" s="204">
        <f t="shared" si="65"/>
        <v>0</v>
      </c>
      <c r="BG305" s="204">
        <f t="shared" si="66"/>
        <v>0</v>
      </c>
      <c r="BH305" s="204">
        <f t="shared" si="67"/>
        <v>0</v>
      </c>
      <c r="BI305" s="204">
        <f t="shared" si="68"/>
        <v>0</v>
      </c>
      <c r="BJ305" s="18" t="s">
        <v>84</v>
      </c>
      <c r="BK305" s="204">
        <f t="shared" si="69"/>
        <v>0</v>
      </c>
      <c r="BL305" s="18" t="s">
        <v>211</v>
      </c>
      <c r="BM305" s="203" t="s">
        <v>3537</v>
      </c>
    </row>
    <row r="306" spans="1:65" s="2" customFormat="1" ht="14.45" customHeight="1">
      <c r="A306" s="35"/>
      <c r="B306" s="36"/>
      <c r="C306" s="192" t="s">
        <v>1444</v>
      </c>
      <c r="D306" s="192" t="s">
        <v>207</v>
      </c>
      <c r="E306" s="193" t="s">
        <v>3538</v>
      </c>
      <c r="F306" s="194" t="s">
        <v>3539</v>
      </c>
      <c r="G306" s="195" t="s">
        <v>3418</v>
      </c>
      <c r="H306" s="196">
        <v>10</v>
      </c>
      <c r="I306" s="197"/>
      <c r="J306" s="198">
        <f t="shared" si="60"/>
        <v>0</v>
      </c>
      <c r="K306" s="194" t="s">
        <v>1</v>
      </c>
      <c r="L306" s="40"/>
      <c r="M306" s="199" t="s">
        <v>1</v>
      </c>
      <c r="N306" s="200" t="s">
        <v>41</v>
      </c>
      <c r="O306" s="72"/>
      <c r="P306" s="201">
        <f t="shared" si="61"/>
        <v>0</v>
      </c>
      <c r="Q306" s="201">
        <v>0</v>
      </c>
      <c r="R306" s="201">
        <f t="shared" si="62"/>
        <v>0</v>
      </c>
      <c r="S306" s="201">
        <v>0</v>
      </c>
      <c r="T306" s="202">
        <f t="shared" si="63"/>
        <v>0</v>
      </c>
      <c r="U306" s="35"/>
      <c r="V306" s="35"/>
      <c r="W306" s="35"/>
      <c r="X306" s="35"/>
      <c r="Y306" s="35"/>
      <c r="Z306" s="35"/>
      <c r="AA306" s="35"/>
      <c r="AB306" s="35"/>
      <c r="AC306" s="35"/>
      <c r="AD306" s="35"/>
      <c r="AE306" s="35"/>
      <c r="AR306" s="203" t="s">
        <v>211</v>
      </c>
      <c r="AT306" s="203" t="s">
        <v>207</v>
      </c>
      <c r="AU306" s="203" t="s">
        <v>84</v>
      </c>
      <c r="AY306" s="18" t="s">
        <v>205</v>
      </c>
      <c r="BE306" s="204">
        <f t="shared" si="64"/>
        <v>0</v>
      </c>
      <c r="BF306" s="204">
        <f t="shared" si="65"/>
        <v>0</v>
      </c>
      <c r="BG306" s="204">
        <f t="shared" si="66"/>
        <v>0</v>
      </c>
      <c r="BH306" s="204">
        <f t="shared" si="67"/>
        <v>0</v>
      </c>
      <c r="BI306" s="204">
        <f t="shared" si="68"/>
        <v>0</v>
      </c>
      <c r="BJ306" s="18" t="s">
        <v>84</v>
      </c>
      <c r="BK306" s="204">
        <f t="shared" si="69"/>
        <v>0</v>
      </c>
      <c r="BL306" s="18" t="s">
        <v>211</v>
      </c>
      <c r="BM306" s="203" t="s">
        <v>3540</v>
      </c>
    </row>
    <row r="307" spans="1:65" s="2" customFormat="1" ht="14.45" customHeight="1">
      <c r="A307" s="35"/>
      <c r="B307" s="36"/>
      <c r="C307" s="192" t="s">
        <v>1450</v>
      </c>
      <c r="D307" s="192" t="s">
        <v>207</v>
      </c>
      <c r="E307" s="193" t="s">
        <v>3541</v>
      </c>
      <c r="F307" s="194" t="s">
        <v>3542</v>
      </c>
      <c r="G307" s="195" t="s">
        <v>502</v>
      </c>
      <c r="H307" s="196">
        <v>8</v>
      </c>
      <c r="I307" s="197"/>
      <c r="J307" s="198">
        <f t="shared" si="60"/>
        <v>0</v>
      </c>
      <c r="K307" s="194" t="s">
        <v>1</v>
      </c>
      <c r="L307" s="40"/>
      <c r="M307" s="199" t="s">
        <v>1</v>
      </c>
      <c r="N307" s="200" t="s">
        <v>41</v>
      </c>
      <c r="O307" s="72"/>
      <c r="P307" s="201">
        <f t="shared" si="61"/>
        <v>0</v>
      </c>
      <c r="Q307" s="201">
        <v>0</v>
      </c>
      <c r="R307" s="201">
        <f t="shared" si="62"/>
        <v>0</v>
      </c>
      <c r="S307" s="201">
        <v>0</v>
      </c>
      <c r="T307" s="202">
        <f t="shared" si="63"/>
        <v>0</v>
      </c>
      <c r="U307" s="35"/>
      <c r="V307" s="35"/>
      <c r="W307" s="35"/>
      <c r="X307" s="35"/>
      <c r="Y307" s="35"/>
      <c r="Z307" s="35"/>
      <c r="AA307" s="35"/>
      <c r="AB307" s="35"/>
      <c r="AC307" s="35"/>
      <c r="AD307" s="35"/>
      <c r="AE307" s="35"/>
      <c r="AR307" s="203" t="s">
        <v>211</v>
      </c>
      <c r="AT307" s="203" t="s">
        <v>207</v>
      </c>
      <c r="AU307" s="203" t="s">
        <v>84</v>
      </c>
      <c r="AY307" s="18" t="s">
        <v>205</v>
      </c>
      <c r="BE307" s="204">
        <f t="shared" si="64"/>
        <v>0</v>
      </c>
      <c r="BF307" s="204">
        <f t="shared" si="65"/>
        <v>0</v>
      </c>
      <c r="BG307" s="204">
        <f t="shared" si="66"/>
        <v>0</v>
      </c>
      <c r="BH307" s="204">
        <f t="shared" si="67"/>
        <v>0</v>
      </c>
      <c r="BI307" s="204">
        <f t="shared" si="68"/>
        <v>0</v>
      </c>
      <c r="BJ307" s="18" t="s">
        <v>84</v>
      </c>
      <c r="BK307" s="204">
        <f t="shared" si="69"/>
        <v>0</v>
      </c>
      <c r="BL307" s="18" t="s">
        <v>211</v>
      </c>
      <c r="BM307" s="203" t="s">
        <v>3543</v>
      </c>
    </row>
    <row r="308" spans="1:65" s="2" customFormat="1" ht="14.45" customHeight="1">
      <c r="A308" s="35"/>
      <c r="B308" s="36"/>
      <c r="C308" s="192" t="s">
        <v>1456</v>
      </c>
      <c r="D308" s="192" t="s">
        <v>207</v>
      </c>
      <c r="E308" s="193" t="s">
        <v>3544</v>
      </c>
      <c r="F308" s="194" t="s">
        <v>3545</v>
      </c>
      <c r="G308" s="195" t="s">
        <v>3418</v>
      </c>
      <c r="H308" s="196">
        <v>95</v>
      </c>
      <c r="I308" s="197"/>
      <c r="J308" s="198">
        <f t="shared" si="60"/>
        <v>0</v>
      </c>
      <c r="K308" s="194" t="s">
        <v>1</v>
      </c>
      <c r="L308" s="40"/>
      <c r="M308" s="199" t="s">
        <v>1</v>
      </c>
      <c r="N308" s="200" t="s">
        <v>41</v>
      </c>
      <c r="O308" s="72"/>
      <c r="P308" s="201">
        <f t="shared" si="61"/>
        <v>0</v>
      </c>
      <c r="Q308" s="201">
        <v>0</v>
      </c>
      <c r="R308" s="201">
        <f t="shared" si="62"/>
        <v>0</v>
      </c>
      <c r="S308" s="201">
        <v>0</v>
      </c>
      <c r="T308" s="202">
        <f t="shared" si="63"/>
        <v>0</v>
      </c>
      <c r="U308" s="35"/>
      <c r="V308" s="35"/>
      <c r="W308" s="35"/>
      <c r="X308" s="35"/>
      <c r="Y308" s="35"/>
      <c r="Z308" s="35"/>
      <c r="AA308" s="35"/>
      <c r="AB308" s="35"/>
      <c r="AC308" s="35"/>
      <c r="AD308" s="35"/>
      <c r="AE308" s="35"/>
      <c r="AR308" s="203" t="s">
        <v>211</v>
      </c>
      <c r="AT308" s="203" t="s">
        <v>207</v>
      </c>
      <c r="AU308" s="203" t="s">
        <v>84</v>
      </c>
      <c r="AY308" s="18" t="s">
        <v>205</v>
      </c>
      <c r="BE308" s="204">
        <f t="shared" si="64"/>
        <v>0</v>
      </c>
      <c r="BF308" s="204">
        <f t="shared" si="65"/>
        <v>0</v>
      </c>
      <c r="BG308" s="204">
        <f t="shared" si="66"/>
        <v>0</v>
      </c>
      <c r="BH308" s="204">
        <f t="shared" si="67"/>
        <v>0</v>
      </c>
      <c r="BI308" s="204">
        <f t="shared" si="68"/>
        <v>0</v>
      </c>
      <c r="BJ308" s="18" t="s">
        <v>84</v>
      </c>
      <c r="BK308" s="204">
        <f t="shared" si="69"/>
        <v>0</v>
      </c>
      <c r="BL308" s="18" t="s">
        <v>211</v>
      </c>
      <c r="BM308" s="203" t="s">
        <v>3546</v>
      </c>
    </row>
    <row r="309" spans="1:65" s="2" customFormat="1" ht="14.45" customHeight="1">
      <c r="A309" s="35"/>
      <c r="B309" s="36"/>
      <c r="C309" s="192" t="s">
        <v>1462</v>
      </c>
      <c r="D309" s="192" t="s">
        <v>207</v>
      </c>
      <c r="E309" s="193" t="s">
        <v>3547</v>
      </c>
      <c r="F309" s="194" t="s">
        <v>3548</v>
      </c>
      <c r="G309" s="195" t="s">
        <v>3418</v>
      </c>
      <c r="H309" s="196">
        <v>50</v>
      </c>
      <c r="I309" s="197"/>
      <c r="J309" s="198">
        <f t="shared" si="60"/>
        <v>0</v>
      </c>
      <c r="K309" s="194" t="s">
        <v>1</v>
      </c>
      <c r="L309" s="40"/>
      <c r="M309" s="199" t="s">
        <v>1</v>
      </c>
      <c r="N309" s="200" t="s">
        <v>41</v>
      </c>
      <c r="O309" s="72"/>
      <c r="P309" s="201">
        <f t="shared" si="61"/>
        <v>0</v>
      </c>
      <c r="Q309" s="201">
        <v>0</v>
      </c>
      <c r="R309" s="201">
        <f t="shared" si="62"/>
        <v>0</v>
      </c>
      <c r="S309" s="201">
        <v>0</v>
      </c>
      <c r="T309" s="202">
        <f t="shared" si="63"/>
        <v>0</v>
      </c>
      <c r="U309" s="35"/>
      <c r="V309" s="35"/>
      <c r="W309" s="35"/>
      <c r="X309" s="35"/>
      <c r="Y309" s="35"/>
      <c r="Z309" s="35"/>
      <c r="AA309" s="35"/>
      <c r="AB309" s="35"/>
      <c r="AC309" s="35"/>
      <c r="AD309" s="35"/>
      <c r="AE309" s="35"/>
      <c r="AR309" s="203" t="s">
        <v>211</v>
      </c>
      <c r="AT309" s="203" t="s">
        <v>207</v>
      </c>
      <c r="AU309" s="203" t="s">
        <v>84</v>
      </c>
      <c r="AY309" s="18" t="s">
        <v>205</v>
      </c>
      <c r="BE309" s="204">
        <f t="shared" si="64"/>
        <v>0</v>
      </c>
      <c r="BF309" s="204">
        <f t="shared" si="65"/>
        <v>0</v>
      </c>
      <c r="BG309" s="204">
        <f t="shared" si="66"/>
        <v>0</v>
      </c>
      <c r="BH309" s="204">
        <f t="shared" si="67"/>
        <v>0</v>
      </c>
      <c r="BI309" s="204">
        <f t="shared" si="68"/>
        <v>0</v>
      </c>
      <c r="BJ309" s="18" t="s">
        <v>84</v>
      </c>
      <c r="BK309" s="204">
        <f t="shared" si="69"/>
        <v>0</v>
      </c>
      <c r="BL309" s="18" t="s">
        <v>211</v>
      </c>
      <c r="BM309" s="203" t="s">
        <v>3549</v>
      </c>
    </row>
    <row r="310" spans="1:65" s="2" customFormat="1" ht="14.45" customHeight="1">
      <c r="A310" s="35"/>
      <c r="B310" s="36"/>
      <c r="C310" s="192" t="s">
        <v>1470</v>
      </c>
      <c r="D310" s="192" t="s">
        <v>207</v>
      </c>
      <c r="E310" s="193" t="s">
        <v>3550</v>
      </c>
      <c r="F310" s="194" t="s">
        <v>3551</v>
      </c>
      <c r="G310" s="195" t="s">
        <v>3418</v>
      </c>
      <c r="H310" s="196">
        <v>100</v>
      </c>
      <c r="I310" s="197"/>
      <c r="J310" s="198">
        <f t="shared" si="60"/>
        <v>0</v>
      </c>
      <c r="K310" s="194" t="s">
        <v>1</v>
      </c>
      <c r="L310" s="40"/>
      <c r="M310" s="199" t="s">
        <v>1</v>
      </c>
      <c r="N310" s="200" t="s">
        <v>41</v>
      </c>
      <c r="O310" s="72"/>
      <c r="P310" s="201">
        <f t="shared" si="61"/>
        <v>0</v>
      </c>
      <c r="Q310" s="201">
        <v>0</v>
      </c>
      <c r="R310" s="201">
        <f t="shared" si="62"/>
        <v>0</v>
      </c>
      <c r="S310" s="201">
        <v>0</v>
      </c>
      <c r="T310" s="202">
        <f t="shared" si="63"/>
        <v>0</v>
      </c>
      <c r="U310" s="35"/>
      <c r="V310" s="35"/>
      <c r="W310" s="35"/>
      <c r="X310" s="35"/>
      <c r="Y310" s="35"/>
      <c r="Z310" s="35"/>
      <c r="AA310" s="35"/>
      <c r="AB310" s="35"/>
      <c r="AC310" s="35"/>
      <c r="AD310" s="35"/>
      <c r="AE310" s="35"/>
      <c r="AR310" s="203" t="s">
        <v>211</v>
      </c>
      <c r="AT310" s="203" t="s">
        <v>207</v>
      </c>
      <c r="AU310" s="203" t="s">
        <v>84</v>
      </c>
      <c r="AY310" s="18" t="s">
        <v>205</v>
      </c>
      <c r="BE310" s="204">
        <f t="shared" si="64"/>
        <v>0</v>
      </c>
      <c r="BF310" s="204">
        <f t="shared" si="65"/>
        <v>0</v>
      </c>
      <c r="BG310" s="204">
        <f t="shared" si="66"/>
        <v>0</v>
      </c>
      <c r="BH310" s="204">
        <f t="shared" si="67"/>
        <v>0</v>
      </c>
      <c r="BI310" s="204">
        <f t="shared" si="68"/>
        <v>0</v>
      </c>
      <c r="BJ310" s="18" t="s">
        <v>84</v>
      </c>
      <c r="BK310" s="204">
        <f t="shared" si="69"/>
        <v>0</v>
      </c>
      <c r="BL310" s="18" t="s">
        <v>211</v>
      </c>
      <c r="BM310" s="203" t="s">
        <v>3552</v>
      </c>
    </row>
    <row r="311" spans="1:65" s="2" customFormat="1" ht="14.45" customHeight="1">
      <c r="A311" s="35"/>
      <c r="B311" s="36"/>
      <c r="C311" s="192" t="s">
        <v>1475</v>
      </c>
      <c r="D311" s="192" t="s">
        <v>207</v>
      </c>
      <c r="E311" s="193" t="s">
        <v>3550</v>
      </c>
      <c r="F311" s="194" t="s">
        <v>3551</v>
      </c>
      <c r="G311" s="195" t="s">
        <v>3418</v>
      </c>
      <c r="H311" s="196">
        <v>180</v>
      </c>
      <c r="I311" s="197"/>
      <c r="J311" s="198">
        <f t="shared" si="60"/>
        <v>0</v>
      </c>
      <c r="K311" s="194" t="s">
        <v>1</v>
      </c>
      <c r="L311" s="40"/>
      <c r="M311" s="199" t="s">
        <v>1</v>
      </c>
      <c r="N311" s="200" t="s">
        <v>41</v>
      </c>
      <c r="O311" s="72"/>
      <c r="P311" s="201">
        <f t="shared" si="61"/>
        <v>0</v>
      </c>
      <c r="Q311" s="201">
        <v>0</v>
      </c>
      <c r="R311" s="201">
        <f t="shared" si="62"/>
        <v>0</v>
      </c>
      <c r="S311" s="201">
        <v>0</v>
      </c>
      <c r="T311" s="202">
        <f t="shared" si="63"/>
        <v>0</v>
      </c>
      <c r="U311" s="35"/>
      <c r="V311" s="35"/>
      <c r="W311" s="35"/>
      <c r="X311" s="35"/>
      <c r="Y311" s="35"/>
      <c r="Z311" s="35"/>
      <c r="AA311" s="35"/>
      <c r="AB311" s="35"/>
      <c r="AC311" s="35"/>
      <c r="AD311" s="35"/>
      <c r="AE311" s="35"/>
      <c r="AR311" s="203" t="s">
        <v>211</v>
      </c>
      <c r="AT311" s="203" t="s">
        <v>207</v>
      </c>
      <c r="AU311" s="203" t="s">
        <v>84</v>
      </c>
      <c r="AY311" s="18" t="s">
        <v>205</v>
      </c>
      <c r="BE311" s="204">
        <f t="shared" si="64"/>
        <v>0</v>
      </c>
      <c r="BF311" s="204">
        <f t="shared" si="65"/>
        <v>0</v>
      </c>
      <c r="BG311" s="204">
        <f t="shared" si="66"/>
        <v>0</v>
      </c>
      <c r="BH311" s="204">
        <f t="shared" si="67"/>
        <v>0</v>
      </c>
      <c r="BI311" s="204">
        <f t="shared" si="68"/>
        <v>0</v>
      </c>
      <c r="BJ311" s="18" t="s">
        <v>84</v>
      </c>
      <c r="BK311" s="204">
        <f t="shared" si="69"/>
        <v>0</v>
      </c>
      <c r="BL311" s="18" t="s">
        <v>211</v>
      </c>
      <c r="BM311" s="203" t="s">
        <v>3553</v>
      </c>
    </row>
    <row r="312" spans="1:65" s="2" customFormat="1" ht="14.45" customHeight="1">
      <c r="A312" s="35"/>
      <c r="B312" s="36"/>
      <c r="C312" s="192" t="s">
        <v>1480</v>
      </c>
      <c r="D312" s="192" t="s">
        <v>207</v>
      </c>
      <c r="E312" s="193" t="s">
        <v>3554</v>
      </c>
      <c r="F312" s="194" t="s">
        <v>3555</v>
      </c>
      <c r="G312" s="195" t="s">
        <v>3418</v>
      </c>
      <c r="H312" s="196">
        <v>60</v>
      </c>
      <c r="I312" s="197"/>
      <c r="J312" s="198">
        <f t="shared" si="60"/>
        <v>0</v>
      </c>
      <c r="K312" s="194" t="s">
        <v>1</v>
      </c>
      <c r="L312" s="40"/>
      <c r="M312" s="199" t="s">
        <v>1</v>
      </c>
      <c r="N312" s="200" t="s">
        <v>41</v>
      </c>
      <c r="O312" s="72"/>
      <c r="P312" s="201">
        <f t="shared" si="61"/>
        <v>0</v>
      </c>
      <c r="Q312" s="201">
        <v>0</v>
      </c>
      <c r="R312" s="201">
        <f t="shared" si="62"/>
        <v>0</v>
      </c>
      <c r="S312" s="201">
        <v>0</v>
      </c>
      <c r="T312" s="202">
        <f t="shared" si="63"/>
        <v>0</v>
      </c>
      <c r="U312" s="35"/>
      <c r="V312" s="35"/>
      <c r="W312" s="35"/>
      <c r="X312" s="35"/>
      <c r="Y312" s="35"/>
      <c r="Z312" s="35"/>
      <c r="AA312" s="35"/>
      <c r="AB312" s="35"/>
      <c r="AC312" s="35"/>
      <c r="AD312" s="35"/>
      <c r="AE312" s="35"/>
      <c r="AR312" s="203" t="s">
        <v>211</v>
      </c>
      <c r="AT312" s="203" t="s">
        <v>207</v>
      </c>
      <c r="AU312" s="203" t="s">
        <v>84</v>
      </c>
      <c r="AY312" s="18" t="s">
        <v>205</v>
      </c>
      <c r="BE312" s="204">
        <f t="shared" si="64"/>
        <v>0</v>
      </c>
      <c r="BF312" s="204">
        <f t="shared" si="65"/>
        <v>0</v>
      </c>
      <c r="BG312" s="204">
        <f t="shared" si="66"/>
        <v>0</v>
      </c>
      <c r="BH312" s="204">
        <f t="shared" si="67"/>
        <v>0</v>
      </c>
      <c r="BI312" s="204">
        <f t="shared" si="68"/>
        <v>0</v>
      </c>
      <c r="BJ312" s="18" t="s">
        <v>84</v>
      </c>
      <c r="BK312" s="204">
        <f t="shared" si="69"/>
        <v>0</v>
      </c>
      <c r="BL312" s="18" t="s">
        <v>211</v>
      </c>
      <c r="BM312" s="203" t="s">
        <v>3556</v>
      </c>
    </row>
    <row r="313" spans="1:65" s="2" customFormat="1" ht="14.45" customHeight="1">
      <c r="A313" s="35"/>
      <c r="B313" s="36"/>
      <c r="C313" s="192" t="s">
        <v>1486</v>
      </c>
      <c r="D313" s="192" t="s">
        <v>207</v>
      </c>
      <c r="E313" s="193" t="s">
        <v>3557</v>
      </c>
      <c r="F313" s="194" t="s">
        <v>3558</v>
      </c>
      <c r="G313" s="195" t="s">
        <v>3418</v>
      </c>
      <c r="H313" s="196">
        <v>5</v>
      </c>
      <c r="I313" s="197"/>
      <c r="J313" s="198">
        <f t="shared" si="60"/>
        <v>0</v>
      </c>
      <c r="K313" s="194" t="s">
        <v>1</v>
      </c>
      <c r="L313" s="40"/>
      <c r="M313" s="199" t="s">
        <v>1</v>
      </c>
      <c r="N313" s="200" t="s">
        <v>41</v>
      </c>
      <c r="O313" s="72"/>
      <c r="P313" s="201">
        <f t="shared" si="61"/>
        <v>0</v>
      </c>
      <c r="Q313" s="201">
        <v>0</v>
      </c>
      <c r="R313" s="201">
        <f t="shared" si="62"/>
        <v>0</v>
      </c>
      <c r="S313" s="201">
        <v>0</v>
      </c>
      <c r="T313" s="202">
        <f t="shared" si="63"/>
        <v>0</v>
      </c>
      <c r="U313" s="35"/>
      <c r="V313" s="35"/>
      <c r="W313" s="35"/>
      <c r="X313" s="35"/>
      <c r="Y313" s="35"/>
      <c r="Z313" s="35"/>
      <c r="AA313" s="35"/>
      <c r="AB313" s="35"/>
      <c r="AC313" s="35"/>
      <c r="AD313" s="35"/>
      <c r="AE313" s="35"/>
      <c r="AR313" s="203" t="s">
        <v>211</v>
      </c>
      <c r="AT313" s="203" t="s">
        <v>207</v>
      </c>
      <c r="AU313" s="203" t="s">
        <v>84</v>
      </c>
      <c r="AY313" s="18" t="s">
        <v>205</v>
      </c>
      <c r="BE313" s="204">
        <f t="shared" si="64"/>
        <v>0</v>
      </c>
      <c r="BF313" s="204">
        <f t="shared" si="65"/>
        <v>0</v>
      </c>
      <c r="BG313" s="204">
        <f t="shared" si="66"/>
        <v>0</v>
      </c>
      <c r="BH313" s="204">
        <f t="shared" si="67"/>
        <v>0</v>
      </c>
      <c r="BI313" s="204">
        <f t="shared" si="68"/>
        <v>0</v>
      </c>
      <c r="BJ313" s="18" t="s">
        <v>84</v>
      </c>
      <c r="BK313" s="204">
        <f t="shared" si="69"/>
        <v>0</v>
      </c>
      <c r="BL313" s="18" t="s">
        <v>211</v>
      </c>
      <c r="BM313" s="203" t="s">
        <v>3559</v>
      </c>
    </row>
    <row r="314" spans="1:65" s="2" customFormat="1" ht="14.45" customHeight="1">
      <c r="A314" s="35"/>
      <c r="B314" s="36"/>
      <c r="C314" s="192" t="s">
        <v>1490</v>
      </c>
      <c r="D314" s="192" t="s">
        <v>207</v>
      </c>
      <c r="E314" s="193" t="s">
        <v>3560</v>
      </c>
      <c r="F314" s="194" t="s">
        <v>3561</v>
      </c>
      <c r="G314" s="195" t="s">
        <v>3418</v>
      </c>
      <c r="H314" s="196">
        <v>130</v>
      </c>
      <c r="I314" s="197"/>
      <c r="J314" s="198">
        <f t="shared" si="60"/>
        <v>0</v>
      </c>
      <c r="K314" s="194" t="s">
        <v>1</v>
      </c>
      <c r="L314" s="40"/>
      <c r="M314" s="199" t="s">
        <v>1</v>
      </c>
      <c r="N314" s="200" t="s">
        <v>41</v>
      </c>
      <c r="O314" s="72"/>
      <c r="P314" s="201">
        <f t="shared" si="61"/>
        <v>0</v>
      </c>
      <c r="Q314" s="201">
        <v>0</v>
      </c>
      <c r="R314" s="201">
        <f t="shared" si="62"/>
        <v>0</v>
      </c>
      <c r="S314" s="201">
        <v>0</v>
      </c>
      <c r="T314" s="202">
        <f t="shared" si="63"/>
        <v>0</v>
      </c>
      <c r="U314" s="35"/>
      <c r="V314" s="35"/>
      <c r="W314" s="35"/>
      <c r="X314" s="35"/>
      <c r="Y314" s="35"/>
      <c r="Z314" s="35"/>
      <c r="AA314" s="35"/>
      <c r="AB314" s="35"/>
      <c r="AC314" s="35"/>
      <c r="AD314" s="35"/>
      <c r="AE314" s="35"/>
      <c r="AR314" s="203" t="s">
        <v>211</v>
      </c>
      <c r="AT314" s="203" t="s">
        <v>207</v>
      </c>
      <c r="AU314" s="203" t="s">
        <v>84</v>
      </c>
      <c r="AY314" s="18" t="s">
        <v>205</v>
      </c>
      <c r="BE314" s="204">
        <f t="shared" si="64"/>
        <v>0</v>
      </c>
      <c r="BF314" s="204">
        <f t="shared" si="65"/>
        <v>0</v>
      </c>
      <c r="BG314" s="204">
        <f t="shared" si="66"/>
        <v>0</v>
      </c>
      <c r="BH314" s="204">
        <f t="shared" si="67"/>
        <v>0</v>
      </c>
      <c r="BI314" s="204">
        <f t="shared" si="68"/>
        <v>0</v>
      </c>
      <c r="BJ314" s="18" t="s">
        <v>84</v>
      </c>
      <c r="BK314" s="204">
        <f t="shared" si="69"/>
        <v>0</v>
      </c>
      <c r="BL314" s="18" t="s">
        <v>211</v>
      </c>
      <c r="BM314" s="203" t="s">
        <v>3562</v>
      </c>
    </row>
    <row r="315" spans="1:65" s="2" customFormat="1" ht="14.45" customHeight="1">
      <c r="A315" s="35"/>
      <c r="B315" s="36"/>
      <c r="C315" s="192" t="s">
        <v>1494</v>
      </c>
      <c r="D315" s="192" t="s">
        <v>207</v>
      </c>
      <c r="E315" s="193" t="s">
        <v>3563</v>
      </c>
      <c r="F315" s="194" t="s">
        <v>3564</v>
      </c>
      <c r="G315" s="195" t="s">
        <v>3418</v>
      </c>
      <c r="H315" s="196">
        <v>160</v>
      </c>
      <c r="I315" s="197"/>
      <c r="J315" s="198">
        <f t="shared" si="60"/>
        <v>0</v>
      </c>
      <c r="K315" s="194" t="s">
        <v>1</v>
      </c>
      <c r="L315" s="40"/>
      <c r="M315" s="199" t="s">
        <v>1</v>
      </c>
      <c r="N315" s="200" t="s">
        <v>41</v>
      </c>
      <c r="O315" s="72"/>
      <c r="P315" s="201">
        <f t="shared" si="61"/>
        <v>0</v>
      </c>
      <c r="Q315" s="201">
        <v>0</v>
      </c>
      <c r="R315" s="201">
        <f t="shared" si="62"/>
        <v>0</v>
      </c>
      <c r="S315" s="201">
        <v>0</v>
      </c>
      <c r="T315" s="202">
        <f t="shared" si="63"/>
        <v>0</v>
      </c>
      <c r="U315" s="35"/>
      <c r="V315" s="35"/>
      <c r="W315" s="35"/>
      <c r="X315" s="35"/>
      <c r="Y315" s="35"/>
      <c r="Z315" s="35"/>
      <c r="AA315" s="35"/>
      <c r="AB315" s="35"/>
      <c r="AC315" s="35"/>
      <c r="AD315" s="35"/>
      <c r="AE315" s="35"/>
      <c r="AR315" s="203" t="s">
        <v>211</v>
      </c>
      <c r="AT315" s="203" t="s">
        <v>207</v>
      </c>
      <c r="AU315" s="203" t="s">
        <v>84</v>
      </c>
      <c r="AY315" s="18" t="s">
        <v>205</v>
      </c>
      <c r="BE315" s="204">
        <f t="shared" si="64"/>
        <v>0</v>
      </c>
      <c r="BF315" s="204">
        <f t="shared" si="65"/>
        <v>0</v>
      </c>
      <c r="BG315" s="204">
        <f t="shared" si="66"/>
        <v>0</v>
      </c>
      <c r="BH315" s="204">
        <f t="shared" si="67"/>
        <v>0</v>
      </c>
      <c r="BI315" s="204">
        <f t="shared" si="68"/>
        <v>0</v>
      </c>
      <c r="BJ315" s="18" t="s">
        <v>84</v>
      </c>
      <c r="BK315" s="204">
        <f t="shared" si="69"/>
        <v>0</v>
      </c>
      <c r="BL315" s="18" t="s">
        <v>211</v>
      </c>
      <c r="BM315" s="203" t="s">
        <v>3565</v>
      </c>
    </row>
    <row r="316" spans="1:65" s="2" customFormat="1" ht="14.45" customHeight="1">
      <c r="A316" s="35"/>
      <c r="B316" s="36"/>
      <c r="C316" s="192" t="s">
        <v>1498</v>
      </c>
      <c r="D316" s="192" t="s">
        <v>207</v>
      </c>
      <c r="E316" s="193" t="s">
        <v>3566</v>
      </c>
      <c r="F316" s="194" t="s">
        <v>3567</v>
      </c>
      <c r="G316" s="195" t="s">
        <v>3418</v>
      </c>
      <c r="H316" s="196">
        <v>1</v>
      </c>
      <c r="I316" s="197"/>
      <c r="J316" s="198">
        <f t="shared" si="60"/>
        <v>0</v>
      </c>
      <c r="K316" s="194" t="s">
        <v>1</v>
      </c>
      <c r="L316" s="40"/>
      <c r="M316" s="199" t="s">
        <v>1</v>
      </c>
      <c r="N316" s="200" t="s">
        <v>41</v>
      </c>
      <c r="O316" s="72"/>
      <c r="P316" s="201">
        <f t="shared" si="61"/>
        <v>0</v>
      </c>
      <c r="Q316" s="201">
        <v>0</v>
      </c>
      <c r="R316" s="201">
        <f t="shared" si="62"/>
        <v>0</v>
      </c>
      <c r="S316" s="201">
        <v>0</v>
      </c>
      <c r="T316" s="202">
        <f t="shared" si="63"/>
        <v>0</v>
      </c>
      <c r="U316" s="35"/>
      <c r="V316" s="35"/>
      <c r="W316" s="35"/>
      <c r="X316" s="35"/>
      <c r="Y316" s="35"/>
      <c r="Z316" s="35"/>
      <c r="AA316" s="35"/>
      <c r="AB316" s="35"/>
      <c r="AC316" s="35"/>
      <c r="AD316" s="35"/>
      <c r="AE316" s="35"/>
      <c r="AR316" s="203" t="s">
        <v>211</v>
      </c>
      <c r="AT316" s="203" t="s">
        <v>207</v>
      </c>
      <c r="AU316" s="203" t="s">
        <v>84</v>
      </c>
      <c r="AY316" s="18" t="s">
        <v>205</v>
      </c>
      <c r="BE316" s="204">
        <f t="shared" si="64"/>
        <v>0</v>
      </c>
      <c r="BF316" s="204">
        <f t="shared" si="65"/>
        <v>0</v>
      </c>
      <c r="BG316" s="204">
        <f t="shared" si="66"/>
        <v>0</v>
      </c>
      <c r="BH316" s="204">
        <f t="shared" si="67"/>
        <v>0</v>
      </c>
      <c r="BI316" s="204">
        <f t="shared" si="68"/>
        <v>0</v>
      </c>
      <c r="BJ316" s="18" t="s">
        <v>84</v>
      </c>
      <c r="BK316" s="204">
        <f t="shared" si="69"/>
        <v>0</v>
      </c>
      <c r="BL316" s="18" t="s">
        <v>211</v>
      </c>
      <c r="BM316" s="203" t="s">
        <v>3568</v>
      </c>
    </row>
    <row r="317" spans="1:65" s="2" customFormat="1" ht="14.45" customHeight="1">
      <c r="A317" s="35"/>
      <c r="B317" s="36"/>
      <c r="C317" s="192" t="s">
        <v>1502</v>
      </c>
      <c r="D317" s="192" t="s">
        <v>207</v>
      </c>
      <c r="E317" s="193" t="s">
        <v>3569</v>
      </c>
      <c r="F317" s="194" t="s">
        <v>3570</v>
      </c>
      <c r="G317" s="195" t="s">
        <v>3418</v>
      </c>
      <c r="H317" s="196">
        <v>8</v>
      </c>
      <c r="I317" s="197"/>
      <c r="J317" s="198">
        <f t="shared" si="60"/>
        <v>0</v>
      </c>
      <c r="K317" s="194" t="s">
        <v>1</v>
      </c>
      <c r="L317" s="40"/>
      <c r="M317" s="199" t="s">
        <v>1</v>
      </c>
      <c r="N317" s="200" t="s">
        <v>41</v>
      </c>
      <c r="O317" s="72"/>
      <c r="P317" s="201">
        <f t="shared" si="61"/>
        <v>0</v>
      </c>
      <c r="Q317" s="201">
        <v>0</v>
      </c>
      <c r="R317" s="201">
        <f t="shared" si="62"/>
        <v>0</v>
      </c>
      <c r="S317" s="201">
        <v>0</v>
      </c>
      <c r="T317" s="202">
        <f t="shared" si="63"/>
        <v>0</v>
      </c>
      <c r="U317" s="35"/>
      <c r="V317" s="35"/>
      <c r="W317" s="35"/>
      <c r="X317" s="35"/>
      <c r="Y317" s="35"/>
      <c r="Z317" s="35"/>
      <c r="AA317" s="35"/>
      <c r="AB317" s="35"/>
      <c r="AC317" s="35"/>
      <c r="AD317" s="35"/>
      <c r="AE317" s="35"/>
      <c r="AR317" s="203" t="s">
        <v>211</v>
      </c>
      <c r="AT317" s="203" t="s">
        <v>207</v>
      </c>
      <c r="AU317" s="203" t="s">
        <v>84</v>
      </c>
      <c r="AY317" s="18" t="s">
        <v>205</v>
      </c>
      <c r="BE317" s="204">
        <f t="shared" si="64"/>
        <v>0</v>
      </c>
      <c r="BF317" s="204">
        <f t="shared" si="65"/>
        <v>0</v>
      </c>
      <c r="BG317" s="204">
        <f t="shared" si="66"/>
        <v>0</v>
      </c>
      <c r="BH317" s="204">
        <f t="shared" si="67"/>
        <v>0</v>
      </c>
      <c r="BI317" s="204">
        <f t="shared" si="68"/>
        <v>0</v>
      </c>
      <c r="BJ317" s="18" t="s">
        <v>84</v>
      </c>
      <c r="BK317" s="204">
        <f t="shared" si="69"/>
        <v>0</v>
      </c>
      <c r="BL317" s="18" t="s">
        <v>211</v>
      </c>
      <c r="BM317" s="203" t="s">
        <v>3571</v>
      </c>
    </row>
    <row r="318" spans="1:65" s="2" customFormat="1" ht="14.45" customHeight="1">
      <c r="A318" s="35"/>
      <c r="B318" s="36"/>
      <c r="C318" s="192" t="s">
        <v>1506</v>
      </c>
      <c r="D318" s="192" t="s">
        <v>207</v>
      </c>
      <c r="E318" s="193" t="s">
        <v>3572</v>
      </c>
      <c r="F318" s="194" t="s">
        <v>3573</v>
      </c>
      <c r="G318" s="195" t="s">
        <v>3418</v>
      </c>
      <c r="H318" s="196">
        <v>7</v>
      </c>
      <c r="I318" s="197"/>
      <c r="J318" s="198">
        <f t="shared" si="60"/>
        <v>0</v>
      </c>
      <c r="K318" s="194" t="s">
        <v>1</v>
      </c>
      <c r="L318" s="40"/>
      <c r="M318" s="199" t="s">
        <v>1</v>
      </c>
      <c r="N318" s="200" t="s">
        <v>41</v>
      </c>
      <c r="O318" s="72"/>
      <c r="P318" s="201">
        <f t="shared" si="61"/>
        <v>0</v>
      </c>
      <c r="Q318" s="201">
        <v>0</v>
      </c>
      <c r="R318" s="201">
        <f t="shared" si="62"/>
        <v>0</v>
      </c>
      <c r="S318" s="201">
        <v>0</v>
      </c>
      <c r="T318" s="202">
        <f t="shared" si="63"/>
        <v>0</v>
      </c>
      <c r="U318" s="35"/>
      <c r="V318" s="35"/>
      <c r="W318" s="35"/>
      <c r="X318" s="35"/>
      <c r="Y318" s="35"/>
      <c r="Z318" s="35"/>
      <c r="AA318" s="35"/>
      <c r="AB318" s="35"/>
      <c r="AC318" s="35"/>
      <c r="AD318" s="35"/>
      <c r="AE318" s="35"/>
      <c r="AR318" s="203" t="s">
        <v>211</v>
      </c>
      <c r="AT318" s="203" t="s">
        <v>207</v>
      </c>
      <c r="AU318" s="203" t="s">
        <v>84</v>
      </c>
      <c r="AY318" s="18" t="s">
        <v>205</v>
      </c>
      <c r="BE318" s="204">
        <f t="shared" si="64"/>
        <v>0</v>
      </c>
      <c r="BF318" s="204">
        <f t="shared" si="65"/>
        <v>0</v>
      </c>
      <c r="BG318" s="204">
        <f t="shared" si="66"/>
        <v>0</v>
      </c>
      <c r="BH318" s="204">
        <f t="shared" si="67"/>
        <v>0</v>
      </c>
      <c r="BI318" s="204">
        <f t="shared" si="68"/>
        <v>0</v>
      </c>
      <c r="BJ318" s="18" t="s">
        <v>84</v>
      </c>
      <c r="BK318" s="204">
        <f t="shared" si="69"/>
        <v>0</v>
      </c>
      <c r="BL318" s="18" t="s">
        <v>211</v>
      </c>
      <c r="BM318" s="203" t="s">
        <v>3574</v>
      </c>
    </row>
    <row r="319" spans="1:65" s="2" customFormat="1" ht="14.45" customHeight="1">
      <c r="A319" s="35"/>
      <c r="B319" s="36"/>
      <c r="C319" s="192" t="s">
        <v>1510</v>
      </c>
      <c r="D319" s="192" t="s">
        <v>207</v>
      </c>
      <c r="E319" s="193" t="s">
        <v>3575</v>
      </c>
      <c r="F319" s="194" t="s">
        <v>3576</v>
      </c>
      <c r="G319" s="195" t="s">
        <v>3418</v>
      </c>
      <c r="H319" s="196">
        <v>2</v>
      </c>
      <c r="I319" s="197"/>
      <c r="J319" s="198">
        <f aca="true" t="shared" si="70" ref="J319:J333">ROUND(I319*H319,2)</f>
        <v>0</v>
      </c>
      <c r="K319" s="194" t="s">
        <v>1</v>
      </c>
      <c r="L319" s="40"/>
      <c r="M319" s="199" t="s">
        <v>1</v>
      </c>
      <c r="N319" s="200" t="s">
        <v>41</v>
      </c>
      <c r="O319" s="72"/>
      <c r="P319" s="201">
        <f aca="true" t="shared" si="71" ref="P319:P333">O319*H319</f>
        <v>0</v>
      </c>
      <c r="Q319" s="201">
        <v>0</v>
      </c>
      <c r="R319" s="201">
        <f aca="true" t="shared" si="72" ref="R319:R333">Q319*H319</f>
        <v>0</v>
      </c>
      <c r="S319" s="201">
        <v>0</v>
      </c>
      <c r="T319" s="202">
        <f aca="true" t="shared" si="73" ref="T319:T333">S319*H319</f>
        <v>0</v>
      </c>
      <c r="U319" s="35"/>
      <c r="V319" s="35"/>
      <c r="W319" s="35"/>
      <c r="X319" s="35"/>
      <c r="Y319" s="35"/>
      <c r="Z319" s="35"/>
      <c r="AA319" s="35"/>
      <c r="AB319" s="35"/>
      <c r="AC319" s="35"/>
      <c r="AD319" s="35"/>
      <c r="AE319" s="35"/>
      <c r="AR319" s="203" t="s">
        <v>211</v>
      </c>
      <c r="AT319" s="203" t="s">
        <v>207</v>
      </c>
      <c r="AU319" s="203" t="s">
        <v>84</v>
      </c>
      <c r="AY319" s="18" t="s">
        <v>205</v>
      </c>
      <c r="BE319" s="204">
        <f aca="true" t="shared" si="74" ref="BE319:BE333">IF(N319="základní",J319,0)</f>
        <v>0</v>
      </c>
      <c r="BF319" s="204">
        <f aca="true" t="shared" si="75" ref="BF319:BF333">IF(N319="snížená",J319,0)</f>
        <v>0</v>
      </c>
      <c r="BG319" s="204">
        <f aca="true" t="shared" si="76" ref="BG319:BG333">IF(N319="zákl. přenesená",J319,0)</f>
        <v>0</v>
      </c>
      <c r="BH319" s="204">
        <f aca="true" t="shared" si="77" ref="BH319:BH333">IF(N319="sníž. přenesená",J319,0)</f>
        <v>0</v>
      </c>
      <c r="BI319" s="204">
        <f aca="true" t="shared" si="78" ref="BI319:BI333">IF(N319="nulová",J319,0)</f>
        <v>0</v>
      </c>
      <c r="BJ319" s="18" t="s">
        <v>84</v>
      </c>
      <c r="BK319" s="204">
        <f aca="true" t="shared" si="79" ref="BK319:BK333">ROUND(I319*H319,2)</f>
        <v>0</v>
      </c>
      <c r="BL319" s="18" t="s">
        <v>211</v>
      </c>
      <c r="BM319" s="203" t="s">
        <v>3577</v>
      </c>
    </row>
    <row r="320" spans="1:65" s="2" customFormat="1" ht="14.45" customHeight="1">
      <c r="A320" s="35"/>
      <c r="B320" s="36"/>
      <c r="C320" s="192" t="s">
        <v>1514</v>
      </c>
      <c r="D320" s="192" t="s">
        <v>207</v>
      </c>
      <c r="E320" s="193" t="s">
        <v>3578</v>
      </c>
      <c r="F320" s="194" t="s">
        <v>3579</v>
      </c>
      <c r="G320" s="195" t="s">
        <v>3418</v>
      </c>
      <c r="H320" s="196">
        <v>44</v>
      </c>
      <c r="I320" s="197"/>
      <c r="J320" s="198">
        <f t="shared" si="70"/>
        <v>0</v>
      </c>
      <c r="K320" s="194" t="s">
        <v>1</v>
      </c>
      <c r="L320" s="40"/>
      <c r="M320" s="199" t="s">
        <v>1</v>
      </c>
      <c r="N320" s="200" t="s">
        <v>41</v>
      </c>
      <c r="O320" s="72"/>
      <c r="P320" s="201">
        <f t="shared" si="71"/>
        <v>0</v>
      </c>
      <c r="Q320" s="201">
        <v>0</v>
      </c>
      <c r="R320" s="201">
        <f t="shared" si="72"/>
        <v>0</v>
      </c>
      <c r="S320" s="201">
        <v>0</v>
      </c>
      <c r="T320" s="202">
        <f t="shared" si="73"/>
        <v>0</v>
      </c>
      <c r="U320" s="35"/>
      <c r="V320" s="35"/>
      <c r="W320" s="35"/>
      <c r="X320" s="35"/>
      <c r="Y320" s="35"/>
      <c r="Z320" s="35"/>
      <c r="AA320" s="35"/>
      <c r="AB320" s="35"/>
      <c r="AC320" s="35"/>
      <c r="AD320" s="35"/>
      <c r="AE320" s="35"/>
      <c r="AR320" s="203" t="s">
        <v>211</v>
      </c>
      <c r="AT320" s="203" t="s">
        <v>207</v>
      </c>
      <c r="AU320" s="203" t="s">
        <v>84</v>
      </c>
      <c r="AY320" s="18" t="s">
        <v>205</v>
      </c>
      <c r="BE320" s="204">
        <f t="shared" si="74"/>
        <v>0</v>
      </c>
      <c r="BF320" s="204">
        <f t="shared" si="75"/>
        <v>0</v>
      </c>
      <c r="BG320" s="204">
        <f t="shared" si="76"/>
        <v>0</v>
      </c>
      <c r="BH320" s="204">
        <f t="shared" si="77"/>
        <v>0</v>
      </c>
      <c r="BI320" s="204">
        <f t="shared" si="78"/>
        <v>0</v>
      </c>
      <c r="BJ320" s="18" t="s">
        <v>84</v>
      </c>
      <c r="BK320" s="204">
        <f t="shared" si="79"/>
        <v>0</v>
      </c>
      <c r="BL320" s="18" t="s">
        <v>211</v>
      </c>
      <c r="BM320" s="203" t="s">
        <v>3580</v>
      </c>
    </row>
    <row r="321" spans="1:65" s="2" customFormat="1" ht="14.45" customHeight="1">
      <c r="A321" s="35"/>
      <c r="B321" s="36"/>
      <c r="C321" s="192" t="s">
        <v>1518</v>
      </c>
      <c r="D321" s="192" t="s">
        <v>207</v>
      </c>
      <c r="E321" s="193" t="s">
        <v>3581</v>
      </c>
      <c r="F321" s="194" t="s">
        <v>3582</v>
      </c>
      <c r="G321" s="195" t="s">
        <v>3418</v>
      </c>
      <c r="H321" s="196">
        <v>8</v>
      </c>
      <c r="I321" s="197"/>
      <c r="J321" s="198">
        <f t="shared" si="70"/>
        <v>0</v>
      </c>
      <c r="K321" s="194" t="s">
        <v>1</v>
      </c>
      <c r="L321" s="40"/>
      <c r="M321" s="199" t="s">
        <v>1</v>
      </c>
      <c r="N321" s="200" t="s">
        <v>41</v>
      </c>
      <c r="O321" s="72"/>
      <c r="P321" s="201">
        <f t="shared" si="71"/>
        <v>0</v>
      </c>
      <c r="Q321" s="201">
        <v>0</v>
      </c>
      <c r="R321" s="201">
        <f t="shared" si="72"/>
        <v>0</v>
      </c>
      <c r="S321" s="201">
        <v>0</v>
      </c>
      <c r="T321" s="202">
        <f t="shared" si="73"/>
        <v>0</v>
      </c>
      <c r="U321" s="35"/>
      <c r="V321" s="35"/>
      <c r="W321" s="35"/>
      <c r="X321" s="35"/>
      <c r="Y321" s="35"/>
      <c r="Z321" s="35"/>
      <c r="AA321" s="35"/>
      <c r="AB321" s="35"/>
      <c r="AC321" s="35"/>
      <c r="AD321" s="35"/>
      <c r="AE321" s="35"/>
      <c r="AR321" s="203" t="s">
        <v>211</v>
      </c>
      <c r="AT321" s="203" t="s">
        <v>207</v>
      </c>
      <c r="AU321" s="203" t="s">
        <v>84</v>
      </c>
      <c r="AY321" s="18" t="s">
        <v>205</v>
      </c>
      <c r="BE321" s="204">
        <f t="shared" si="74"/>
        <v>0</v>
      </c>
      <c r="BF321" s="204">
        <f t="shared" si="75"/>
        <v>0</v>
      </c>
      <c r="BG321" s="204">
        <f t="shared" si="76"/>
        <v>0</v>
      </c>
      <c r="BH321" s="204">
        <f t="shared" si="77"/>
        <v>0</v>
      </c>
      <c r="BI321" s="204">
        <f t="shared" si="78"/>
        <v>0</v>
      </c>
      <c r="BJ321" s="18" t="s">
        <v>84</v>
      </c>
      <c r="BK321" s="204">
        <f t="shared" si="79"/>
        <v>0</v>
      </c>
      <c r="BL321" s="18" t="s">
        <v>211</v>
      </c>
      <c r="BM321" s="203" t="s">
        <v>3583</v>
      </c>
    </row>
    <row r="322" spans="1:65" s="2" customFormat="1" ht="14.45" customHeight="1">
      <c r="A322" s="35"/>
      <c r="B322" s="36"/>
      <c r="C322" s="192" t="s">
        <v>1522</v>
      </c>
      <c r="D322" s="192" t="s">
        <v>207</v>
      </c>
      <c r="E322" s="193" t="s">
        <v>3584</v>
      </c>
      <c r="F322" s="194" t="s">
        <v>3585</v>
      </c>
      <c r="G322" s="195" t="s">
        <v>3418</v>
      </c>
      <c r="H322" s="196">
        <v>27</v>
      </c>
      <c r="I322" s="197"/>
      <c r="J322" s="198">
        <f t="shared" si="70"/>
        <v>0</v>
      </c>
      <c r="K322" s="194" t="s">
        <v>1</v>
      </c>
      <c r="L322" s="40"/>
      <c r="M322" s="199" t="s">
        <v>1</v>
      </c>
      <c r="N322" s="200" t="s">
        <v>41</v>
      </c>
      <c r="O322" s="72"/>
      <c r="P322" s="201">
        <f t="shared" si="71"/>
        <v>0</v>
      </c>
      <c r="Q322" s="201">
        <v>0</v>
      </c>
      <c r="R322" s="201">
        <f t="shared" si="72"/>
        <v>0</v>
      </c>
      <c r="S322" s="201">
        <v>0</v>
      </c>
      <c r="T322" s="202">
        <f t="shared" si="73"/>
        <v>0</v>
      </c>
      <c r="U322" s="35"/>
      <c r="V322" s="35"/>
      <c r="W322" s="35"/>
      <c r="X322" s="35"/>
      <c r="Y322" s="35"/>
      <c r="Z322" s="35"/>
      <c r="AA322" s="35"/>
      <c r="AB322" s="35"/>
      <c r="AC322" s="35"/>
      <c r="AD322" s="35"/>
      <c r="AE322" s="35"/>
      <c r="AR322" s="203" t="s">
        <v>211</v>
      </c>
      <c r="AT322" s="203" t="s">
        <v>207</v>
      </c>
      <c r="AU322" s="203" t="s">
        <v>84</v>
      </c>
      <c r="AY322" s="18" t="s">
        <v>205</v>
      </c>
      <c r="BE322" s="204">
        <f t="shared" si="74"/>
        <v>0</v>
      </c>
      <c r="BF322" s="204">
        <f t="shared" si="75"/>
        <v>0</v>
      </c>
      <c r="BG322" s="204">
        <f t="shared" si="76"/>
        <v>0</v>
      </c>
      <c r="BH322" s="204">
        <f t="shared" si="77"/>
        <v>0</v>
      </c>
      <c r="BI322" s="204">
        <f t="shared" si="78"/>
        <v>0</v>
      </c>
      <c r="BJ322" s="18" t="s">
        <v>84</v>
      </c>
      <c r="BK322" s="204">
        <f t="shared" si="79"/>
        <v>0</v>
      </c>
      <c r="BL322" s="18" t="s">
        <v>211</v>
      </c>
      <c r="BM322" s="203" t="s">
        <v>3586</v>
      </c>
    </row>
    <row r="323" spans="1:65" s="2" customFormat="1" ht="14.45" customHeight="1">
      <c r="A323" s="35"/>
      <c r="B323" s="36"/>
      <c r="C323" s="192" t="s">
        <v>1526</v>
      </c>
      <c r="D323" s="192" t="s">
        <v>207</v>
      </c>
      <c r="E323" s="193" t="s">
        <v>3587</v>
      </c>
      <c r="F323" s="194" t="s">
        <v>3588</v>
      </c>
      <c r="G323" s="195" t="s">
        <v>3418</v>
      </c>
      <c r="H323" s="196">
        <v>3</v>
      </c>
      <c r="I323" s="197"/>
      <c r="J323" s="198">
        <f t="shared" si="70"/>
        <v>0</v>
      </c>
      <c r="K323" s="194" t="s">
        <v>1</v>
      </c>
      <c r="L323" s="40"/>
      <c r="M323" s="199" t="s">
        <v>1</v>
      </c>
      <c r="N323" s="200" t="s">
        <v>41</v>
      </c>
      <c r="O323" s="72"/>
      <c r="P323" s="201">
        <f t="shared" si="71"/>
        <v>0</v>
      </c>
      <c r="Q323" s="201">
        <v>0</v>
      </c>
      <c r="R323" s="201">
        <f t="shared" si="72"/>
        <v>0</v>
      </c>
      <c r="S323" s="201">
        <v>0</v>
      </c>
      <c r="T323" s="202">
        <f t="shared" si="73"/>
        <v>0</v>
      </c>
      <c r="U323" s="35"/>
      <c r="V323" s="35"/>
      <c r="W323" s="35"/>
      <c r="X323" s="35"/>
      <c r="Y323" s="35"/>
      <c r="Z323" s="35"/>
      <c r="AA323" s="35"/>
      <c r="AB323" s="35"/>
      <c r="AC323" s="35"/>
      <c r="AD323" s="35"/>
      <c r="AE323" s="35"/>
      <c r="AR323" s="203" t="s">
        <v>211</v>
      </c>
      <c r="AT323" s="203" t="s">
        <v>207</v>
      </c>
      <c r="AU323" s="203" t="s">
        <v>84</v>
      </c>
      <c r="AY323" s="18" t="s">
        <v>205</v>
      </c>
      <c r="BE323" s="204">
        <f t="shared" si="74"/>
        <v>0</v>
      </c>
      <c r="BF323" s="204">
        <f t="shared" si="75"/>
        <v>0</v>
      </c>
      <c r="BG323" s="204">
        <f t="shared" si="76"/>
        <v>0</v>
      </c>
      <c r="BH323" s="204">
        <f t="shared" si="77"/>
        <v>0</v>
      </c>
      <c r="BI323" s="204">
        <f t="shared" si="78"/>
        <v>0</v>
      </c>
      <c r="BJ323" s="18" t="s">
        <v>84</v>
      </c>
      <c r="BK323" s="204">
        <f t="shared" si="79"/>
        <v>0</v>
      </c>
      <c r="BL323" s="18" t="s">
        <v>211</v>
      </c>
      <c r="BM323" s="203" t="s">
        <v>3589</v>
      </c>
    </row>
    <row r="324" spans="1:65" s="2" customFormat="1" ht="14.45" customHeight="1">
      <c r="A324" s="35"/>
      <c r="B324" s="36"/>
      <c r="C324" s="192" t="s">
        <v>1530</v>
      </c>
      <c r="D324" s="192" t="s">
        <v>207</v>
      </c>
      <c r="E324" s="193" t="s">
        <v>3590</v>
      </c>
      <c r="F324" s="194" t="s">
        <v>3591</v>
      </c>
      <c r="G324" s="195" t="s">
        <v>3418</v>
      </c>
      <c r="H324" s="196">
        <v>6</v>
      </c>
      <c r="I324" s="197"/>
      <c r="J324" s="198">
        <f t="shared" si="70"/>
        <v>0</v>
      </c>
      <c r="K324" s="194" t="s">
        <v>1</v>
      </c>
      <c r="L324" s="40"/>
      <c r="M324" s="199" t="s">
        <v>1</v>
      </c>
      <c r="N324" s="200" t="s">
        <v>41</v>
      </c>
      <c r="O324" s="72"/>
      <c r="P324" s="201">
        <f t="shared" si="71"/>
        <v>0</v>
      </c>
      <c r="Q324" s="201">
        <v>0</v>
      </c>
      <c r="R324" s="201">
        <f t="shared" si="72"/>
        <v>0</v>
      </c>
      <c r="S324" s="201">
        <v>0</v>
      </c>
      <c r="T324" s="202">
        <f t="shared" si="73"/>
        <v>0</v>
      </c>
      <c r="U324" s="35"/>
      <c r="V324" s="35"/>
      <c r="W324" s="35"/>
      <c r="X324" s="35"/>
      <c r="Y324" s="35"/>
      <c r="Z324" s="35"/>
      <c r="AA324" s="35"/>
      <c r="AB324" s="35"/>
      <c r="AC324" s="35"/>
      <c r="AD324" s="35"/>
      <c r="AE324" s="35"/>
      <c r="AR324" s="203" t="s">
        <v>211</v>
      </c>
      <c r="AT324" s="203" t="s">
        <v>207</v>
      </c>
      <c r="AU324" s="203" t="s">
        <v>84</v>
      </c>
      <c r="AY324" s="18" t="s">
        <v>205</v>
      </c>
      <c r="BE324" s="204">
        <f t="shared" si="74"/>
        <v>0</v>
      </c>
      <c r="BF324" s="204">
        <f t="shared" si="75"/>
        <v>0</v>
      </c>
      <c r="BG324" s="204">
        <f t="shared" si="76"/>
        <v>0</v>
      </c>
      <c r="BH324" s="204">
        <f t="shared" si="77"/>
        <v>0</v>
      </c>
      <c r="BI324" s="204">
        <f t="shared" si="78"/>
        <v>0</v>
      </c>
      <c r="BJ324" s="18" t="s">
        <v>84</v>
      </c>
      <c r="BK324" s="204">
        <f t="shared" si="79"/>
        <v>0</v>
      </c>
      <c r="BL324" s="18" t="s">
        <v>211</v>
      </c>
      <c r="BM324" s="203" t="s">
        <v>3592</v>
      </c>
    </row>
    <row r="325" spans="1:65" s="2" customFormat="1" ht="14.45" customHeight="1">
      <c r="A325" s="35"/>
      <c r="B325" s="36"/>
      <c r="C325" s="192" t="s">
        <v>1534</v>
      </c>
      <c r="D325" s="192" t="s">
        <v>207</v>
      </c>
      <c r="E325" s="193" t="s">
        <v>3593</v>
      </c>
      <c r="F325" s="194" t="s">
        <v>3594</v>
      </c>
      <c r="G325" s="195" t="s">
        <v>3418</v>
      </c>
      <c r="H325" s="196">
        <v>6</v>
      </c>
      <c r="I325" s="197"/>
      <c r="J325" s="198">
        <f t="shared" si="70"/>
        <v>0</v>
      </c>
      <c r="K325" s="194" t="s">
        <v>1</v>
      </c>
      <c r="L325" s="40"/>
      <c r="M325" s="199" t="s">
        <v>1</v>
      </c>
      <c r="N325" s="200" t="s">
        <v>41</v>
      </c>
      <c r="O325" s="72"/>
      <c r="P325" s="201">
        <f t="shared" si="71"/>
        <v>0</v>
      </c>
      <c r="Q325" s="201">
        <v>0</v>
      </c>
      <c r="R325" s="201">
        <f t="shared" si="72"/>
        <v>0</v>
      </c>
      <c r="S325" s="201">
        <v>0</v>
      </c>
      <c r="T325" s="202">
        <f t="shared" si="73"/>
        <v>0</v>
      </c>
      <c r="U325" s="35"/>
      <c r="V325" s="35"/>
      <c r="W325" s="35"/>
      <c r="X325" s="35"/>
      <c r="Y325" s="35"/>
      <c r="Z325" s="35"/>
      <c r="AA325" s="35"/>
      <c r="AB325" s="35"/>
      <c r="AC325" s="35"/>
      <c r="AD325" s="35"/>
      <c r="AE325" s="35"/>
      <c r="AR325" s="203" t="s">
        <v>211</v>
      </c>
      <c r="AT325" s="203" t="s">
        <v>207</v>
      </c>
      <c r="AU325" s="203" t="s">
        <v>84</v>
      </c>
      <c r="AY325" s="18" t="s">
        <v>205</v>
      </c>
      <c r="BE325" s="204">
        <f t="shared" si="74"/>
        <v>0</v>
      </c>
      <c r="BF325" s="204">
        <f t="shared" si="75"/>
        <v>0</v>
      </c>
      <c r="BG325" s="204">
        <f t="shared" si="76"/>
        <v>0</v>
      </c>
      <c r="BH325" s="204">
        <f t="shared" si="77"/>
        <v>0</v>
      </c>
      <c r="BI325" s="204">
        <f t="shared" si="78"/>
        <v>0</v>
      </c>
      <c r="BJ325" s="18" t="s">
        <v>84</v>
      </c>
      <c r="BK325" s="204">
        <f t="shared" si="79"/>
        <v>0</v>
      </c>
      <c r="BL325" s="18" t="s">
        <v>211</v>
      </c>
      <c r="BM325" s="203" t="s">
        <v>3595</v>
      </c>
    </row>
    <row r="326" spans="1:65" s="2" customFormat="1" ht="14.45" customHeight="1">
      <c r="A326" s="35"/>
      <c r="B326" s="36"/>
      <c r="C326" s="192" t="s">
        <v>1538</v>
      </c>
      <c r="D326" s="192" t="s">
        <v>207</v>
      </c>
      <c r="E326" s="193" t="s">
        <v>3596</v>
      </c>
      <c r="F326" s="194" t="s">
        <v>3597</v>
      </c>
      <c r="G326" s="195" t="s">
        <v>3418</v>
      </c>
      <c r="H326" s="196">
        <v>36</v>
      </c>
      <c r="I326" s="197"/>
      <c r="J326" s="198">
        <f t="shared" si="70"/>
        <v>0</v>
      </c>
      <c r="K326" s="194" t="s">
        <v>1</v>
      </c>
      <c r="L326" s="40"/>
      <c r="M326" s="199" t="s">
        <v>1</v>
      </c>
      <c r="N326" s="200" t="s">
        <v>41</v>
      </c>
      <c r="O326" s="72"/>
      <c r="P326" s="201">
        <f t="shared" si="71"/>
        <v>0</v>
      </c>
      <c r="Q326" s="201">
        <v>0</v>
      </c>
      <c r="R326" s="201">
        <f t="shared" si="72"/>
        <v>0</v>
      </c>
      <c r="S326" s="201">
        <v>0</v>
      </c>
      <c r="T326" s="202">
        <f t="shared" si="73"/>
        <v>0</v>
      </c>
      <c r="U326" s="35"/>
      <c r="V326" s="35"/>
      <c r="W326" s="35"/>
      <c r="X326" s="35"/>
      <c r="Y326" s="35"/>
      <c r="Z326" s="35"/>
      <c r="AA326" s="35"/>
      <c r="AB326" s="35"/>
      <c r="AC326" s="35"/>
      <c r="AD326" s="35"/>
      <c r="AE326" s="35"/>
      <c r="AR326" s="203" t="s">
        <v>211</v>
      </c>
      <c r="AT326" s="203" t="s">
        <v>207</v>
      </c>
      <c r="AU326" s="203" t="s">
        <v>84</v>
      </c>
      <c r="AY326" s="18" t="s">
        <v>205</v>
      </c>
      <c r="BE326" s="204">
        <f t="shared" si="74"/>
        <v>0</v>
      </c>
      <c r="BF326" s="204">
        <f t="shared" si="75"/>
        <v>0</v>
      </c>
      <c r="BG326" s="204">
        <f t="shared" si="76"/>
        <v>0</v>
      </c>
      <c r="BH326" s="204">
        <f t="shared" si="77"/>
        <v>0</v>
      </c>
      <c r="BI326" s="204">
        <f t="shared" si="78"/>
        <v>0</v>
      </c>
      <c r="BJ326" s="18" t="s">
        <v>84</v>
      </c>
      <c r="BK326" s="204">
        <f t="shared" si="79"/>
        <v>0</v>
      </c>
      <c r="BL326" s="18" t="s">
        <v>211</v>
      </c>
      <c r="BM326" s="203" t="s">
        <v>3598</v>
      </c>
    </row>
    <row r="327" spans="1:65" s="2" customFormat="1" ht="14.45" customHeight="1">
      <c r="A327" s="35"/>
      <c r="B327" s="36"/>
      <c r="C327" s="192" t="s">
        <v>1542</v>
      </c>
      <c r="D327" s="192" t="s">
        <v>207</v>
      </c>
      <c r="E327" s="193" t="s">
        <v>3599</v>
      </c>
      <c r="F327" s="194" t="s">
        <v>3600</v>
      </c>
      <c r="G327" s="195" t="s">
        <v>3418</v>
      </c>
      <c r="H327" s="196">
        <v>6</v>
      </c>
      <c r="I327" s="197"/>
      <c r="J327" s="198">
        <f t="shared" si="70"/>
        <v>0</v>
      </c>
      <c r="K327" s="194" t="s">
        <v>1</v>
      </c>
      <c r="L327" s="40"/>
      <c r="M327" s="199" t="s">
        <v>1</v>
      </c>
      <c r="N327" s="200" t="s">
        <v>41</v>
      </c>
      <c r="O327" s="72"/>
      <c r="P327" s="201">
        <f t="shared" si="71"/>
        <v>0</v>
      </c>
      <c r="Q327" s="201">
        <v>0</v>
      </c>
      <c r="R327" s="201">
        <f t="shared" si="72"/>
        <v>0</v>
      </c>
      <c r="S327" s="201">
        <v>0</v>
      </c>
      <c r="T327" s="202">
        <f t="shared" si="73"/>
        <v>0</v>
      </c>
      <c r="U327" s="35"/>
      <c r="V327" s="35"/>
      <c r="W327" s="35"/>
      <c r="X327" s="35"/>
      <c r="Y327" s="35"/>
      <c r="Z327" s="35"/>
      <c r="AA327" s="35"/>
      <c r="AB327" s="35"/>
      <c r="AC327" s="35"/>
      <c r="AD327" s="35"/>
      <c r="AE327" s="35"/>
      <c r="AR327" s="203" t="s">
        <v>211</v>
      </c>
      <c r="AT327" s="203" t="s">
        <v>207</v>
      </c>
      <c r="AU327" s="203" t="s">
        <v>84</v>
      </c>
      <c r="AY327" s="18" t="s">
        <v>205</v>
      </c>
      <c r="BE327" s="204">
        <f t="shared" si="74"/>
        <v>0</v>
      </c>
      <c r="BF327" s="204">
        <f t="shared" si="75"/>
        <v>0</v>
      </c>
      <c r="BG327" s="204">
        <f t="shared" si="76"/>
        <v>0</v>
      </c>
      <c r="BH327" s="204">
        <f t="shared" si="77"/>
        <v>0</v>
      </c>
      <c r="BI327" s="204">
        <f t="shared" si="78"/>
        <v>0</v>
      </c>
      <c r="BJ327" s="18" t="s">
        <v>84</v>
      </c>
      <c r="BK327" s="204">
        <f t="shared" si="79"/>
        <v>0</v>
      </c>
      <c r="BL327" s="18" t="s">
        <v>211</v>
      </c>
      <c r="BM327" s="203" t="s">
        <v>3601</v>
      </c>
    </row>
    <row r="328" spans="1:65" s="2" customFormat="1" ht="14.45" customHeight="1">
      <c r="A328" s="35"/>
      <c r="B328" s="36"/>
      <c r="C328" s="192" t="s">
        <v>1546</v>
      </c>
      <c r="D328" s="192" t="s">
        <v>207</v>
      </c>
      <c r="E328" s="193" t="s">
        <v>3602</v>
      </c>
      <c r="F328" s="194" t="s">
        <v>3603</v>
      </c>
      <c r="G328" s="195" t="s">
        <v>3418</v>
      </c>
      <c r="H328" s="196">
        <v>4</v>
      </c>
      <c r="I328" s="197"/>
      <c r="J328" s="198">
        <f t="shared" si="70"/>
        <v>0</v>
      </c>
      <c r="K328" s="194" t="s">
        <v>1</v>
      </c>
      <c r="L328" s="40"/>
      <c r="M328" s="199" t="s">
        <v>1</v>
      </c>
      <c r="N328" s="200" t="s">
        <v>41</v>
      </c>
      <c r="O328" s="72"/>
      <c r="P328" s="201">
        <f t="shared" si="71"/>
        <v>0</v>
      </c>
      <c r="Q328" s="201">
        <v>0</v>
      </c>
      <c r="R328" s="201">
        <f t="shared" si="72"/>
        <v>0</v>
      </c>
      <c r="S328" s="201">
        <v>0</v>
      </c>
      <c r="T328" s="202">
        <f t="shared" si="73"/>
        <v>0</v>
      </c>
      <c r="U328" s="35"/>
      <c r="V328" s="35"/>
      <c r="W328" s="35"/>
      <c r="X328" s="35"/>
      <c r="Y328" s="35"/>
      <c r="Z328" s="35"/>
      <c r="AA328" s="35"/>
      <c r="AB328" s="35"/>
      <c r="AC328" s="35"/>
      <c r="AD328" s="35"/>
      <c r="AE328" s="35"/>
      <c r="AR328" s="203" t="s">
        <v>211</v>
      </c>
      <c r="AT328" s="203" t="s">
        <v>207</v>
      </c>
      <c r="AU328" s="203" t="s">
        <v>84</v>
      </c>
      <c r="AY328" s="18" t="s">
        <v>205</v>
      </c>
      <c r="BE328" s="204">
        <f t="shared" si="74"/>
        <v>0</v>
      </c>
      <c r="BF328" s="204">
        <f t="shared" si="75"/>
        <v>0</v>
      </c>
      <c r="BG328" s="204">
        <f t="shared" si="76"/>
        <v>0</v>
      </c>
      <c r="BH328" s="204">
        <f t="shared" si="77"/>
        <v>0</v>
      </c>
      <c r="BI328" s="204">
        <f t="shared" si="78"/>
        <v>0</v>
      </c>
      <c r="BJ328" s="18" t="s">
        <v>84</v>
      </c>
      <c r="BK328" s="204">
        <f t="shared" si="79"/>
        <v>0</v>
      </c>
      <c r="BL328" s="18" t="s">
        <v>211</v>
      </c>
      <c r="BM328" s="203" t="s">
        <v>3604</v>
      </c>
    </row>
    <row r="329" spans="1:65" s="2" customFormat="1" ht="14.45" customHeight="1">
      <c r="A329" s="35"/>
      <c r="B329" s="36"/>
      <c r="C329" s="192" t="s">
        <v>1550</v>
      </c>
      <c r="D329" s="192" t="s">
        <v>207</v>
      </c>
      <c r="E329" s="193" t="s">
        <v>3605</v>
      </c>
      <c r="F329" s="194" t="s">
        <v>3606</v>
      </c>
      <c r="G329" s="195" t="s">
        <v>3418</v>
      </c>
      <c r="H329" s="196">
        <v>111</v>
      </c>
      <c r="I329" s="197"/>
      <c r="J329" s="198">
        <f t="shared" si="70"/>
        <v>0</v>
      </c>
      <c r="K329" s="194" t="s">
        <v>1</v>
      </c>
      <c r="L329" s="40"/>
      <c r="M329" s="199" t="s">
        <v>1</v>
      </c>
      <c r="N329" s="200" t="s">
        <v>41</v>
      </c>
      <c r="O329" s="72"/>
      <c r="P329" s="201">
        <f t="shared" si="71"/>
        <v>0</v>
      </c>
      <c r="Q329" s="201">
        <v>0</v>
      </c>
      <c r="R329" s="201">
        <f t="shared" si="72"/>
        <v>0</v>
      </c>
      <c r="S329" s="201">
        <v>0</v>
      </c>
      <c r="T329" s="202">
        <f t="shared" si="73"/>
        <v>0</v>
      </c>
      <c r="U329" s="35"/>
      <c r="V329" s="35"/>
      <c r="W329" s="35"/>
      <c r="X329" s="35"/>
      <c r="Y329" s="35"/>
      <c r="Z329" s="35"/>
      <c r="AA329" s="35"/>
      <c r="AB329" s="35"/>
      <c r="AC329" s="35"/>
      <c r="AD329" s="35"/>
      <c r="AE329" s="35"/>
      <c r="AR329" s="203" t="s">
        <v>211</v>
      </c>
      <c r="AT329" s="203" t="s">
        <v>207</v>
      </c>
      <c r="AU329" s="203" t="s">
        <v>84</v>
      </c>
      <c r="AY329" s="18" t="s">
        <v>205</v>
      </c>
      <c r="BE329" s="204">
        <f t="shared" si="74"/>
        <v>0</v>
      </c>
      <c r="BF329" s="204">
        <f t="shared" si="75"/>
        <v>0</v>
      </c>
      <c r="BG329" s="204">
        <f t="shared" si="76"/>
        <v>0</v>
      </c>
      <c r="BH329" s="204">
        <f t="shared" si="77"/>
        <v>0</v>
      </c>
      <c r="BI329" s="204">
        <f t="shared" si="78"/>
        <v>0</v>
      </c>
      <c r="BJ329" s="18" t="s">
        <v>84</v>
      </c>
      <c r="BK329" s="204">
        <f t="shared" si="79"/>
        <v>0</v>
      </c>
      <c r="BL329" s="18" t="s">
        <v>211</v>
      </c>
      <c r="BM329" s="203" t="s">
        <v>3607</v>
      </c>
    </row>
    <row r="330" spans="1:65" s="2" customFormat="1" ht="14.45" customHeight="1">
      <c r="A330" s="35"/>
      <c r="B330" s="36"/>
      <c r="C330" s="192" t="s">
        <v>1554</v>
      </c>
      <c r="D330" s="192" t="s">
        <v>207</v>
      </c>
      <c r="E330" s="193" t="s">
        <v>3608</v>
      </c>
      <c r="F330" s="194" t="s">
        <v>3609</v>
      </c>
      <c r="G330" s="195" t="s">
        <v>3418</v>
      </c>
      <c r="H330" s="196">
        <v>6</v>
      </c>
      <c r="I330" s="197"/>
      <c r="J330" s="198">
        <f t="shared" si="70"/>
        <v>0</v>
      </c>
      <c r="K330" s="194" t="s">
        <v>1</v>
      </c>
      <c r="L330" s="40"/>
      <c r="M330" s="199" t="s">
        <v>1</v>
      </c>
      <c r="N330" s="200" t="s">
        <v>41</v>
      </c>
      <c r="O330" s="72"/>
      <c r="P330" s="201">
        <f t="shared" si="71"/>
        <v>0</v>
      </c>
      <c r="Q330" s="201">
        <v>0</v>
      </c>
      <c r="R330" s="201">
        <f t="shared" si="72"/>
        <v>0</v>
      </c>
      <c r="S330" s="201">
        <v>0</v>
      </c>
      <c r="T330" s="202">
        <f t="shared" si="73"/>
        <v>0</v>
      </c>
      <c r="U330" s="35"/>
      <c r="V330" s="35"/>
      <c r="W330" s="35"/>
      <c r="X330" s="35"/>
      <c r="Y330" s="35"/>
      <c r="Z330" s="35"/>
      <c r="AA330" s="35"/>
      <c r="AB330" s="35"/>
      <c r="AC330" s="35"/>
      <c r="AD330" s="35"/>
      <c r="AE330" s="35"/>
      <c r="AR330" s="203" t="s">
        <v>211</v>
      </c>
      <c r="AT330" s="203" t="s">
        <v>207</v>
      </c>
      <c r="AU330" s="203" t="s">
        <v>84</v>
      </c>
      <c r="AY330" s="18" t="s">
        <v>205</v>
      </c>
      <c r="BE330" s="204">
        <f t="shared" si="74"/>
        <v>0</v>
      </c>
      <c r="BF330" s="204">
        <f t="shared" si="75"/>
        <v>0</v>
      </c>
      <c r="BG330" s="204">
        <f t="shared" si="76"/>
        <v>0</v>
      </c>
      <c r="BH330" s="204">
        <f t="shared" si="77"/>
        <v>0</v>
      </c>
      <c r="BI330" s="204">
        <f t="shared" si="78"/>
        <v>0</v>
      </c>
      <c r="BJ330" s="18" t="s">
        <v>84</v>
      </c>
      <c r="BK330" s="204">
        <f t="shared" si="79"/>
        <v>0</v>
      </c>
      <c r="BL330" s="18" t="s">
        <v>211</v>
      </c>
      <c r="BM330" s="203" t="s">
        <v>3610</v>
      </c>
    </row>
    <row r="331" spans="1:65" s="2" customFormat="1" ht="14.45" customHeight="1">
      <c r="A331" s="35"/>
      <c r="B331" s="36"/>
      <c r="C331" s="192" t="s">
        <v>1558</v>
      </c>
      <c r="D331" s="192" t="s">
        <v>207</v>
      </c>
      <c r="E331" s="193" t="s">
        <v>3611</v>
      </c>
      <c r="F331" s="194" t="s">
        <v>3612</v>
      </c>
      <c r="G331" s="195" t="s">
        <v>3418</v>
      </c>
      <c r="H331" s="196">
        <v>2</v>
      </c>
      <c r="I331" s="197"/>
      <c r="J331" s="198">
        <f t="shared" si="70"/>
        <v>0</v>
      </c>
      <c r="K331" s="194" t="s">
        <v>1</v>
      </c>
      <c r="L331" s="40"/>
      <c r="M331" s="199" t="s">
        <v>1</v>
      </c>
      <c r="N331" s="200" t="s">
        <v>41</v>
      </c>
      <c r="O331" s="72"/>
      <c r="P331" s="201">
        <f t="shared" si="71"/>
        <v>0</v>
      </c>
      <c r="Q331" s="201">
        <v>0</v>
      </c>
      <c r="R331" s="201">
        <f t="shared" si="72"/>
        <v>0</v>
      </c>
      <c r="S331" s="201">
        <v>0</v>
      </c>
      <c r="T331" s="202">
        <f t="shared" si="73"/>
        <v>0</v>
      </c>
      <c r="U331" s="35"/>
      <c r="V331" s="35"/>
      <c r="W331" s="35"/>
      <c r="X331" s="35"/>
      <c r="Y331" s="35"/>
      <c r="Z331" s="35"/>
      <c r="AA331" s="35"/>
      <c r="AB331" s="35"/>
      <c r="AC331" s="35"/>
      <c r="AD331" s="35"/>
      <c r="AE331" s="35"/>
      <c r="AR331" s="203" t="s">
        <v>211</v>
      </c>
      <c r="AT331" s="203" t="s">
        <v>207</v>
      </c>
      <c r="AU331" s="203" t="s">
        <v>84</v>
      </c>
      <c r="AY331" s="18" t="s">
        <v>205</v>
      </c>
      <c r="BE331" s="204">
        <f t="shared" si="74"/>
        <v>0</v>
      </c>
      <c r="BF331" s="204">
        <f t="shared" si="75"/>
        <v>0</v>
      </c>
      <c r="BG331" s="204">
        <f t="shared" si="76"/>
        <v>0</v>
      </c>
      <c r="BH331" s="204">
        <f t="shared" si="77"/>
        <v>0</v>
      </c>
      <c r="BI331" s="204">
        <f t="shared" si="78"/>
        <v>0</v>
      </c>
      <c r="BJ331" s="18" t="s">
        <v>84</v>
      </c>
      <c r="BK331" s="204">
        <f t="shared" si="79"/>
        <v>0</v>
      </c>
      <c r="BL331" s="18" t="s">
        <v>211</v>
      </c>
      <c r="BM331" s="203" t="s">
        <v>3613</v>
      </c>
    </row>
    <row r="332" spans="1:65" s="2" customFormat="1" ht="14.45" customHeight="1">
      <c r="A332" s="35"/>
      <c r="B332" s="36"/>
      <c r="C332" s="192" t="s">
        <v>1562</v>
      </c>
      <c r="D332" s="192" t="s">
        <v>207</v>
      </c>
      <c r="E332" s="193" t="s">
        <v>3614</v>
      </c>
      <c r="F332" s="194" t="s">
        <v>3615</v>
      </c>
      <c r="G332" s="195" t="s">
        <v>3418</v>
      </c>
      <c r="H332" s="196">
        <v>3</v>
      </c>
      <c r="I332" s="197"/>
      <c r="J332" s="198">
        <f t="shared" si="70"/>
        <v>0</v>
      </c>
      <c r="K332" s="194" t="s">
        <v>1</v>
      </c>
      <c r="L332" s="40"/>
      <c r="M332" s="199" t="s">
        <v>1</v>
      </c>
      <c r="N332" s="200" t="s">
        <v>41</v>
      </c>
      <c r="O332" s="72"/>
      <c r="P332" s="201">
        <f t="shared" si="71"/>
        <v>0</v>
      </c>
      <c r="Q332" s="201">
        <v>0</v>
      </c>
      <c r="R332" s="201">
        <f t="shared" si="72"/>
        <v>0</v>
      </c>
      <c r="S332" s="201">
        <v>0</v>
      </c>
      <c r="T332" s="202">
        <f t="shared" si="73"/>
        <v>0</v>
      </c>
      <c r="U332" s="35"/>
      <c r="V332" s="35"/>
      <c r="W332" s="35"/>
      <c r="X332" s="35"/>
      <c r="Y332" s="35"/>
      <c r="Z332" s="35"/>
      <c r="AA332" s="35"/>
      <c r="AB332" s="35"/>
      <c r="AC332" s="35"/>
      <c r="AD332" s="35"/>
      <c r="AE332" s="35"/>
      <c r="AR332" s="203" t="s">
        <v>211</v>
      </c>
      <c r="AT332" s="203" t="s">
        <v>207</v>
      </c>
      <c r="AU332" s="203" t="s">
        <v>84</v>
      </c>
      <c r="AY332" s="18" t="s">
        <v>205</v>
      </c>
      <c r="BE332" s="204">
        <f t="shared" si="74"/>
        <v>0</v>
      </c>
      <c r="BF332" s="204">
        <f t="shared" si="75"/>
        <v>0</v>
      </c>
      <c r="BG332" s="204">
        <f t="shared" si="76"/>
        <v>0</v>
      </c>
      <c r="BH332" s="204">
        <f t="shared" si="77"/>
        <v>0</v>
      </c>
      <c r="BI332" s="204">
        <f t="shared" si="78"/>
        <v>0</v>
      </c>
      <c r="BJ332" s="18" t="s">
        <v>84</v>
      </c>
      <c r="BK332" s="204">
        <f t="shared" si="79"/>
        <v>0</v>
      </c>
      <c r="BL332" s="18" t="s">
        <v>211</v>
      </c>
      <c r="BM332" s="203" t="s">
        <v>3616</v>
      </c>
    </row>
    <row r="333" spans="1:65" s="2" customFormat="1" ht="14.45" customHeight="1">
      <c r="A333" s="35"/>
      <c r="B333" s="36"/>
      <c r="C333" s="192" t="s">
        <v>1566</v>
      </c>
      <c r="D333" s="192" t="s">
        <v>207</v>
      </c>
      <c r="E333" s="193" t="s">
        <v>3617</v>
      </c>
      <c r="F333" s="194" t="s">
        <v>3618</v>
      </c>
      <c r="G333" s="195" t="s">
        <v>3418</v>
      </c>
      <c r="H333" s="196">
        <v>2</v>
      </c>
      <c r="I333" s="197"/>
      <c r="J333" s="198">
        <f t="shared" si="70"/>
        <v>0</v>
      </c>
      <c r="K333" s="194" t="s">
        <v>1</v>
      </c>
      <c r="L333" s="40"/>
      <c r="M333" s="199" t="s">
        <v>1</v>
      </c>
      <c r="N333" s="200" t="s">
        <v>41</v>
      </c>
      <c r="O333" s="72"/>
      <c r="P333" s="201">
        <f t="shared" si="71"/>
        <v>0</v>
      </c>
      <c r="Q333" s="201">
        <v>0</v>
      </c>
      <c r="R333" s="201">
        <f t="shared" si="72"/>
        <v>0</v>
      </c>
      <c r="S333" s="201">
        <v>0</v>
      </c>
      <c r="T333" s="202">
        <f t="shared" si="73"/>
        <v>0</v>
      </c>
      <c r="U333" s="35"/>
      <c r="V333" s="35"/>
      <c r="W333" s="35"/>
      <c r="X333" s="35"/>
      <c r="Y333" s="35"/>
      <c r="Z333" s="35"/>
      <c r="AA333" s="35"/>
      <c r="AB333" s="35"/>
      <c r="AC333" s="35"/>
      <c r="AD333" s="35"/>
      <c r="AE333" s="35"/>
      <c r="AR333" s="203" t="s">
        <v>211</v>
      </c>
      <c r="AT333" s="203" t="s">
        <v>207</v>
      </c>
      <c r="AU333" s="203" t="s">
        <v>84</v>
      </c>
      <c r="AY333" s="18" t="s">
        <v>205</v>
      </c>
      <c r="BE333" s="204">
        <f t="shared" si="74"/>
        <v>0</v>
      </c>
      <c r="BF333" s="204">
        <f t="shared" si="75"/>
        <v>0</v>
      </c>
      <c r="BG333" s="204">
        <f t="shared" si="76"/>
        <v>0</v>
      </c>
      <c r="BH333" s="204">
        <f t="shared" si="77"/>
        <v>0</v>
      </c>
      <c r="BI333" s="204">
        <f t="shared" si="78"/>
        <v>0</v>
      </c>
      <c r="BJ333" s="18" t="s">
        <v>84</v>
      </c>
      <c r="BK333" s="204">
        <f t="shared" si="79"/>
        <v>0</v>
      </c>
      <c r="BL333" s="18" t="s">
        <v>211</v>
      </c>
      <c r="BM333" s="203" t="s">
        <v>3619</v>
      </c>
    </row>
    <row r="334" spans="2:63" s="12" customFormat="1" ht="25.9" customHeight="1">
      <c r="B334" s="176"/>
      <c r="C334" s="177"/>
      <c r="D334" s="178" t="s">
        <v>75</v>
      </c>
      <c r="E334" s="179" t="s">
        <v>2832</v>
      </c>
      <c r="F334" s="179" t="s">
        <v>3620</v>
      </c>
      <c r="G334" s="177"/>
      <c r="H334" s="177"/>
      <c r="I334" s="180"/>
      <c r="J334" s="181">
        <f>BK334</f>
        <v>0</v>
      </c>
      <c r="K334" s="177"/>
      <c r="L334" s="182"/>
      <c r="M334" s="183"/>
      <c r="N334" s="184"/>
      <c r="O334" s="184"/>
      <c r="P334" s="185">
        <f>SUM(P335:P341)</f>
        <v>0</v>
      </c>
      <c r="Q334" s="184"/>
      <c r="R334" s="185">
        <f>SUM(R335:R341)</f>
        <v>0</v>
      </c>
      <c r="S334" s="184"/>
      <c r="T334" s="186">
        <f>SUM(T335:T341)</f>
        <v>0</v>
      </c>
      <c r="AR334" s="187" t="s">
        <v>84</v>
      </c>
      <c r="AT334" s="188" t="s">
        <v>75</v>
      </c>
      <c r="AU334" s="188" t="s">
        <v>76</v>
      </c>
      <c r="AY334" s="187" t="s">
        <v>205</v>
      </c>
      <c r="BK334" s="189">
        <f>SUM(BK335:BK341)</f>
        <v>0</v>
      </c>
    </row>
    <row r="335" spans="1:65" s="2" customFormat="1" ht="14.45" customHeight="1">
      <c r="A335" s="35"/>
      <c r="B335" s="36"/>
      <c r="C335" s="192" t="s">
        <v>1570</v>
      </c>
      <c r="D335" s="192" t="s">
        <v>207</v>
      </c>
      <c r="E335" s="193" t="s">
        <v>3621</v>
      </c>
      <c r="F335" s="194" t="s">
        <v>3622</v>
      </c>
      <c r="G335" s="195" t="s">
        <v>3418</v>
      </c>
      <c r="H335" s="196">
        <v>1</v>
      </c>
      <c r="I335" s="197"/>
      <c r="J335" s="198">
        <f aca="true" t="shared" si="80" ref="J335:J341">ROUND(I335*H335,2)</f>
        <v>0</v>
      </c>
      <c r="K335" s="194" t="s">
        <v>1</v>
      </c>
      <c r="L335" s="40"/>
      <c r="M335" s="199" t="s">
        <v>1</v>
      </c>
      <c r="N335" s="200" t="s">
        <v>41</v>
      </c>
      <c r="O335" s="72"/>
      <c r="P335" s="201">
        <f aca="true" t="shared" si="81" ref="P335:P341">O335*H335</f>
        <v>0</v>
      </c>
      <c r="Q335" s="201">
        <v>0</v>
      </c>
      <c r="R335" s="201">
        <f aca="true" t="shared" si="82" ref="R335:R341">Q335*H335</f>
        <v>0</v>
      </c>
      <c r="S335" s="201">
        <v>0</v>
      </c>
      <c r="T335" s="202">
        <f aca="true" t="shared" si="83" ref="T335:T341">S335*H335</f>
        <v>0</v>
      </c>
      <c r="U335" s="35"/>
      <c r="V335" s="35"/>
      <c r="W335" s="35"/>
      <c r="X335" s="35"/>
      <c r="Y335" s="35"/>
      <c r="Z335" s="35"/>
      <c r="AA335" s="35"/>
      <c r="AB335" s="35"/>
      <c r="AC335" s="35"/>
      <c r="AD335" s="35"/>
      <c r="AE335" s="35"/>
      <c r="AR335" s="203" t="s">
        <v>211</v>
      </c>
      <c r="AT335" s="203" t="s">
        <v>207</v>
      </c>
      <c r="AU335" s="203" t="s">
        <v>84</v>
      </c>
      <c r="AY335" s="18" t="s">
        <v>205</v>
      </c>
      <c r="BE335" s="204">
        <f aca="true" t="shared" si="84" ref="BE335:BE341">IF(N335="základní",J335,0)</f>
        <v>0</v>
      </c>
      <c r="BF335" s="204">
        <f aca="true" t="shared" si="85" ref="BF335:BF341">IF(N335="snížená",J335,0)</f>
        <v>0</v>
      </c>
      <c r="BG335" s="204">
        <f aca="true" t="shared" si="86" ref="BG335:BG341">IF(N335="zákl. přenesená",J335,0)</f>
        <v>0</v>
      </c>
      <c r="BH335" s="204">
        <f aca="true" t="shared" si="87" ref="BH335:BH341">IF(N335="sníž. přenesená",J335,0)</f>
        <v>0</v>
      </c>
      <c r="BI335" s="204">
        <f aca="true" t="shared" si="88" ref="BI335:BI341">IF(N335="nulová",J335,0)</f>
        <v>0</v>
      </c>
      <c r="BJ335" s="18" t="s">
        <v>84</v>
      </c>
      <c r="BK335" s="204">
        <f aca="true" t="shared" si="89" ref="BK335:BK341">ROUND(I335*H335,2)</f>
        <v>0</v>
      </c>
      <c r="BL335" s="18" t="s">
        <v>211</v>
      </c>
      <c r="BM335" s="203" t="s">
        <v>3623</v>
      </c>
    </row>
    <row r="336" spans="1:65" s="2" customFormat="1" ht="14.45" customHeight="1">
      <c r="A336" s="35"/>
      <c r="B336" s="36"/>
      <c r="C336" s="192" t="s">
        <v>1574</v>
      </c>
      <c r="D336" s="192" t="s">
        <v>207</v>
      </c>
      <c r="E336" s="193" t="s">
        <v>3624</v>
      </c>
      <c r="F336" s="194" t="s">
        <v>3625</v>
      </c>
      <c r="G336" s="195" t="s">
        <v>3418</v>
      </c>
      <c r="H336" s="196">
        <v>1</v>
      </c>
      <c r="I336" s="197"/>
      <c r="J336" s="198">
        <f t="shared" si="80"/>
        <v>0</v>
      </c>
      <c r="K336" s="194" t="s">
        <v>1</v>
      </c>
      <c r="L336" s="40"/>
      <c r="M336" s="199" t="s">
        <v>1</v>
      </c>
      <c r="N336" s="200" t="s">
        <v>41</v>
      </c>
      <c r="O336" s="72"/>
      <c r="P336" s="201">
        <f t="shared" si="81"/>
        <v>0</v>
      </c>
      <c r="Q336" s="201">
        <v>0</v>
      </c>
      <c r="R336" s="201">
        <f t="shared" si="82"/>
        <v>0</v>
      </c>
      <c r="S336" s="201">
        <v>0</v>
      </c>
      <c r="T336" s="202">
        <f t="shared" si="83"/>
        <v>0</v>
      </c>
      <c r="U336" s="35"/>
      <c r="V336" s="35"/>
      <c r="W336" s="35"/>
      <c r="X336" s="35"/>
      <c r="Y336" s="35"/>
      <c r="Z336" s="35"/>
      <c r="AA336" s="35"/>
      <c r="AB336" s="35"/>
      <c r="AC336" s="35"/>
      <c r="AD336" s="35"/>
      <c r="AE336" s="35"/>
      <c r="AR336" s="203" t="s">
        <v>211</v>
      </c>
      <c r="AT336" s="203" t="s">
        <v>207</v>
      </c>
      <c r="AU336" s="203" t="s">
        <v>84</v>
      </c>
      <c r="AY336" s="18" t="s">
        <v>205</v>
      </c>
      <c r="BE336" s="204">
        <f t="shared" si="84"/>
        <v>0</v>
      </c>
      <c r="BF336" s="204">
        <f t="shared" si="85"/>
        <v>0</v>
      </c>
      <c r="BG336" s="204">
        <f t="shared" si="86"/>
        <v>0</v>
      </c>
      <c r="BH336" s="204">
        <f t="shared" si="87"/>
        <v>0</v>
      </c>
      <c r="BI336" s="204">
        <f t="shared" si="88"/>
        <v>0</v>
      </c>
      <c r="BJ336" s="18" t="s">
        <v>84</v>
      </c>
      <c r="BK336" s="204">
        <f t="shared" si="89"/>
        <v>0</v>
      </c>
      <c r="BL336" s="18" t="s">
        <v>211</v>
      </c>
      <c r="BM336" s="203" t="s">
        <v>3626</v>
      </c>
    </row>
    <row r="337" spans="1:65" s="2" customFormat="1" ht="14.45" customHeight="1">
      <c r="A337" s="35"/>
      <c r="B337" s="36"/>
      <c r="C337" s="192" t="s">
        <v>1578</v>
      </c>
      <c r="D337" s="192" t="s">
        <v>207</v>
      </c>
      <c r="E337" s="193" t="s">
        <v>3627</v>
      </c>
      <c r="F337" s="194" t="s">
        <v>3628</v>
      </c>
      <c r="G337" s="195" t="s">
        <v>3418</v>
      </c>
      <c r="H337" s="196">
        <v>1</v>
      </c>
      <c r="I337" s="197"/>
      <c r="J337" s="198">
        <f t="shared" si="80"/>
        <v>0</v>
      </c>
      <c r="K337" s="194" t="s">
        <v>1</v>
      </c>
      <c r="L337" s="40"/>
      <c r="M337" s="199" t="s">
        <v>1</v>
      </c>
      <c r="N337" s="200" t="s">
        <v>41</v>
      </c>
      <c r="O337" s="72"/>
      <c r="P337" s="201">
        <f t="shared" si="81"/>
        <v>0</v>
      </c>
      <c r="Q337" s="201">
        <v>0</v>
      </c>
      <c r="R337" s="201">
        <f t="shared" si="82"/>
        <v>0</v>
      </c>
      <c r="S337" s="201">
        <v>0</v>
      </c>
      <c r="T337" s="202">
        <f t="shared" si="83"/>
        <v>0</v>
      </c>
      <c r="U337" s="35"/>
      <c r="V337" s="35"/>
      <c r="W337" s="35"/>
      <c r="X337" s="35"/>
      <c r="Y337" s="35"/>
      <c r="Z337" s="35"/>
      <c r="AA337" s="35"/>
      <c r="AB337" s="35"/>
      <c r="AC337" s="35"/>
      <c r="AD337" s="35"/>
      <c r="AE337" s="35"/>
      <c r="AR337" s="203" t="s">
        <v>211</v>
      </c>
      <c r="AT337" s="203" t="s">
        <v>207</v>
      </c>
      <c r="AU337" s="203" t="s">
        <v>84</v>
      </c>
      <c r="AY337" s="18" t="s">
        <v>205</v>
      </c>
      <c r="BE337" s="204">
        <f t="shared" si="84"/>
        <v>0</v>
      </c>
      <c r="BF337" s="204">
        <f t="shared" si="85"/>
        <v>0</v>
      </c>
      <c r="BG337" s="204">
        <f t="shared" si="86"/>
        <v>0</v>
      </c>
      <c r="BH337" s="204">
        <f t="shared" si="87"/>
        <v>0</v>
      </c>
      <c r="BI337" s="204">
        <f t="shared" si="88"/>
        <v>0</v>
      </c>
      <c r="BJ337" s="18" t="s">
        <v>84</v>
      </c>
      <c r="BK337" s="204">
        <f t="shared" si="89"/>
        <v>0</v>
      </c>
      <c r="BL337" s="18" t="s">
        <v>211</v>
      </c>
      <c r="BM337" s="203" t="s">
        <v>3629</v>
      </c>
    </row>
    <row r="338" spans="1:65" s="2" customFormat="1" ht="14.45" customHeight="1">
      <c r="A338" s="35"/>
      <c r="B338" s="36"/>
      <c r="C338" s="192" t="s">
        <v>1582</v>
      </c>
      <c r="D338" s="192" t="s">
        <v>207</v>
      </c>
      <c r="E338" s="193" t="s">
        <v>3630</v>
      </c>
      <c r="F338" s="194" t="s">
        <v>3631</v>
      </c>
      <c r="G338" s="195" t="s">
        <v>3418</v>
      </c>
      <c r="H338" s="196">
        <v>1</v>
      </c>
      <c r="I338" s="197"/>
      <c r="J338" s="198">
        <f t="shared" si="80"/>
        <v>0</v>
      </c>
      <c r="K338" s="194" t="s">
        <v>1</v>
      </c>
      <c r="L338" s="40"/>
      <c r="M338" s="199" t="s">
        <v>1</v>
      </c>
      <c r="N338" s="200" t="s">
        <v>41</v>
      </c>
      <c r="O338" s="72"/>
      <c r="P338" s="201">
        <f t="shared" si="81"/>
        <v>0</v>
      </c>
      <c r="Q338" s="201">
        <v>0</v>
      </c>
      <c r="R338" s="201">
        <f t="shared" si="82"/>
        <v>0</v>
      </c>
      <c r="S338" s="201">
        <v>0</v>
      </c>
      <c r="T338" s="202">
        <f t="shared" si="83"/>
        <v>0</v>
      </c>
      <c r="U338" s="35"/>
      <c r="V338" s="35"/>
      <c r="W338" s="35"/>
      <c r="X338" s="35"/>
      <c r="Y338" s="35"/>
      <c r="Z338" s="35"/>
      <c r="AA338" s="35"/>
      <c r="AB338" s="35"/>
      <c r="AC338" s="35"/>
      <c r="AD338" s="35"/>
      <c r="AE338" s="35"/>
      <c r="AR338" s="203" t="s">
        <v>211</v>
      </c>
      <c r="AT338" s="203" t="s">
        <v>207</v>
      </c>
      <c r="AU338" s="203" t="s">
        <v>84</v>
      </c>
      <c r="AY338" s="18" t="s">
        <v>205</v>
      </c>
      <c r="BE338" s="204">
        <f t="shared" si="84"/>
        <v>0</v>
      </c>
      <c r="BF338" s="204">
        <f t="shared" si="85"/>
        <v>0</v>
      </c>
      <c r="BG338" s="204">
        <f t="shared" si="86"/>
        <v>0</v>
      </c>
      <c r="BH338" s="204">
        <f t="shared" si="87"/>
        <v>0</v>
      </c>
      <c r="BI338" s="204">
        <f t="shared" si="88"/>
        <v>0</v>
      </c>
      <c r="BJ338" s="18" t="s">
        <v>84</v>
      </c>
      <c r="BK338" s="204">
        <f t="shared" si="89"/>
        <v>0</v>
      </c>
      <c r="BL338" s="18" t="s">
        <v>211</v>
      </c>
      <c r="BM338" s="203" t="s">
        <v>3632</v>
      </c>
    </row>
    <row r="339" spans="1:65" s="2" customFormat="1" ht="14.45" customHeight="1">
      <c r="A339" s="35"/>
      <c r="B339" s="36"/>
      <c r="C339" s="192" t="s">
        <v>1586</v>
      </c>
      <c r="D339" s="192" t="s">
        <v>207</v>
      </c>
      <c r="E339" s="193" t="s">
        <v>3633</v>
      </c>
      <c r="F339" s="194" t="s">
        <v>3634</v>
      </c>
      <c r="G339" s="195" t="s">
        <v>3418</v>
      </c>
      <c r="H339" s="196">
        <v>1</v>
      </c>
      <c r="I339" s="197"/>
      <c r="J339" s="198">
        <f t="shared" si="80"/>
        <v>0</v>
      </c>
      <c r="K339" s="194" t="s">
        <v>1</v>
      </c>
      <c r="L339" s="40"/>
      <c r="M339" s="199" t="s">
        <v>1</v>
      </c>
      <c r="N339" s="200" t="s">
        <v>41</v>
      </c>
      <c r="O339" s="72"/>
      <c r="P339" s="201">
        <f t="shared" si="81"/>
        <v>0</v>
      </c>
      <c r="Q339" s="201">
        <v>0</v>
      </c>
      <c r="R339" s="201">
        <f t="shared" si="82"/>
        <v>0</v>
      </c>
      <c r="S339" s="201">
        <v>0</v>
      </c>
      <c r="T339" s="202">
        <f t="shared" si="83"/>
        <v>0</v>
      </c>
      <c r="U339" s="35"/>
      <c r="V339" s="35"/>
      <c r="W339" s="35"/>
      <c r="X339" s="35"/>
      <c r="Y339" s="35"/>
      <c r="Z339" s="35"/>
      <c r="AA339" s="35"/>
      <c r="AB339" s="35"/>
      <c r="AC339" s="35"/>
      <c r="AD339" s="35"/>
      <c r="AE339" s="35"/>
      <c r="AR339" s="203" t="s">
        <v>211</v>
      </c>
      <c r="AT339" s="203" t="s">
        <v>207</v>
      </c>
      <c r="AU339" s="203" t="s">
        <v>84</v>
      </c>
      <c r="AY339" s="18" t="s">
        <v>205</v>
      </c>
      <c r="BE339" s="204">
        <f t="shared" si="84"/>
        <v>0</v>
      </c>
      <c r="BF339" s="204">
        <f t="shared" si="85"/>
        <v>0</v>
      </c>
      <c r="BG339" s="204">
        <f t="shared" si="86"/>
        <v>0</v>
      </c>
      <c r="BH339" s="204">
        <f t="shared" si="87"/>
        <v>0</v>
      </c>
      <c r="BI339" s="204">
        <f t="shared" si="88"/>
        <v>0</v>
      </c>
      <c r="BJ339" s="18" t="s">
        <v>84</v>
      </c>
      <c r="BK339" s="204">
        <f t="shared" si="89"/>
        <v>0</v>
      </c>
      <c r="BL339" s="18" t="s">
        <v>211</v>
      </c>
      <c r="BM339" s="203" t="s">
        <v>3635</v>
      </c>
    </row>
    <row r="340" spans="1:65" s="2" customFormat="1" ht="24.2" customHeight="1">
      <c r="A340" s="35"/>
      <c r="B340" s="36"/>
      <c r="C340" s="192" t="s">
        <v>1590</v>
      </c>
      <c r="D340" s="192" t="s">
        <v>207</v>
      </c>
      <c r="E340" s="193" t="s">
        <v>3636</v>
      </c>
      <c r="F340" s="194" t="s">
        <v>3637</v>
      </c>
      <c r="G340" s="195" t="s">
        <v>3418</v>
      </c>
      <c r="H340" s="196">
        <v>19</v>
      </c>
      <c r="I340" s="197"/>
      <c r="J340" s="198">
        <f t="shared" si="80"/>
        <v>0</v>
      </c>
      <c r="K340" s="194" t="s">
        <v>1</v>
      </c>
      <c r="L340" s="40"/>
      <c r="M340" s="199" t="s">
        <v>1</v>
      </c>
      <c r="N340" s="200" t="s">
        <v>41</v>
      </c>
      <c r="O340" s="72"/>
      <c r="P340" s="201">
        <f t="shared" si="81"/>
        <v>0</v>
      </c>
      <c r="Q340" s="201">
        <v>0</v>
      </c>
      <c r="R340" s="201">
        <f t="shared" si="82"/>
        <v>0</v>
      </c>
      <c r="S340" s="201">
        <v>0</v>
      </c>
      <c r="T340" s="202">
        <f t="shared" si="83"/>
        <v>0</v>
      </c>
      <c r="U340" s="35"/>
      <c r="V340" s="35"/>
      <c r="W340" s="35"/>
      <c r="X340" s="35"/>
      <c r="Y340" s="35"/>
      <c r="Z340" s="35"/>
      <c r="AA340" s="35"/>
      <c r="AB340" s="35"/>
      <c r="AC340" s="35"/>
      <c r="AD340" s="35"/>
      <c r="AE340" s="35"/>
      <c r="AR340" s="203" t="s">
        <v>211</v>
      </c>
      <c r="AT340" s="203" t="s">
        <v>207</v>
      </c>
      <c r="AU340" s="203" t="s">
        <v>84</v>
      </c>
      <c r="AY340" s="18" t="s">
        <v>205</v>
      </c>
      <c r="BE340" s="204">
        <f t="shared" si="84"/>
        <v>0</v>
      </c>
      <c r="BF340" s="204">
        <f t="shared" si="85"/>
        <v>0</v>
      </c>
      <c r="BG340" s="204">
        <f t="shared" si="86"/>
        <v>0</v>
      </c>
      <c r="BH340" s="204">
        <f t="shared" si="87"/>
        <v>0</v>
      </c>
      <c r="BI340" s="204">
        <f t="shared" si="88"/>
        <v>0</v>
      </c>
      <c r="BJ340" s="18" t="s">
        <v>84</v>
      </c>
      <c r="BK340" s="204">
        <f t="shared" si="89"/>
        <v>0</v>
      </c>
      <c r="BL340" s="18" t="s">
        <v>211</v>
      </c>
      <c r="BM340" s="203" t="s">
        <v>3638</v>
      </c>
    </row>
    <row r="341" spans="1:65" s="2" customFormat="1" ht="14.45" customHeight="1">
      <c r="A341" s="35"/>
      <c r="B341" s="36"/>
      <c r="C341" s="192" t="s">
        <v>1594</v>
      </c>
      <c r="D341" s="192" t="s">
        <v>207</v>
      </c>
      <c r="E341" s="193" t="s">
        <v>3639</v>
      </c>
      <c r="F341" s="194" t="s">
        <v>3640</v>
      </c>
      <c r="G341" s="195" t="s">
        <v>3418</v>
      </c>
      <c r="H341" s="196">
        <v>2</v>
      </c>
      <c r="I341" s="197"/>
      <c r="J341" s="198">
        <f t="shared" si="80"/>
        <v>0</v>
      </c>
      <c r="K341" s="194" t="s">
        <v>1</v>
      </c>
      <c r="L341" s="40"/>
      <c r="M341" s="199" t="s">
        <v>1</v>
      </c>
      <c r="N341" s="200" t="s">
        <v>41</v>
      </c>
      <c r="O341" s="72"/>
      <c r="P341" s="201">
        <f t="shared" si="81"/>
        <v>0</v>
      </c>
      <c r="Q341" s="201">
        <v>0</v>
      </c>
      <c r="R341" s="201">
        <f t="shared" si="82"/>
        <v>0</v>
      </c>
      <c r="S341" s="201">
        <v>0</v>
      </c>
      <c r="T341" s="202">
        <f t="shared" si="83"/>
        <v>0</v>
      </c>
      <c r="U341" s="35"/>
      <c r="V341" s="35"/>
      <c r="W341" s="35"/>
      <c r="X341" s="35"/>
      <c r="Y341" s="35"/>
      <c r="Z341" s="35"/>
      <c r="AA341" s="35"/>
      <c r="AB341" s="35"/>
      <c r="AC341" s="35"/>
      <c r="AD341" s="35"/>
      <c r="AE341" s="35"/>
      <c r="AR341" s="203" t="s">
        <v>211</v>
      </c>
      <c r="AT341" s="203" t="s">
        <v>207</v>
      </c>
      <c r="AU341" s="203" t="s">
        <v>84</v>
      </c>
      <c r="AY341" s="18" t="s">
        <v>205</v>
      </c>
      <c r="BE341" s="204">
        <f t="shared" si="84"/>
        <v>0</v>
      </c>
      <c r="BF341" s="204">
        <f t="shared" si="85"/>
        <v>0</v>
      </c>
      <c r="BG341" s="204">
        <f t="shared" si="86"/>
        <v>0</v>
      </c>
      <c r="BH341" s="204">
        <f t="shared" si="87"/>
        <v>0</v>
      </c>
      <c r="BI341" s="204">
        <f t="shared" si="88"/>
        <v>0</v>
      </c>
      <c r="BJ341" s="18" t="s">
        <v>84</v>
      </c>
      <c r="BK341" s="204">
        <f t="shared" si="89"/>
        <v>0</v>
      </c>
      <c r="BL341" s="18" t="s">
        <v>211</v>
      </c>
      <c r="BM341" s="203" t="s">
        <v>3641</v>
      </c>
    </row>
    <row r="342" spans="2:63" s="12" customFormat="1" ht="25.9" customHeight="1">
      <c r="B342" s="176"/>
      <c r="C342" s="177"/>
      <c r="D342" s="178" t="s">
        <v>75</v>
      </c>
      <c r="E342" s="179" t="s">
        <v>3001</v>
      </c>
      <c r="F342" s="179" t="s">
        <v>3642</v>
      </c>
      <c r="G342" s="177"/>
      <c r="H342" s="177"/>
      <c r="I342" s="180"/>
      <c r="J342" s="181">
        <f>BK342</f>
        <v>0</v>
      </c>
      <c r="K342" s="177"/>
      <c r="L342" s="182"/>
      <c r="M342" s="183"/>
      <c r="N342" s="184"/>
      <c r="O342" s="184"/>
      <c r="P342" s="185">
        <f>SUM(P343:P349)</f>
        <v>0</v>
      </c>
      <c r="Q342" s="184"/>
      <c r="R342" s="185">
        <f>SUM(R343:R349)</f>
        <v>0</v>
      </c>
      <c r="S342" s="184"/>
      <c r="T342" s="186">
        <f>SUM(T343:T349)</f>
        <v>0</v>
      </c>
      <c r="AR342" s="187" t="s">
        <v>84</v>
      </c>
      <c r="AT342" s="188" t="s">
        <v>75</v>
      </c>
      <c r="AU342" s="188" t="s">
        <v>76</v>
      </c>
      <c r="AY342" s="187" t="s">
        <v>205</v>
      </c>
      <c r="BK342" s="189">
        <f>SUM(BK343:BK349)</f>
        <v>0</v>
      </c>
    </row>
    <row r="343" spans="1:65" s="2" customFormat="1" ht="14.45" customHeight="1">
      <c r="A343" s="35"/>
      <c r="B343" s="36"/>
      <c r="C343" s="192" t="s">
        <v>1598</v>
      </c>
      <c r="D343" s="192" t="s">
        <v>207</v>
      </c>
      <c r="E343" s="193" t="s">
        <v>3643</v>
      </c>
      <c r="F343" s="194" t="s">
        <v>3644</v>
      </c>
      <c r="G343" s="195" t="s">
        <v>3645</v>
      </c>
      <c r="H343" s="196">
        <v>6</v>
      </c>
      <c r="I343" s="197"/>
      <c r="J343" s="198">
        <f aca="true" t="shared" si="90" ref="J343:J349">ROUND(I343*H343,2)</f>
        <v>0</v>
      </c>
      <c r="K343" s="194" t="s">
        <v>1</v>
      </c>
      <c r="L343" s="40"/>
      <c r="M343" s="199" t="s">
        <v>1</v>
      </c>
      <c r="N343" s="200" t="s">
        <v>41</v>
      </c>
      <c r="O343" s="72"/>
      <c r="P343" s="201">
        <f aca="true" t="shared" si="91" ref="P343:P349">O343*H343</f>
        <v>0</v>
      </c>
      <c r="Q343" s="201">
        <v>0</v>
      </c>
      <c r="R343" s="201">
        <f aca="true" t="shared" si="92" ref="R343:R349">Q343*H343</f>
        <v>0</v>
      </c>
      <c r="S343" s="201">
        <v>0</v>
      </c>
      <c r="T343" s="202">
        <f aca="true" t="shared" si="93" ref="T343:T349">S343*H343</f>
        <v>0</v>
      </c>
      <c r="U343" s="35"/>
      <c r="V343" s="35"/>
      <c r="W343" s="35"/>
      <c r="X343" s="35"/>
      <c r="Y343" s="35"/>
      <c r="Z343" s="35"/>
      <c r="AA343" s="35"/>
      <c r="AB343" s="35"/>
      <c r="AC343" s="35"/>
      <c r="AD343" s="35"/>
      <c r="AE343" s="35"/>
      <c r="AR343" s="203" t="s">
        <v>211</v>
      </c>
      <c r="AT343" s="203" t="s">
        <v>207</v>
      </c>
      <c r="AU343" s="203" t="s">
        <v>84</v>
      </c>
      <c r="AY343" s="18" t="s">
        <v>205</v>
      </c>
      <c r="BE343" s="204">
        <f aca="true" t="shared" si="94" ref="BE343:BE349">IF(N343="základní",J343,0)</f>
        <v>0</v>
      </c>
      <c r="BF343" s="204">
        <f aca="true" t="shared" si="95" ref="BF343:BF349">IF(N343="snížená",J343,0)</f>
        <v>0</v>
      </c>
      <c r="BG343" s="204">
        <f aca="true" t="shared" si="96" ref="BG343:BG349">IF(N343="zákl. přenesená",J343,0)</f>
        <v>0</v>
      </c>
      <c r="BH343" s="204">
        <f aca="true" t="shared" si="97" ref="BH343:BH349">IF(N343="sníž. přenesená",J343,0)</f>
        <v>0</v>
      </c>
      <c r="BI343" s="204">
        <f aca="true" t="shared" si="98" ref="BI343:BI349">IF(N343="nulová",J343,0)</f>
        <v>0</v>
      </c>
      <c r="BJ343" s="18" t="s">
        <v>84</v>
      </c>
      <c r="BK343" s="204">
        <f aca="true" t="shared" si="99" ref="BK343:BK349">ROUND(I343*H343,2)</f>
        <v>0</v>
      </c>
      <c r="BL343" s="18" t="s">
        <v>211</v>
      </c>
      <c r="BM343" s="203" t="s">
        <v>3646</v>
      </c>
    </row>
    <row r="344" spans="1:65" s="2" customFormat="1" ht="14.45" customHeight="1">
      <c r="A344" s="35"/>
      <c r="B344" s="36"/>
      <c r="C344" s="192" t="s">
        <v>1603</v>
      </c>
      <c r="D344" s="192" t="s">
        <v>207</v>
      </c>
      <c r="E344" s="193" t="s">
        <v>2801</v>
      </c>
      <c r="F344" s="194" t="s">
        <v>3647</v>
      </c>
      <c r="G344" s="195" t="s">
        <v>3645</v>
      </c>
      <c r="H344" s="196">
        <v>80</v>
      </c>
      <c r="I344" s="197"/>
      <c r="J344" s="198">
        <f t="shared" si="90"/>
        <v>0</v>
      </c>
      <c r="K344" s="194" t="s">
        <v>1</v>
      </c>
      <c r="L344" s="40"/>
      <c r="M344" s="199" t="s">
        <v>1</v>
      </c>
      <c r="N344" s="200" t="s">
        <v>41</v>
      </c>
      <c r="O344" s="72"/>
      <c r="P344" s="201">
        <f t="shared" si="91"/>
        <v>0</v>
      </c>
      <c r="Q344" s="201">
        <v>0</v>
      </c>
      <c r="R344" s="201">
        <f t="shared" si="92"/>
        <v>0</v>
      </c>
      <c r="S344" s="201">
        <v>0</v>
      </c>
      <c r="T344" s="202">
        <f t="shared" si="93"/>
        <v>0</v>
      </c>
      <c r="U344" s="35"/>
      <c r="V344" s="35"/>
      <c r="W344" s="35"/>
      <c r="X344" s="35"/>
      <c r="Y344" s="35"/>
      <c r="Z344" s="35"/>
      <c r="AA344" s="35"/>
      <c r="AB344" s="35"/>
      <c r="AC344" s="35"/>
      <c r="AD344" s="35"/>
      <c r="AE344" s="35"/>
      <c r="AR344" s="203" t="s">
        <v>211</v>
      </c>
      <c r="AT344" s="203" t="s">
        <v>207</v>
      </c>
      <c r="AU344" s="203" t="s">
        <v>84</v>
      </c>
      <c r="AY344" s="18" t="s">
        <v>205</v>
      </c>
      <c r="BE344" s="204">
        <f t="shared" si="94"/>
        <v>0</v>
      </c>
      <c r="BF344" s="204">
        <f t="shared" si="95"/>
        <v>0</v>
      </c>
      <c r="BG344" s="204">
        <f t="shared" si="96"/>
        <v>0</v>
      </c>
      <c r="BH344" s="204">
        <f t="shared" si="97"/>
        <v>0</v>
      </c>
      <c r="BI344" s="204">
        <f t="shared" si="98"/>
        <v>0</v>
      </c>
      <c r="BJ344" s="18" t="s">
        <v>84</v>
      </c>
      <c r="BK344" s="204">
        <f t="shared" si="99"/>
        <v>0</v>
      </c>
      <c r="BL344" s="18" t="s">
        <v>211</v>
      </c>
      <c r="BM344" s="203" t="s">
        <v>3648</v>
      </c>
    </row>
    <row r="345" spans="1:65" s="2" customFormat="1" ht="14.45" customHeight="1">
      <c r="A345" s="35"/>
      <c r="B345" s="36"/>
      <c r="C345" s="192" t="s">
        <v>1607</v>
      </c>
      <c r="D345" s="192" t="s">
        <v>207</v>
      </c>
      <c r="E345" s="193" t="s">
        <v>3649</v>
      </c>
      <c r="F345" s="194" t="s">
        <v>3650</v>
      </c>
      <c r="G345" s="195" t="s">
        <v>3645</v>
      </c>
      <c r="H345" s="196">
        <v>12</v>
      </c>
      <c r="I345" s="197"/>
      <c r="J345" s="198">
        <f t="shared" si="90"/>
        <v>0</v>
      </c>
      <c r="K345" s="194" t="s">
        <v>1</v>
      </c>
      <c r="L345" s="40"/>
      <c r="M345" s="199" t="s">
        <v>1</v>
      </c>
      <c r="N345" s="200" t="s">
        <v>41</v>
      </c>
      <c r="O345" s="72"/>
      <c r="P345" s="201">
        <f t="shared" si="91"/>
        <v>0</v>
      </c>
      <c r="Q345" s="201">
        <v>0</v>
      </c>
      <c r="R345" s="201">
        <f t="shared" si="92"/>
        <v>0</v>
      </c>
      <c r="S345" s="201">
        <v>0</v>
      </c>
      <c r="T345" s="202">
        <f t="shared" si="93"/>
        <v>0</v>
      </c>
      <c r="U345" s="35"/>
      <c r="V345" s="35"/>
      <c r="W345" s="35"/>
      <c r="X345" s="35"/>
      <c r="Y345" s="35"/>
      <c r="Z345" s="35"/>
      <c r="AA345" s="35"/>
      <c r="AB345" s="35"/>
      <c r="AC345" s="35"/>
      <c r="AD345" s="35"/>
      <c r="AE345" s="35"/>
      <c r="AR345" s="203" t="s">
        <v>211</v>
      </c>
      <c r="AT345" s="203" t="s">
        <v>207</v>
      </c>
      <c r="AU345" s="203" t="s">
        <v>84</v>
      </c>
      <c r="AY345" s="18" t="s">
        <v>205</v>
      </c>
      <c r="BE345" s="204">
        <f t="shared" si="94"/>
        <v>0</v>
      </c>
      <c r="BF345" s="204">
        <f t="shared" si="95"/>
        <v>0</v>
      </c>
      <c r="BG345" s="204">
        <f t="shared" si="96"/>
        <v>0</v>
      </c>
      <c r="BH345" s="204">
        <f t="shared" si="97"/>
        <v>0</v>
      </c>
      <c r="BI345" s="204">
        <f t="shared" si="98"/>
        <v>0</v>
      </c>
      <c r="BJ345" s="18" t="s">
        <v>84</v>
      </c>
      <c r="BK345" s="204">
        <f t="shared" si="99"/>
        <v>0</v>
      </c>
      <c r="BL345" s="18" t="s">
        <v>211</v>
      </c>
      <c r="BM345" s="203" t="s">
        <v>3651</v>
      </c>
    </row>
    <row r="346" spans="1:65" s="2" customFormat="1" ht="14.45" customHeight="1">
      <c r="A346" s="35"/>
      <c r="B346" s="36"/>
      <c r="C346" s="192" t="s">
        <v>1611</v>
      </c>
      <c r="D346" s="192" t="s">
        <v>207</v>
      </c>
      <c r="E346" s="193" t="s">
        <v>3652</v>
      </c>
      <c r="F346" s="194" t="s">
        <v>3653</v>
      </c>
      <c r="G346" s="195" t="s">
        <v>3645</v>
      </c>
      <c r="H346" s="196">
        <v>4</v>
      </c>
      <c r="I346" s="197"/>
      <c r="J346" s="198">
        <f t="shared" si="90"/>
        <v>0</v>
      </c>
      <c r="K346" s="194" t="s">
        <v>1</v>
      </c>
      <c r="L346" s="40"/>
      <c r="M346" s="199" t="s">
        <v>1</v>
      </c>
      <c r="N346" s="200" t="s">
        <v>41</v>
      </c>
      <c r="O346" s="72"/>
      <c r="P346" s="201">
        <f t="shared" si="91"/>
        <v>0</v>
      </c>
      <c r="Q346" s="201">
        <v>0</v>
      </c>
      <c r="R346" s="201">
        <f t="shared" si="92"/>
        <v>0</v>
      </c>
      <c r="S346" s="201">
        <v>0</v>
      </c>
      <c r="T346" s="202">
        <f t="shared" si="93"/>
        <v>0</v>
      </c>
      <c r="U346" s="35"/>
      <c r="V346" s="35"/>
      <c r="W346" s="35"/>
      <c r="X346" s="35"/>
      <c r="Y346" s="35"/>
      <c r="Z346" s="35"/>
      <c r="AA346" s="35"/>
      <c r="AB346" s="35"/>
      <c r="AC346" s="35"/>
      <c r="AD346" s="35"/>
      <c r="AE346" s="35"/>
      <c r="AR346" s="203" t="s">
        <v>211</v>
      </c>
      <c r="AT346" s="203" t="s">
        <v>207</v>
      </c>
      <c r="AU346" s="203" t="s">
        <v>84</v>
      </c>
      <c r="AY346" s="18" t="s">
        <v>205</v>
      </c>
      <c r="BE346" s="204">
        <f t="shared" si="94"/>
        <v>0</v>
      </c>
      <c r="BF346" s="204">
        <f t="shared" si="95"/>
        <v>0</v>
      </c>
      <c r="BG346" s="204">
        <f t="shared" si="96"/>
        <v>0</v>
      </c>
      <c r="BH346" s="204">
        <f t="shared" si="97"/>
        <v>0</v>
      </c>
      <c r="BI346" s="204">
        <f t="shared" si="98"/>
        <v>0</v>
      </c>
      <c r="BJ346" s="18" t="s">
        <v>84</v>
      </c>
      <c r="BK346" s="204">
        <f t="shared" si="99"/>
        <v>0</v>
      </c>
      <c r="BL346" s="18" t="s">
        <v>211</v>
      </c>
      <c r="BM346" s="203" t="s">
        <v>3654</v>
      </c>
    </row>
    <row r="347" spans="1:65" s="2" customFormat="1" ht="14.45" customHeight="1">
      <c r="A347" s="35"/>
      <c r="B347" s="36"/>
      <c r="C347" s="192" t="s">
        <v>1615</v>
      </c>
      <c r="D347" s="192" t="s">
        <v>207</v>
      </c>
      <c r="E347" s="193" t="s">
        <v>3655</v>
      </c>
      <c r="F347" s="194" t="s">
        <v>3656</v>
      </c>
      <c r="G347" s="195" t="s">
        <v>3645</v>
      </c>
      <c r="H347" s="196">
        <v>8</v>
      </c>
      <c r="I347" s="197"/>
      <c r="J347" s="198">
        <f t="shared" si="90"/>
        <v>0</v>
      </c>
      <c r="K347" s="194" t="s">
        <v>1</v>
      </c>
      <c r="L347" s="40"/>
      <c r="M347" s="199" t="s">
        <v>1</v>
      </c>
      <c r="N347" s="200" t="s">
        <v>41</v>
      </c>
      <c r="O347" s="72"/>
      <c r="P347" s="201">
        <f t="shared" si="91"/>
        <v>0</v>
      </c>
      <c r="Q347" s="201">
        <v>0</v>
      </c>
      <c r="R347" s="201">
        <f t="shared" si="92"/>
        <v>0</v>
      </c>
      <c r="S347" s="201">
        <v>0</v>
      </c>
      <c r="T347" s="202">
        <f t="shared" si="93"/>
        <v>0</v>
      </c>
      <c r="U347" s="35"/>
      <c r="V347" s="35"/>
      <c r="W347" s="35"/>
      <c r="X347" s="35"/>
      <c r="Y347" s="35"/>
      <c r="Z347" s="35"/>
      <c r="AA347" s="35"/>
      <c r="AB347" s="35"/>
      <c r="AC347" s="35"/>
      <c r="AD347" s="35"/>
      <c r="AE347" s="35"/>
      <c r="AR347" s="203" t="s">
        <v>211</v>
      </c>
      <c r="AT347" s="203" t="s">
        <v>207</v>
      </c>
      <c r="AU347" s="203" t="s">
        <v>84</v>
      </c>
      <c r="AY347" s="18" t="s">
        <v>205</v>
      </c>
      <c r="BE347" s="204">
        <f t="shared" si="94"/>
        <v>0</v>
      </c>
      <c r="BF347" s="204">
        <f t="shared" si="95"/>
        <v>0</v>
      </c>
      <c r="BG347" s="204">
        <f t="shared" si="96"/>
        <v>0</v>
      </c>
      <c r="BH347" s="204">
        <f t="shared" si="97"/>
        <v>0</v>
      </c>
      <c r="BI347" s="204">
        <f t="shared" si="98"/>
        <v>0</v>
      </c>
      <c r="BJ347" s="18" t="s">
        <v>84</v>
      </c>
      <c r="BK347" s="204">
        <f t="shared" si="99"/>
        <v>0</v>
      </c>
      <c r="BL347" s="18" t="s">
        <v>211</v>
      </c>
      <c r="BM347" s="203" t="s">
        <v>3657</v>
      </c>
    </row>
    <row r="348" spans="1:65" s="2" customFormat="1" ht="14.45" customHeight="1">
      <c r="A348" s="35"/>
      <c r="B348" s="36"/>
      <c r="C348" s="192" t="s">
        <v>1619</v>
      </c>
      <c r="D348" s="192" t="s">
        <v>207</v>
      </c>
      <c r="E348" s="193" t="s">
        <v>3658</v>
      </c>
      <c r="F348" s="194" t="s">
        <v>3659</v>
      </c>
      <c r="G348" s="195" t="s">
        <v>3645</v>
      </c>
      <c r="H348" s="196">
        <v>4</v>
      </c>
      <c r="I348" s="197"/>
      <c r="J348" s="198">
        <f t="shared" si="90"/>
        <v>0</v>
      </c>
      <c r="K348" s="194" t="s">
        <v>1</v>
      </c>
      <c r="L348" s="40"/>
      <c r="M348" s="199" t="s">
        <v>1</v>
      </c>
      <c r="N348" s="200" t="s">
        <v>41</v>
      </c>
      <c r="O348" s="72"/>
      <c r="P348" s="201">
        <f t="shared" si="91"/>
        <v>0</v>
      </c>
      <c r="Q348" s="201">
        <v>0</v>
      </c>
      <c r="R348" s="201">
        <f t="shared" si="92"/>
        <v>0</v>
      </c>
      <c r="S348" s="201">
        <v>0</v>
      </c>
      <c r="T348" s="202">
        <f t="shared" si="93"/>
        <v>0</v>
      </c>
      <c r="U348" s="35"/>
      <c r="V348" s="35"/>
      <c r="W348" s="35"/>
      <c r="X348" s="35"/>
      <c r="Y348" s="35"/>
      <c r="Z348" s="35"/>
      <c r="AA348" s="35"/>
      <c r="AB348" s="35"/>
      <c r="AC348" s="35"/>
      <c r="AD348" s="35"/>
      <c r="AE348" s="35"/>
      <c r="AR348" s="203" t="s">
        <v>211</v>
      </c>
      <c r="AT348" s="203" t="s">
        <v>207</v>
      </c>
      <c r="AU348" s="203" t="s">
        <v>84</v>
      </c>
      <c r="AY348" s="18" t="s">
        <v>205</v>
      </c>
      <c r="BE348" s="204">
        <f t="shared" si="94"/>
        <v>0</v>
      </c>
      <c r="BF348" s="204">
        <f t="shared" si="95"/>
        <v>0</v>
      </c>
      <c r="BG348" s="204">
        <f t="shared" si="96"/>
        <v>0</v>
      </c>
      <c r="BH348" s="204">
        <f t="shared" si="97"/>
        <v>0</v>
      </c>
      <c r="BI348" s="204">
        <f t="shared" si="98"/>
        <v>0</v>
      </c>
      <c r="BJ348" s="18" t="s">
        <v>84</v>
      </c>
      <c r="BK348" s="204">
        <f t="shared" si="99"/>
        <v>0</v>
      </c>
      <c r="BL348" s="18" t="s">
        <v>211</v>
      </c>
      <c r="BM348" s="203" t="s">
        <v>3660</v>
      </c>
    </row>
    <row r="349" spans="1:65" s="2" customFormat="1" ht="14.45" customHeight="1">
      <c r="A349" s="35"/>
      <c r="B349" s="36"/>
      <c r="C349" s="192" t="s">
        <v>1625</v>
      </c>
      <c r="D349" s="192" t="s">
        <v>207</v>
      </c>
      <c r="E349" s="193" t="s">
        <v>3661</v>
      </c>
      <c r="F349" s="194" t="s">
        <v>3662</v>
      </c>
      <c r="G349" s="195" t="s">
        <v>210</v>
      </c>
      <c r="H349" s="196">
        <v>1</v>
      </c>
      <c r="I349" s="197"/>
      <c r="J349" s="198">
        <f t="shared" si="90"/>
        <v>0</v>
      </c>
      <c r="K349" s="194" t="s">
        <v>1</v>
      </c>
      <c r="L349" s="40"/>
      <c r="M349" s="199" t="s">
        <v>1</v>
      </c>
      <c r="N349" s="200" t="s">
        <v>41</v>
      </c>
      <c r="O349" s="72"/>
      <c r="P349" s="201">
        <f t="shared" si="91"/>
        <v>0</v>
      </c>
      <c r="Q349" s="201">
        <v>0</v>
      </c>
      <c r="R349" s="201">
        <f t="shared" si="92"/>
        <v>0</v>
      </c>
      <c r="S349" s="201">
        <v>0</v>
      </c>
      <c r="T349" s="202">
        <f t="shared" si="93"/>
        <v>0</v>
      </c>
      <c r="U349" s="35"/>
      <c r="V349" s="35"/>
      <c r="W349" s="35"/>
      <c r="X349" s="35"/>
      <c r="Y349" s="35"/>
      <c r="Z349" s="35"/>
      <c r="AA349" s="35"/>
      <c r="AB349" s="35"/>
      <c r="AC349" s="35"/>
      <c r="AD349" s="35"/>
      <c r="AE349" s="35"/>
      <c r="AR349" s="203" t="s">
        <v>211</v>
      </c>
      <c r="AT349" s="203" t="s">
        <v>207</v>
      </c>
      <c r="AU349" s="203" t="s">
        <v>84</v>
      </c>
      <c r="AY349" s="18" t="s">
        <v>205</v>
      </c>
      <c r="BE349" s="204">
        <f t="shared" si="94"/>
        <v>0</v>
      </c>
      <c r="BF349" s="204">
        <f t="shared" si="95"/>
        <v>0</v>
      </c>
      <c r="BG349" s="204">
        <f t="shared" si="96"/>
        <v>0</v>
      </c>
      <c r="BH349" s="204">
        <f t="shared" si="97"/>
        <v>0</v>
      </c>
      <c r="BI349" s="204">
        <f t="shared" si="98"/>
        <v>0</v>
      </c>
      <c r="BJ349" s="18" t="s">
        <v>84</v>
      </c>
      <c r="BK349" s="204">
        <f t="shared" si="99"/>
        <v>0</v>
      </c>
      <c r="BL349" s="18" t="s">
        <v>211</v>
      </c>
      <c r="BM349" s="203" t="s">
        <v>3663</v>
      </c>
    </row>
    <row r="350" spans="2:63" s="12" customFormat="1" ht="25.9" customHeight="1">
      <c r="B350" s="176"/>
      <c r="C350" s="177"/>
      <c r="D350" s="178" t="s">
        <v>75</v>
      </c>
      <c r="E350" s="179" t="s">
        <v>3664</v>
      </c>
      <c r="F350" s="179" t="s">
        <v>3642</v>
      </c>
      <c r="G350" s="177"/>
      <c r="H350" s="177"/>
      <c r="I350" s="180"/>
      <c r="J350" s="181">
        <f>BK350</f>
        <v>0</v>
      </c>
      <c r="K350" s="177"/>
      <c r="L350" s="182"/>
      <c r="M350" s="183"/>
      <c r="N350" s="184"/>
      <c r="O350" s="184"/>
      <c r="P350" s="185">
        <f>SUM(P351:P355)</f>
        <v>0</v>
      </c>
      <c r="Q350" s="184"/>
      <c r="R350" s="185">
        <f>SUM(R351:R355)</f>
        <v>0</v>
      </c>
      <c r="S350" s="184"/>
      <c r="T350" s="186">
        <f>SUM(T351:T355)</f>
        <v>0</v>
      </c>
      <c r="AR350" s="187" t="s">
        <v>84</v>
      </c>
      <c r="AT350" s="188" t="s">
        <v>75</v>
      </c>
      <c r="AU350" s="188" t="s">
        <v>76</v>
      </c>
      <c r="AY350" s="187" t="s">
        <v>205</v>
      </c>
      <c r="BK350" s="189">
        <f>SUM(BK351:BK355)</f>
        <v>0</v>
      </c>
    </row>
    <row r="351" spans="1:65" s="2" customFormat="1" ht="14.45" customHeight="1">
      <c r="A351" s="35"/>
      <c r="B351" s="36"/>
      <c r="C351" s="192" t="s">
        <v>1629</v>
      </c>
      <c r="D351" s="192" t="s">
        <v>207</v>
      </c>
      <c r="E351" s="193" t="s">
        <v>1014</v>
      </c>
      <c r="F351" s="194" t="s">
        <v>3665</v>
      </c>
      <c r="G351" s="195" t="s">
        <v>221</v>
      </c>
      <c r="H351" s="196">
        <v>1</v>
      </c>
      <c r="I351" s="197"/>
      <c r="J351" s="198">
        <f>ROUND(I351*H351,2)</f>
        <v>0</v>
      </c>
      <c r="K351" s="194" t="s">
        <v>1</v>
      </c>
      <c r="L351" s="40"/>
      <c r="M351" s="199" t="s">
        <v>1</v>
      </c>
      <c r="N351" s="200" t="s">
        <v>41</v>
      </c>
      <c r="O351" s="72"/>
      <c r="P351" s="201">
        <f>O351*H351</f>
        <v>0</v>
      </c>
      <c r="Q351" s="201">
        <v>0</v>
      </c>
      <c r="R351" s="201">
        <f>Q351*H351</f>
        <v>0</v>
      </c>
      <c r="S351" s="201">
        <v>0</v>
      </c>
      <c r="T351" s="202">
        <f>S351*H351</f>
        <v>0</v>
      </c>
      <c r="U351" s="35"/>
      <c r="V351" s="35"/>
      <c r="W351" s="35"/>
      <c r="X351" s="35"/>
      <c r="Y351" s="35"/>
      <c r="Z351" s="35"/>
      <c r="AA351" s="35"/>
      <c r="AB351" s="35"/>
      <c r="AC351" s="35"/>
      <c r="AD351" s="35"/>
      <c r="AE351" s="35"/>
      <c r="AR351" s="203" t="s">
        <v>211</v>
      </c>
      <c r="AT351" s="203" t="s">
        <v>207</v>
      </c>
      <c r="AU351" s="203" t="s">
        <v>84</v>
      </c>
      <c r="AY351" s="18" t="s">
        <v>205</v>
      </c>
      <c r="BE351" s="204">
        <f>IF(N351="základní",J351,0)</f>
        <v>0</v>
      </c>
      <c r="BF351" s="204">
        <f>IF(N351="snížená",J351,0)</f>
        <v>0</v>
      </c>
      <c r="BG351" s="204">
        <f>IF(N351="zákl. přenesená",J351,0)</f>
        <v>0</v>
      </c>
      <c r="BH351" s="204">
        <f>IF(N351="sníž. přenesená",J351,0)</f>
        <v>0</v>
      </c>
      <c r="BI351" s="204">
        <f>IF(N351="nulová",J351,0)</f>
        <v>0</v>
      </c>
      <c r="BJ351" s="18" t="s">
        <v>84</v>
      </c>
      <c r="BK351" s="204">
        <f>ROUND(I351*H351,2)</f>
        <v>0</v>
      </c>
      <c r="BL351" s="18" t="s">
        <v>211</v>
      </c>
      <c r="BM351" s="203" t="s">
        <v>3666</v>
      </c>
    </row>
    <row r="352" spans="1:65" s="2" customFormat="1" ht="14.45" customHeight="1">
      <c r="A352" s="35"/>
      <c r="B352" s="36"/>
      <c r="C352" s="192" t="s">
        <v>1635</v>
      </c>
      <c r="D352" s="192" t="s">
        <v>207</v>
      </c>
      <c r="E352" s="193" t="s">
        <v>1019</v>
      </c>
      <c r="F352" s="194" t="s">
        <v>3667</v>
      </c>
      <c r="G352" s="195" t="s">
        <v>221</v>
      </c>
      <c r="H352" s="196">
        <v>1</v>
      </c>
      <c r="I352" s="197"/>
      <c r="J352" s="198">
        <f>ROUND(I352*H352,2)</f>
        <v>0</v>
      </c>
      <c r="K352" s="194" t="s">
        <v>1</v>
      </c>
      <c r="L352" s="40"/>
      <c r="M352" s="199" t="s">
        <v>1</v>
      </c>
      <c r="N352" s="200" t="s">
        <v>41</v>
      </c>
      <c r="O352" s="72"/>
      <c r="P352" s="201">
        <f>O352*H352</f>
        <v>0</v>
      </c>
      <c r="Q352" s="201">
        <v>0</v>
      </c>
      <c r="R352" s="201">
        <f>Q352*H352</f>
        <v>0</v>
      </c>
      <c r="S352" s="201">
        <v>0</v>
      </c>
      <c r="T352" s="202">
        <f>S352*H352</f>
        <v>0</v>
      </c>
      <c r="U352" s="35"/>
      <c r="V352" s="35"/>
      <c r="W352" s="35"/>
      <c r="X352" s="35"/>
      <c r="Y352" s="35"/>
      <c r="Z352" s="35"/>
      <c r="AA352" s="35"/>
      <c r="AB352" s="35"/>
      <c r="AC352" s="35"/>
      <c r="AD352" s="35"/>
      <c r="AE352" s="35"/>
      <c r="AR352" s="203" t="s">
        <v>211</v>
      </c>
      <c r="AT352" s="203" t="s">
        <v>207</v>
      </c>
      <c r="AU352" s="203" t="s">
        <v>84</v>
      </c>
      <c r="AY352" s="18" t="s">
        <v>205</v>
      </c>
      <c r="BE352" s="204">
        <f>IF(N352="základní",J352,0)</f>
        <v>0</v>
      </c>
      <c r="BF352" s="204">
        <f>IF(N352="snížená",J352,0)</f>
        <v>0</v>
      </c>
      <c r="BG352" s="204">
        <f>IF(N352="zákl. přenesená",J352,0)</f>
        <v>0</v>
      </c>
      <c r="BH352" s="204">
        <f>IF(N352="sníž. přenesená",J352,0)</f>
        <v>0</v>
      </c>
      <c r="BI352" s="204">
        <f>IF(N352="nulová",J352,0)</f>
        <v>0</v>
      </c>
      <c r="BJ352" s="18" t="s">
        <v>84</v>
      </c>
      <c r="BK352" s="204">
        <f>ROUND(I352*H352,2)</f>
        <v>0</v>
      </c>
      <c r="BL352" s="18" t="s">
        <v>211</v>
      </c>
      <c r="BM352" s="203" t="s">
        <v>3668</v>
      </c>
    </row>
    <row r="353" spans="1:65" s="2" customFormat="1" ht="14.45" customHeight="1">
      <c r="A353" s="35"/>
      <c r="B353" s="36"/>
      <c r="C353" s="192" t="s">
        <v>1641</v>
      </c>
      <c r="D353" s="192" t="s">
        <v>207</v>
      </c>
      <c r="E353" s="193" t="s">
        <v>1079</v>
      </c>
      <c r="F353" s="194" t="s">
        <v>3669</v>
      </c>
      <c r="G353" s="195" t="s">
        <v>221</v>
      </c>
      <c r="H353" s="196">
        <v>1</v>
      </c>
      <c r="I353" s="197"/>
      <c r="J353" s="198">
        <f>ROUND(I353*H353,2)</f>
        <v>0</v>
      </c>
      <c r="K353" s="194" t="s">
        <v>1</v>
      </c>
      <c r="L353" s="40"/>
      <c r="M353" s="199" t="s">
        <v>1</v>
      </c>
      <c r="N353" s="200" t="s">
        <v>41</v>
      </c>
      <c r="O353" s="72"/>
      <c r="P353" s="201">
        <f>O353*H353</f>
        <v>0</v>
      </c>
      <c r="Q353" s="201">
        <v>0</v>
      </c>
      <c r="R353" s="201">
        <f>Q353*H353</f>
        <v>0</v>
      </c>
      <c r="S353" s="201">
        <v>0</v>
      </c>
      <c r="T353" s="202">
        <f>S353*H353</f>
        <v>0</v>
      </c>
      <c r="U353" s="35"/>
      <c r="V353" s="35"/>
      <c r="W353" s="35"/>
      <c r="X353" s="35"/>
      <c r="Y353" s="35"/>
      <c r="Z353" s="35"/>
      <c r="AA353" s="35"/>
      <c r="AB353" s="35"/>
      <c r="AC353" s="35"/>
      <c r="AD353" s="35"/>
      <c r="AE353" s="35"/>
      <c r="AR353" s="203" t="s">
        <v>211</v>
      </c>
      <c r="AT353" s="203" t="s">
        <v>207</v>
      </c>
      <c r="AU353" s="203" t="s">
        <v>84</v>
      </c>
      <c r="AY353" s="18" t="s">
        <v>205</v>
      </c>
      <c r="BE353" s="204">
        <f>IF(N353="základní",J353,0)</f>
        <v>0</v>
      </c>
      <c r="BF353" s="204">
        <f>IF(N353="snížená",J353,0)</f>
        <v>0</v>
      </c>
      <c r="BG353" s="204">
        <f>IF(N353="zákl. přenesená",J353,0)</f>
        <v>0</v>
      </c>
      <c r="BH353" s="204">
        <f>IF(N353="sníž. přenesená",J353,0)</f>
        <v>0</v>
      </c>
      <c r="BI353" s="204">
        <f>IF(N353="nulová",J353,0)</f>
        <v>0</v>
      </c>
      <c r="BJ353" s="18" t="s">
        <v>84</v>
      </c>
      <c r="BK353" s="204">
        <f>ROUND(I353*H353,2)</f>
        <v>0</v>
      </c>
      <c r="BL353" s="18" t="s">
        <v>211</v>
      </c>
      <c r="BM353" s="203" t="s">
        <v>3670</v>
      </c>
    </row>
    <row r="354" spans="1:65" s="2" customFormat="1" ht="14.45" customHeight="1">
      <c r="A354" s="35"/>
      <c r="B354" s="36"/>
      <c r="C354" s="192" t="s">
        <v>1647</v>
      </c>
      <c r="D354" s="192" t="s">
        <v>207</v>
      </c>
      <c r="E354" s="193" t="s">
        <v>996</v>
      </c>
      <c r="F354" s="194" t="s">
        <v>3671</v>
      </c>
      <c r="G354" s="195" t="s">
        <v>221</v>
      </c>
      <c r="H354" s="196">
        <v>1</v>
      </c>
      <c r="I354" s="197"/>
      <c r="J354" s="198">
        <f>ROUND(I354*H354,2)</f>
        <v>0</v>
      </c>
      <c r="K354" s="194" t="s">
        <v>1</v>
      </c>
      <c r="L354" s="40"/>
      <c r="M354" s="199" t="s">
        <v>1</v>
      </c>
      <c r="N354" s="200" t="s">
        <v>41</v>
      </c>
      <c r="O354" s="72"/>
      <c r="P354" s="201">
        <f>O354*H354</f>
        <v>0</v>
      </c>
      <c r="Q354" s="201">
        <v>0</v>
      </c>
      <c r="R354" s="201">
        <f>Q354*H354</f>
        <v>0</v>
      </c>
      <c r="S354" s="201">
        <v>0</v>
      </c>
      <c r="T354" s="202">
        <f>S354*H354</f>
        <v>0</v>
      </c>
      <c r="U354" s="35"/>
      <c r="V354" s="35"/>
      <c r="W354" s="35"/>
      <c r="X354" s="35"/>
      <c r="Y354" s="35"/>
      <c r="Z354" s="35"/>
      <c r="AA354" s="35"/>
      <c r="AB354" s="35"/>
      <c r="AC354" s="35"/>
      <c r="AD354" s="35"/>
      <c r="AE354" s="35"/>
      <c r="AR354" s="203" t="s">
        <v>211</v>
      </c>
      <c r="AT354" s="203" t="s">
        <v>207</v>
      </c>
      <c r="AU354" s="203" t="s">
        <v>84</v>
      </c>
      <c r="AY354" s="18" t="s">
        <v>205</v>
      </c>
      <c r="BE354" s="204">
        <f>IF(N354="základní",J354,0)</f>
        <v>0</v>
      </c>
      <c r="BF354" s="204">
        <f>IF(N354="snížená",J354,0)</f>
        <v>0</v>
      </c>
      <c r="BG354" s="204">
        <f>IF(N354="zákl. přenesená",J354,0)</f>
        <v>0</v>
      </c>
      <c r="BH354" s="204">
        <f>IF(N354="sníž. přenesená",J354,0)</f>
        <v>0</v>
      </c>
      <c r="BI354" s="204">
        <f>IF(N354="nulová",J354,0)</f>
        <v>0</v>
      </c>
      <c r="BJ354" s="18" t="s">
        <v>84</v>
      </c>
      <c r="BK354" s="204">
        <f>ROUND(I354*H354,2)</f>
        <v>0</v>
      </c>
      <c r="BL354" s="18" t="s">
        <v>211</v>
      </c>
      <c r="BM354" s="203" t="s">
        <v>3672</v>
      </c>
    </row>
    <row r="355" spans="1:65" s="2" customFormat="1" ht="14.45" customHeight="1">
      <c r="A355" s="35"/>
      <c r="B355" s="36"/>
      <c r="C355" s="192" t="s">
        <v>1653</v>
      </c>
      <c r="D355" s="192" t="s">
        <v>207</v>
      </c>
      <c r="E355" s="193" t="s">
        <v>1000</v>
      </c>
      <c r="F355" s="194" t="s">
        <v>3673</v>
      </c>
      <c r="G355" s="195" t="s">
        <v>221</v>
      </c>
      <c r="H355" s="196">
        <v>1</v>
      </c>
      <c r="I355" s="197"/>
      <c r="J355" s="198">
        <f>ROUND(I355*H355,2)</f>
        <v>0</v>
      </c>
      <c r="K355" s="194" t="s">
        <v>1</v>
      </c>
      <c r="L355" s="40"/>
      <c r="M355" s="225" t="s">
        <v>1</v>
      </c>
      <c r="N355" s="226" t="s">
        <v>41</v>
      </c>
      <c r="O355" s="212"/>
      <c r="P355" s="227">
        <f>O355*H355</f>
        <v>0</v>
      </c>
      <c r="Q355" s="227">
        <v>0</v>
      </c>
      <c r="R355" s="227">
        <f>Q355*H355</f>
        <v>0</v>
      </c>
      <c r="S355" s="227">
        <v>0</v>
      </c>
      <c r="T355" s="228">
        <f>S355*H355</f>
        <v>0</v>
      </c>
      <c r="U355" s="35"/>
      <c r="V355" s="35"/>
      <c r="W355" s="35"/>
      <c r="X355" s="35"/>
      <c r="Y355" s="35"/>
      <c r="Z355" s="35"/>
      <c r="AA355" s="35"/>
      <c r="AB355" s="35"/>
      <c r="AC355" s="35"/>
      <c r="AD355" s="35"/>
      <c r="AE355" s="35"/>
      <c r="AR355" s="203" t="s">
        <v>211</v>
      </c>
      <c r="AT355" s="203" t="s">
        <v>207</v>
      </c>
      <c r="AU355" s="203" t="s">
        <v>84</v>
      </c>
      <c r="AY355" s="18" t="s">
        <v>205</v>
      </c>
      <c r="BE355" s="204">
        <f>IF(N355="základní",J355,0)</f>
        <v>0</v>
      </c>
      <c r="BF355" s="204">
        <f>IF(N355="snížená",J355,0)</f>
        <v>0</v>
      </c>
      <c r="BG355" s="204">
        <f>IF(N355="zákl. přenesená",J355,0)</f>
        <v>0</v>
      </c>
      <c r="BH355" s="204">
        <f>IF(N355="sníž. přenesená",J355,0)</f>
        <v>0</v>
      </c>
      <c r="BI355" s="204">
        <f>IF(N355="nulová",J355,0)</f>
        <v>0</v>
      </c>
      <c r="BJ355" s="18" t="s">
        <v>84</v>
      </c>
      <c r="BK355" s="204">
        <f>ROUND(I355*H355,2)</f>
        <v>0</v>
      </c>
      <c r="BL355" s="18" t="s">
        <v>211</v>
      </c>
      <c r="BM355" s="203" t="s">
        <v>3674</v>
      </c>
    </row>
    <row r="356" spans="1:31" s="2" customFormat="1" ht="6.95" customHeight="1">
      <c r="A356" s="35"/>
      <c r="B356" s="55"/>
      <c r="C356" s="56"/>
      <c r="D356" s="56"/>
      <c r="E356" s="56"/>
      <c r="F356" s="56"/>
      <c r="G356" s="56"/>
      <c r="H356" s="56"/>
      <c r="I356" s="56"/>
      <c r="J356" s="56"/>
      <c r="K356" s="56"/>
      <c r="L356" s="40"/>
      <c r="M356" s="35"/>
      <c r="O356" s="35"/>
      <c r="P356" s="35"/>
      <c r="Q356" s="35"/>
      <c r="R356" s="35"/>
      <c r="S356" s="35"/>
      <c r="T356" s="35"/>
      <c r="U356" s="35"/>
      <c r="V356" s="35"/>
      <c r="W356" s="35"/>
      <c r="X356" s="35"/>
      <c r="Y356" s="35"/>
      <c r="Z356" s="35"/>
      <c r="AA356" s="35"/>
      <c r="AB356" s="35"/>
      <c r="AC356" s="35"/>
      <c r="AD356" s="35"/>
      <c r="AE356" s="35"/>
    </row>
  </sheetData>
  <sheetProtection algorithmName="SHA-512" hashValue="F1qtKGrR+hhOFAETEwwngaQv198TR0H7KBD+yUO+FlbQNIqI6vuxagsS/XrIQS7XK7ooC+S9rPJjHhXgczFLoQ==" saltValue="Hgtd0Ty643LQDbyKAuHzIhOb/thvL40sJ1qd8zYGULL7M0XSyyPS34iKG7K4djPDEBeoH8Nbh3hwz8/nNXfbOA==" spinCount="100000" sheet="1" objects="1" scenarios="1" formatColumns="0" formatRows="0" autoFilter="0"/>
  <autoFilter ref="C121:K355"/>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132</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3675</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ROUND(J130,2)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ROUND((SUM(BE130:BE340)),2)</f>
        <v>0</v>
      </c>
      <c r="G33" s="35"/>
      <c r="H33" s="35"/>
      <c r="I33" s="131">
        <v>0.21</v>
      </c>
      <c r="J33" s="130">
        <f>ROUND(((SUM(BE130:BE340))*I33),2)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ROUND((SUM(BF130:BF340)),2)</f>
        <v>0</v>
      </c>
      <c r="G34" s="35"/>
      <c r="H34" s="35"/>
      <c r="I34" s="131">
        <v>0.15</v>
      </c>
      <c r="J34" s="130">
        <f>ROUND(((SUM(BF130:BF340))*I34),2)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ROUND((SUM(BG130:BG340)),2)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ROUND((SUM(BH130:BH340)),2)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ROUND((SUM(BI130:BI340)),2)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02.14 - Ambulantní trakt - vytápění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J130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J131</f>
        <v>0</v>
      </c>
      <c r="K97" s="155"/>
      <c r="L97" s="159"/>
    </row>
    <row r="98" spans="2:12" s="10" customFormat="1" ht="19.9" customHeight="1">
      <c r="B98" s="160"/>
      <c r="C98" s="105"/>
      <c r="D98" s="161" t="s">
        <v>3676</v>
      </c>
      <c r="E98" s="162"/>
      <c r="F98" s="162"/>
      <c r="G98" s="162"/>
      <c r="H98" s="162"/>
      <c r="I98" s="162"/>
      <c r="J98" s="163">
        <f>J132</f>
        <v>0</v>
      </c>
      <c r="K98" s="105"/>
      <c r="L98" s="164"/>
    </row>
    <row r="99" spans="2:12" s="9" customFormat="1" ht="24.95" customHeight="1">
      <c r="B99" s="154"/>
      <c r="C99" s="155"/>
      <c r="D99" s="156" t="s">
        <v>417</v>
      </c>
      <c r="E99" s="157"/>
      <c r="F99" s="157"/>
      <c r="G99" s="157"/>
      <c r="H99" s="157"/>
      <c r="I99" s="157"/>
      <c r="J99" s="158">
        <f>J135</f>
        <v>0</v>
      </c>
      <c r="K99" s="155"/>
      <c r="L99" s="159"/>
    </row>
    <row r="100" spans="2:12" s="10" customFormat="1" ht="19.9" customHeight="1">
      <c r="B100" s="160"/>
      <c r="C100" s="105"/>
      <c r="D100" s="161" t="s">
        <v>420</v>
      </c>
      <c r="E100" s="162"/>
      <c r="F100" s="162"/>
      <c r="G100" s="162"/>
      <c r="H100" s="162"/>
      <c r="I100" s="162"/>
      <c r="J100" s="163">
        <f>J136</f>
        <v>0</v>
      </c>
      <c r="K100" s="105"/>
      <c r="L100" s="164"/>
    </row>
    <row r="101" spans="2:12" s="10" customFormat="1" ht="19.9" customHeight="1">
      <c r="B101" s="160"/>
      <c r="C101" s="105"/>
      <c r="D101" s="161" t="s">
        <v>2159</v>
      </c>
      <c r="E101" s="162"/>
      <c r="F101" s="162"/>
      <c r="G101" s="162"/>
      <c r="H101" s="162"/>
      <c r="I101" s="162"/>
      <c r="J101" s="163">
        <f>J155</f>
        <v>0</v>
      </c>
      <c r="K101" s="105"/>
      <c r="L101" s="164"/>
    </row>
    <row r="102" spans="2:12" s="10" customFormat="1" ht="19.9" customHeight="1">
      <c r="B102" s="160"/>
      <c r="C102" s="105"/>
      <c r="D102" s="161" t="s">
        <v>3677</v>
      </c>
      <c r="E102" s="162"/>
      <c r="F102" s="162"/>
      <c r="G102" s="162"/>
      <c r="H102" s="162"/>
      <c r="I102" s="162"/>
      <c r="J102" s="163">
        <f>J161</f>
        <v>0</v>
      </c>
      <c r="K102" s="105"/>
      <c r="L102" s="164"/>
    </row>
    <row r="103" spans="2:12" s="10" customFormat="1" ht="19.9" customHeight="1">
      <c r="B103" s="160"/>
      <c r="C103" s="105"/>
      <c r="D103" s="161" t="s">
        <v>3678</v>
      </c>
      <c r="E103" s="162"/>
      <c r="F103" s="162"/>
      <c r="G103" s="162"/>
      <c r="H103" s="162"/>
      <c r="I103" s="162"/>
      <c r="J103" s="163">
        <f>J169</f>
        <v>0</v>
      </c>
      <c r="K103" s="105"/>
      <c r="L103" s="164"/>
    </row>
    <row r="104" spans="2:12" s="10" customFormat="1" ht="19.9" customHeight="1">
      <c r="B104" s="160"/>
      <c r="C104" s="105"/>
      <c r="D104" s="161" t="s">
        <v>3679</v>
      </c>
      <c r="E104" s="162"/>
      <c r="F104" s="162"/>
      <c r="G104" s="162"/>
      <c r="H104" s="162"/>
      <c r="I104" s="162"/>
      <c r="J104" s="163">
        <f>J235</f>
        <v>0</v>
      </c>
      <c r="K104" s="105"/>
      <c r="L104" s="164"/>
    </row>
    <row r="105" spans="2:12" s="10" customFormat="1" ht="19.9" customHeight="1">
      <c r="B105" s="160"/>
      <c r="C105" s="105"/>
      <c r="D105" s="161" t="s">
        <v>3680</v>
      </c>
      <c r="E105" s="162"/>
      <c r="F105" s="162"/>
      <c r="G105" s="162"/>
      <c r="H105" s="162"/>
      <c r="I105" s="162"/>
      <c r="J105" s="163">
        <f>J271</f>
        <v>0</v>
      </c>
      <c r="K105" s="105"/>
      <c r="L105" s="164"/>
    </row>
    <row r="106" spans="2:12" s="10" customFormat="1" ht="19.9" customHeight="1">
      <c r="B106" s="160"/>
      <c r="C106" s="105"/>
      <c r="D106" s="161" t="s">
        <v>426</v>
      </c>
      <c r="E106" s="162"/>
      <c r="F106" s="162"/>
      <c r="G106" s="162"/>
      <c r="H106" s="162"/>
      <c r="I106" s="162"/>
      <c r="J106" s="163">
        <f>J320</f>
        <v>0</v>
      </c>
      <c r="K106" s="105"/>
      <c r="L106" s="164"/>
    </row>
    <row r="107" spans="2:12" s="10" customFormat="1" ht="19.9" customHeight="1">
      <c r="B107" s="160"/>
      <c r="C107" s="105"/>
      <c r="D107" s="161" t="s">
        <v>430</v>
      </c>
      <c r="E107" s="162"/>
      <c r="F107" s="162"/>
      <c r="G107" s="162"/>
      <c r="H107" s="162"/>
      <c r="I107" s="162"/>
      <c r="J107" s="163">
        <f>J324</f>
        <v>0</v>
      </c>
      <c r="K107" s="105"/>
      <c r="L107" s="164"/>
    </row>
    <row r="108" spans="2:12" s="9" customFormat="1" ht="24.95" customHeight="1">
      <c r="B108" s="154"/>
      <c r="C108" s="155"/>
      <c r="D108" s="156" t="s">
        <v>3681</v>
      </c>
      <c r="E108" s="157"/>
      <c r="F108" s="157"/>
      <c r="G108" s="157"/>
      <c r="H108" s="157"/>
      <c r="I108" s="157"/>
      <c r="J108" s="158">
        <f>J330</f>
        <v>0</v>
      </c>
      <c r="K108" s="155"/>
      <c r="L108" s="159"/>
    </row>
    <row r="109" spans="2:12" s="9" customFormat="1" ht="24.95" customHeight="1">
      <c r="B109" s="154"/>
      <c r="C109" s="155"/>
      <c r="D109" s="156" t="s">
        <v>184</v>
      </c>
      <c r="E109" s="157"/>
      <c r="F109" s="157"/>
      <c r="G109" s="157"/>
      <c r="H109" s="157"/>
      <c r="I109" s="157"/>
      <c r="J109" s="158">
        <f>J338</f>
        <v>0</v>
      </c>
      <c r="K109" s="155"/>
      <c r="L109" s="159"/>
    </row>
    <row r="110" spans="2:12" s="10" customFormat="1" ht="19.9" customHeight="1">
      <c r="B110" s="160"/>
      <c r="C110" s="105"/>
      <c r="D110" s="161" t="s">
        <v>3682</v>
      </c>
      <c r="E110" s="162"/>
      <c r="F110" s="162"/>
      <c r="G110" s="162"/>
      <c r="H110" s="162"/>
      <c r="I110" s="162"/>
      <c r="J110" s="163">
        <f>J339</f>
        <v>0</v>
      </c>
      <c r="K110" s="105"/>
      <c r="L110" s="164"/>
    </row>
    <row r="111" spans="1:31" s="2" customFormat="1" ht="21.7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55"/>
      <c r="C112" s="56"/>
      <c r="D112" s="56"/>
      <c r="E112" s="56"/>
      <c r="F112" s="56"/>
      <c r="G112" s="56"/>
      <c r="H112" s="56"/>
      <c r="I112" s="56"/>
      <c r="J112" s="56"/>
      <c r="K112" s="56"/>
      <c r="L112" s="52"/>
      <c r="S112" s="35"/>
      <c r="T112" s="35"/>
      <c r="U112" s="35"/>
      <c r="V112" s="35"/>
      <c r="W112" s="35"/>
      <c r="X112" s="35"/>
      <c r="Y112" s="35"/>
      <c r="Z112" s="35"/>
      <c r="AA112" s="35"/>
      <c r="AB112" s="35"/>
      <c r="AC112" s="35"/>
      <c r="AD112" s="35"/>
      <c r="AE112" s="35"/>
    </row>
    <row r="116" spans="1:31" s="2" customFormat="1" ht="6.95" customHeight="1">
      <c r="A116" s="35"/>
      <c r="B116" s="57"/>
      <c r="C116" s="58"/>
      <c r="D116" s="58"/>
      <c r="E116" s="58"/>
      <c r="F116" s="58"/>
      <c r="G116" s="58"/>
      <c r="H116" s="58"/>
      <c r="I116" s="58"/>
      <c r="J116" s="58"/>
      <c r="K116" s="58"/>
      <c r="L116" s="52"/>
      <c r="S116" s="35"/>
      <c r="T116" s="35"/>
      <c r="U116" s="35"/>
      <c r="V116" s="35"/>
      <c r="W116" s="35"/>
      <c r="X116" s="35"/>
      <c r="Y116" s="35"/>
      <c r="Z116" s="35"/>
      <c r="AA116" s="35"/>
      <c r="AB116" s="35"/>
      <c r="AC116" s="35"/>
      <c r="AD116" s="35"/>
      <c r="AE116" s="35"/>
    </row>
    <row r="117" spans="1:31" s="2" customFormat="1" ht="24.95" customHeight="1">
      <c r="A117" s="35"/>
      <c r="B117" s="36"/>
      <c r="C117" s="24" t="s">
        <v>189</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16</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6.25" customHeight="1">
      <c r="A120" s="35"/>
      <c r="B120" s="36"/>
      <c r="C120" s="37"/>
      <c r="D120" s="37"/>
      <c r="E120" s="325" t="str">
        <f>E7</f>
        <v>Bohumínská městská nemocnice – přístavba ambulantního traktu vč. příjezdové komunikace a parkoviště</v>
      </c>
      <c r="F120" s="326"/>
      <c r="G120" s="326"/>
      <c r="H120" s="326"/>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177</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317" t="str">
        <f>E9</f>
        <v xml:space="preserve">SO 02.14 - Ambulantní trakt - vytápění </v>
      </c>
      <c r="F122" s="324"/>
      <c r="G122" s="324"/>
      <c r="H122" s="324"/>
      <c r="I122" s="37"/>
      <c r="J122" s="37"/>
      <c r="K122" s="37"/>
      <c r="L122" s="52"/>
      <c r="S122" s="35"/>
      <c r="T122" s="35"/>
      <c r="U122" s="35"/>
      <c r="V122" s="35"/>
      <c r="W122" s="35"/>
      <c r="X122" s="35"/>
      <c r="Y122" s="35"/>
      <c r="Z122" s="35"/>
      <c r="AA122" s="35"/>
      <c r="AB122" s="35"/>
      <c r="AC122" s="35"/>
      <c r="AD122" s="35"/>
      <c r="AE122" s="35"/>
    </row>
    <row r="123" spans="1:31" s="2" customFormat="1" ht="6.9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2" customHeight="1">
      <c r="A124" s="35"/>
      <c r="B124" s="36"/>
      <c r="C124" s="30" t="s">
        <v>20</v>
      </c>
      <c r="D124" s="37"/>
      <c r="E124" s="37"/>
      <c r="F124" s="28" t="str">
        <f>F12</f>
        <v>Bohumín</v>
      </c>
      <c r="G124" s="37"/>
      <c r="H124" s="37"/>
      <c r="I124" s="30" t="s">
        <v>22</v>
      </c>
      <c r="J124" s="67" t="str">
        <f>IF(J12="","",J12)</f>
        <v>10. 3. 2021</v>
      </c>
      <c r="K124" s="37"/>
      <c r="L124" s="52"/>
      <c r="S124" s="35"/>
      <c r="T124" s="35"/>
      <c r="U124" s="35"/>
      <c r="V124" s="35"/>
      <c r="W124" s="35"/>
      <c r="X124" s="35"/>
      <c r="Y124" s="35"/>
      <c r="Z124" s="35"/>
      <c r="AA124" s="35"/>
      <c r="AB124" s="35"/>
      <c r="AC124" s="35"/>
      <c r="AD124" s="35"/>
      <c r="AE124" s="35"/>
    </row>
    <row r="125" spans="1:31" s="2" customFormat="1" ht="6.9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5.2" customHeight="1">
      <c r="A126" s="35"/>
      <c r="B126" s="36"/>
      <c r="C126" s="30" t="s">
        <v>24</v>
      </c>
      <c r="D126" s="37"/>
      <c r="E126" s="37"/>
      <c r="F126" s="28" t="str">
        <f>E15</f>
        <v>Město Bohumín</v>
      </c>
      <c r="G126" s="37"/>
      <c r="H126" s="37"/>
      <c r="I126" s="30" t="s">
        <v>30</v>
      </c>
      <c r="J126" s="33" t="str">
        <f>E21</f>
        <v xml:space="preserve">ATRIS s.r.o. </v>
      </c>
      <c r="K126" s="37"/>
      <c r="L126" s="52"/>
      <c r="S126" s="35"/>
      <c r="T126" s="35"/>
      <c r="U126" s="35"/>
      <c r="V126" s="35"/>
      <c r="W126" s="35"/>
      <c r="X126" s="35"/>
      <c r="Y126" s="35"/>
      <c r="Z126" s="35"/>
      <c r="AA126" s="35"/>
      <c r="AB126" s="35"/>
      <c r="AC126" s="35"/>
      <c r="AD126" s="35"/>
      <c r="AE126" s="35"/>
    </row>
    <row r="127" spans="1:31" s="2" customFormat="1" ht="15.2" customHeight="1">
      <c r="A127" s="35"/>
      <c r="B127" s="36"/>
      <c r="C127" s="30" t="s">
        <v>28</v>
      </c>
      <c r="D127" s="37"/>
      <c r="E127" s="37"/>
      <c r="F127" s="28" t="str">
        <f>IF(E18="","",E18)</f>
        <v>Vyplň údaj</v>
      </c>
      <c r="G127" s="37"/>
      <c r="H127" s="37"/>
      <c r="I127" s="30" t="s">
        <v>33</v>
      </c>
      <c r="J127" s="33" t="str">
        <f>E24</f>
        <v>Barbora Kyšková</v>
      </c>
      <c r="K127" s="37"/>
      <c r="L127" s="52"/>
      <c r="S127" s="35"/>
      <c r="T127" s="35"/>
      <c r="U127" s="35"/>
      <c r="V127" s="35"/>
      <c r="W127" s="35"/>
      <c r="X127" s="35"/>
      <c r="Y127" s="35"/>
      <c r="Z127" s="35"/>
      <c r="AA127" s="35"/>
      <c r="AB127" s="35"/>
      <c r="AC127" s="35"/>
      <c r="AD127" s="35"/>
      <c r="AE127" s="35"/>
    </row>
    <row r="128" spans="1:31" s="2" customFormat="1" ht="10.35" customHeight="1">
      <c r="A128" s="35"/>
      <c r="B128" s="36"/>
      <c r="C128" s="37"/>
      <c r="D128" s="37"/>
      <c r="E128" s="37"/>
      <c r="F128" s="37"/>
      <c r="G128" s="37"/>
      <c r="H128" s="37"/>
      <c r="I128" s="37"/>
      <c r="J128" s="37"/>
      <c r="K128" s="37"/>
      <c r="L128" s="52"/>
      <c r="S128" s="35"/>
      <c r="T128" s="35"/>
      <c r="U128" s="35"/>
      <c r="V128" s="35"/>
      <c r="W128" s="35"/>
      <c r="X128" s="35"/>
      <c r="Y128" s="35"/>
      <c r="Z128" s="35"/>
      <c r="AA128" s="35"/>
      <c r="AB128" s="35"/>
      <c r="AC128" s="35"/>
      <c r="AD128" s="35"/>
      <c r="AE128" s="35"/>
    </row>
    <row r="129" spans="1:31" s="11" customFormat="1" ht="29.25" customHeight="1">
      <c r="A129" s="165"/>
      <c r="B129" s="166"/>
      <c r="C129" s="167" t="s">
        <v>190</v>
      </c>
      <c r="D129" s="168" t="s">
        <v>61</v>
      </c>
      <c r="E129" s="168" t="s">
        <v>57</v>
      </c>
      <c r="F129" s="168" t="s">
        <v>58</v>
      </c>
      <c r="G129" s="168" t="s">
        <v>191</v>
      </c>
      <c r="H129" s="168" t="s">
        <v>192</v>
      </c>
      <c r="I129" s="168" t="s">
        <v>193</v>
      </c>
      <c r="J129" s="168" t="s">
        <v>181</v>
      </c>
      <c r="K129" s="169" t="s">
        <v>194</v>
      </c>
      <c r="L129" s="170"/>
      <c r="M129" s="76" t="s">
        <v>1</v>
      </c>
      <c r="N129" s="77" t="s">
        <v>40</v>
      </c>
      <c r="O129" s="77" t="s">
        <v>195</v>
      </c>
      <c r="P129" s="77" t="s">
        <v>196</v>
      </c>
      <c r="Q129" s="77" t="s">
        <v>197</v>
      </c>
      <c r="R129" s="77" t="s">
        <v>198</v>
      </c>
      <c r="S129" s="77" t="s">
        <v>199</v>
      </c>
      <c r="T129" s="78" t="s">
        <v>200</v>
      </c>
      <c r="U129" s="165"/>
      <c r="V129" s="165"/>
      <c r="W129" s="165"/>
      <c r="X129" s="165"/>
      <c r="Y129" s="165"/>
      <c r="Z129" s="165"/>
      <c r="AA129" s="165"/>
      <c r="AB129" s="165"/>
      <c r="AC129" s="165"/>
      <c r="AD129" s="165"/>
      <c r="AE129" s="165"/>
    </row>
    <row r="130" spans="1:63" s="2" customFormat="1" ht="22.9" customHeight="1">
      <c r="A130" s="35"/>
      <c r="B130" s="36"/>
      <c r="C130" s="83" t="s">
        <v>201</v>
      </c>
      <c r="D130" s="37"/>
      <c r="E130" s="37"/>
      <c r="F130" s="37"/>
      <c r="G130" s="37"/>
      <c r="H130" s="37"/>
      <c r="I130" s="37"/>
      <c r="J130" s="171">
        <f>BK130</f>
        <v>0</v>
      </c>
      <c r="K130" s="37"/>
      <c r="L130" s="40"/>
      <c r="M130" s="79"/>
      <c r="N130" s="172"/>
      <c r="O130" s="80"/>
      <c r="P130" s="173">
        <f>P131+P135+P330+P338</f>
        <v>0</v>
      </c>
      <c r="Q130" s="80"/>
      <c r="R130" s="173">
        <f>R131+R135+R330+R338</f>
        <v>6.780154000000001</v>
      </c>
      <c r="S130" s="80"/>
      <c r="T130" s="174">
        <f>T131+T135+T330+T338</f>
        <v>0.23076</v>
      </c>
      <c r="U130" s="35"/>
      <c r="V130" s="35"/>
      <c r="W130" s="35"/>
      <c r="X130" s="35"/>
      <c r="Y130" s="35"/>
      <c r="Z130" s="35"/>
      <c r="AA130" s="35"/>
      <c r="AB130" s="35"/>
      <c r="AC130" s="35"/>
      <c r="AD130" s="35"/>
      <c r="AE130" s="35"/>
      <c r="AT130" s="18" t="s">
        <v>75</v>
      </c>
      <c r="AU130" s="18" t="s">
        <v>183</v>
      </c>
      <c r="BK130" s="175">
        <f>BK131+BK135+BK330+BK338</f>
        <v>0</v>
      </c>
    </row>
    <row r="131" spans="2:63" s="12" customFormat="1" ht="25.9" customHeight="1">
      <c r="B131" s="176"/>
      <c r="C131" s="177"/>
      <c r="D131" s="178" t="s">
        <v>75</v>
      </c>
      <c r="E131" s="179" t="s">
        <v>273</v>
      </c>
      <c r="F131" s="179" t="s">
        <v>274</v>
      </c>
      <c r="G131" s="177"/>
      <c r="H131" s="177"/>
      <c r="I131" s="180"/>
      <c r="J131" s="181">
        <f>BK131</f>
        <v>0</v>
      </c>
      <c r="K131" s="177"/>
      <c r="L131" s="182"/>
      <c r="M131" s="183"/>
      <c r="N131" s="184"/>
      <c r="O131" s="184"/>
      <c r="P131" s="185">
        <f>P132</f>
        <v>0</v>
      </c>
      <c r="Q131" s="184"/>
      <c r="R131" s="185">
        <f>R132</f>
        <v>0.040284</v>
      </c>
      <c r="S131" s="184"/>
      <c r="T131" s="186">
        <f>T132</f>
        <v>0</v>
      </c>
      <c r="AR131" s="187" t="s">
        <v>84</v>
      </c>
      <c r="AT131" s="188" t="s">
        <v>75</v>
      </c>
      <c r="AU131" s="188" t="s">
        <v>76</v>
      </c>
      <c r="AY131" s="187" t="s">
        <v>205</v>
      </c>
      <c r="BK131" s="189">
        <f>BK132</f>
        <v>0</v>
      </c>
    </row>
    <row r="132" spans="2:63" s="12" customFormat="1" ht="22.9" customHeight="1">
      <c r="B132" s="176"/>
      <c r="C132" s="177"/>
      <c r="D132" s="178" t="s">
        <v>75</v>
      </c>
      <c r="E132" s="190" t="s">
        <v>245</v>
      </c>
      <c r="F132" s="190" t="s">
        <v>3683</v>
      </c>
      <c r="G132" s="177"/>
      <c r="H132" s="177"/>
      <c r="I132" s="180"/>
      <c r="J132" s="191">
        <f>BK132</f>
        <v>0</v>
      </c>
      <c r="K132" s="177"/>
      <c r="L132" s="182"/>
      <c r="M132" s="183"/>
      <c r="N132" s="184"/>
      <c r="O132" s="184"/>
      <c r="P132" s="185">
        <f>SUM(P133:P134)</f>
        <v>0</v>
      </c>
      <c r="Q132" s="184"/>
      <c r="R132" s="185">
        <f>SUM(R133:R134)</f>
        <v>0.040284</v>
      </c>
      <c r="S132" s="184"/>
      <c r="T132" s="186">
        <f>SUM(T133:T134)</f>
        <v>0</v>
      </c>
      <c r="AR132" s="187" t="s">
        <v>84</v>
      </c>
      <c r="AT132" s="188" t="s">
        <v>75</v>
      </c>
      <c r="AU132" s="188" t="s">
        <v>84</v>
      </c>
      <c r="AY132" s="187" t="s">
        <v>205</v>
      </c>
      <c r="BK132" s="189">
        <f>SUM(BK133:BK134)</f>
        <v>0</v>
      </c>
    </row>
    <row r="133" spans="1:65" s="2" customFormat="1" ht="14.45" customHeight="1">
      <c r="A133" s="35"/>
      <c r="B133" s="36"/>
      <c r="C133" s="192" t="s">
        <v>84</v>
      </c>
      <c r="D133" s="192" t="s">
        <v>207</v>
      </c>
      <c r="E133" s="193" t="s">
        <v>3684</v>
      </c>
      <c r="F133" s="194" t="s">
        <v>3685</v>
      </c>
      <c r="G133" s="195" t="s">
        <v>326</v>
      </c>
      <c r="H133" s="196">
        <v>1.2</v>
      </c>
      <c r="I133" s="197"/>
      <c r="J133" s="198">
        <f>ROUND(I133*H133,2)</f>
        <v>0</v>
      </c>
      <c r="K133" s="194" t="s">
        <v>963</v>
      </c>
      <c r="L133" s="40"/>
      <c r="M133" s="199" t="s">
        <v>1</v>
      </c>
      <c r="N133" s="200" t="s">
        <v>41</v>
      </c>
      <c r="O133" s="72"/>
      <c r="P133" s="201">
        <f>O133*H133</f>
        <v>0</v>
      </c>
      <c r="Q133" s="201">
        <v>0.00052</v>
      </c>
      <c r="R133" s="201">
        <f>Q133*H133</f>
        <v>0.0006239999999999999</v>
      </c>
      <c r="S133" s="201">
        <v>0</v>
      </c>
      <c r="T133" s="202">
        <f>S133*H133</f>
        <v>0</v>
      </c>
      <c r="U133" s="35"/>
      <c r="V133" s="35"/>
      <c r="W133" s="35"/>
      <c r="X133" s="35"/>
      <c r="Y133" s="35"/>
      <c r="Z133" s="35"/>
      <c r="AA133" s="35"/>
      <c r="AB133" s="35"/>
      <c r="AC133" s="35"/>
      <c r="AD133" s="35"/>
      <c r="AE133" s="35"/>
      <c r="AR133" s="203" t="s">
        <v>211</v>
      </c>
      <c r="AT133" s="203" t="s">
        <v>207</v>
      </c>
      <c r="AU133" s="203" t="s">
        <v>86</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3686</v>
      </c>
    </row>
    <row r="134" spans="1:65" s="2" customFormat="1" ht="24.2" customHeight="1">
      <c r="A134" s="35"/>
      <c r="B134" s="36"/>
      <c r="C134" s="250" t="s">
        <v>86</v>
      </c>
      <c r="D134" s="250" t="s">
        <v>502</v>
      </c>
      <c r="E134" s="251" t="s">
        <v>3687</v>
      </c>
      <c r="F134" s="252" t="s">
        <v>3688</v>
      </c>
      <c r="G134" s="253" t="s">
        <v>326</v>
      </c>
      <c r="H134" s="254">
        <v>1.2</v>
      </c>
      <c r="I134" s="255"/>
      <c r="J134" s="256">
        <f>ROUND(I134*H134,2)</f>
        <v>0</v>
      </c>
      <c r="K134" s="252" t="s">
        <v>963</v>
      </c>
      <c r="L134" s="257"/>
      <c r="M134" s="258" t="s">
        <v>1</v>
      </c>
      <c r="N134" s="259" t="s">
        <v>41</v>
      </c>
      <c r="O134" s="72"/>
      <c r="P134" s="201">
        <f>O134*H134</f>
        <v>0</v>
      </c>
      <c r="Q134" s="201">
        <v>0.03305</v>
      </c>
      <c r="R134" s="201">
        <f>Q134*H134</f>
        <v>0.03966</v>
      </c>
      <c r="S134" s="201">
        <v>0</v>
      </c>
      <c r="T134" s="202">
        <f>S134*H134</f>
        <v>0</v>
      </c>
      <c r="U134" s="35"/>
      <c r="V134" s="35"/>
      <c r="W134" s="35"/>
      <c r="X134" s="35"/>
      <c r="Y134" s="35"/>
      <c r="Z134" s="35"/>
      <c r="AA134" s="35"/>
      <c r="AB134" s="35"/>
      <c r="AC134" s="35"/>
      <c r="AD134" s="35"/>
      <c r="AE134" s="35"/>
      <c r="AR134" s="203" t="s">
        <v>245</v>
      </c>
      <c r="AT134" s="203" t="s">
        <v>502</v>
      </c>
      <c r="AU134" s="203" t="s">
        <v>86</v>
      </c>
      <c r="AY134" s="18" t="s">
        <v>205</v>
      </c>
      <c r="BE134" s="204">
        <f>IF(N134="základní",J134,0)</f>
        <v>0</v>
      </c>
      <c r="BF134" s="204">
        <f>IF(N134="snížená",J134,0)</f>
        <v>0</v>
      </c>
      <c r="BG134" s="204">
        <f>IF(N134="zákl. přenesená",J134,0)</f>
        <v>0</v>
      </c>
      <c r="BH134" s="204">
        <f>IF(N134="sníž. přenesená",J134,0)</f>
        <v>0</v>
      </c>
      <c r="BI134" s="204">
        <f>IF(N134="nulová",J134,0)</f>
        <v>0</v>
      </c>
      <c r="BJ134" s="18" t="s">
        <v>84</v>
      </c>
      <c r="BK134" s="204">
        <f>ROUND(I134*H134,2)</f>
        <v>0</v>
      </c>
      <c r="BL134" s="18" t="s">
        <v>211</v>
      </c>
      <c r="BM134" s="203" t="s">
        <v>3689</v>
      </c>
    </row>
    <row r="135" spans="2:63" s="12" customFormat="1" ht="25.9" customHeight="1">
      <c r="B135" s="176"/>
      <c r="C135" s="177"/>
      <c r="D135" s="178" t="s">
        <v>75</v>
      </c>
      <c r="E135" s="179" t="s">
        <v>1075</v>
      </c>
      <c r="F135" s="179" t="s">
        <v>1076</v>
      </c>
      <c r="G135" s="177"/>
      <c r="H135" s="177"/>
      <c r="I135" s="180"/>
      <c r="J135" s="181">
        <f>BK135</f>
        <v>0</v>
      </c>
      <c r="K135" s="177"/>
      <c r="L135" s="182"/>
      <c r="M135" s="183"/>
      <c r="N135" s="184"/>
      <c r="O135" s="184"/>
      <c r="P135" s="185">
        <f>P136+P155+P161+P169+P235+P271+P320+P324</f>
        <v>0</v>
      </c>
      <c r="Q135" s="184"/>
      <c r="R135" s="185">
        <f>R136+R155+R161+R169+R235+R271+R320+R324</f>
        <v>6.739870000000002</v>
      </c>
      <c r="S135" s="184"/>
      <c r="T135" s="186">
        <f>T136+T155+T161+T169+T235+T271+T320+T324</f>
        <v>0.23076</v>
      </c>
      <c r="AR135" s="187" t="s">
        <v>86</v>
      </c>
      <c r="AT135" s="188" t="s">
        <v>75</v>
      </c>
      <c r="AU135" s="188" t="s">
        <v>76</v>
      </c>
      <c r="AY135" s="187" t="s">
        <v>205</v>
      </c>
      <c r="BK135" s="189">
        <f>BK136+BK155+BK161+BK169+BK235+BK271+BK320+BK324</f>
        <v>0</v>
      </c>
    </row>
    <row r="136" spans="2:63" s="12" customFormat="1" ht="22.9" customHeight="1">
      <c r="B136" s="176"/>
      <c r="C136" s="177"/>
      <c r="D136" s="178" t="s">
        <v>75</v>
      </c>
      <c r="E136" s="190" t="s">
        <v>1176</v>
      </c>
      <c r="F136" s="190" t="s">
        <v>1177</v>
      </c>
      <c r="G136" s="177"/>
      <c r="H136" s="177"/>
      <c r="I136" s="180"/>
      <c r="J136" s="191">
        <f>BK136</f>
        <v>0</v>
      </c>
      <c r="K136" s="177"/>
      <c r="L136" s="182"/>
      <c r="M136" s="183"/>
      <c r="N136" s="184"/>
      <c r="O136" s="184"/>
      <c r="P136" s="185">
        <f>SUM(P137:P154)</f>
        <v>0</v>
      </c>
      <c r="Q136" s="184"/>
      <c r="R136" s="185">
        <f>SUM(R137:R154)</f>
        <v>0.4233800000000001</v>
      </c>
      <c r="S136" s="184"/>
      <c r="T136" s="186">
        <f>SUM(T137:T154)</f>
        <v>0</v>
      </c>
      <c r="AR136" s="187" t="s">
        <v>86</v>
      </c>
      <c r="AT136" s="188" t="s">
        <v>75</v>
      </c>
      <c r="AU136" s="188" t="s">
        <v>84</v>
      </c>
      <c r="AY136" s="187" t="s">
        <v>205</v>
      </c>
      <c r="BK136" s="189">
        <f>SUM(BK137:BK154)</f>
        <v>0</v>
      </c>
    </row>
    <row r="137" spans="1:65" s="2" customFormat="1" ht="24.2" customHeight="1">
      <c r="A137" s="35"/>
      <c r="B137" s="36"/>
      <c r="C137" s="192" t="s">
        <v>218</v>
      </c>
      <c r="D137" s="192" t="s">
        <v>207</v>
      </c>
      <c r="E137" s="193" t="s">
        <v>3690</v>
      </c>
      <c r="F137" s="194" t="s">
        <v>3691</v>
      </c>
      <c r="G137" s="195" t="s">
        <v>326</v>
      </c>
      <c r="H137" s="196">
        <v>616</v>
      </c>
      <c r="I137" s="197"/>
      <c r="J137" s="198">
        <f>ROUND(I137*H137,2)</f>
        <v>0</v>
      </c>
      <c r="K137" s="194" t="s">
        <v>963</v>
      </c>
      <c r="L137" s="40"/>
      <c r="M137" s="199" t="s">
        <v>1</v>
      </c>
      <c r="N137" s="200" t="s">
        <v>41</v>
      </c>
      <c r="O137" s="72"/>
      <c r="P137" s="201">
        <f>O137*H137</f>
        <v>0</v>
      </c>
      <c r="Q137" s="201">
        <v>0.00019</v>
      </c>
      <c r="R137" s="201">
        <f>Q137*H137</f>
        <v>0.11704</v>
      </c>
      <c r="S137" s="201">
        <v>0</v>
      </c>
      <c r="T137" s="202">
        <f>S137*H137</f>
        <v>0</v>
      </c>
      <c r="U137" s="35"/>
      <c r="V137" s="35"/>
      <c r="W137" s="35"/>
      <c r="X137" s="35"/>
      <c r="Y137" s="35"/>
      <c r="Z137" s="35"/>
      <c r="AA137" s="35"/>
      <c r="AB137" s="35"/>
      <c r="AC137" s="35"/>
      <c r="AD137" s="35"/>
      <c r="AE137" s="35"/>
      <c r="AR137" s="203" t="s">
        <v>341</v>
      </c>
      <c r="AT137" s="203" t="s">
        <v>207</v>
      </c>
      <c r="AU137" s="203" t="s">
        <v>86</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341</v>
      </c>
      <c r="BM137" s="203" t="s">
        <v>3692</v>
      </c>
    </row>
    <row r="138" spans="1:65" s="2" customFormat="1" ht="24.2" customHeight="1">
      <c r="A138" s="35"/>
      <c r="B138" s="36"/>
      <c r="C138" s="250" t="s">
        <v>211</v>
      </c>
      <c r="D138" s="250" t="s">
        <v>502</v>
      </c>
      <c r="E138" s="251" t="s">
        <v>3693</v>
      </c>
      <c r="F138" s="252" t="s">
        <v>3694</v>
      </c>
      <c r="G138" s="253" t="s">
        <v>326</v>
      </c>
      <c r="H138" s="254">
        <v>365</v>
      </c>
      <c r="I138" s="255"/>
      <c r="J138" s="256">
        <f>ROUND(I138*H138,2)</f>
        <v>0</v>
      </c>
      <c r="K138" s="252" t="s">
        <v>963</v>
      </c>
      <c r="L138" s="257"/>
      <c r="M138" s="258" t="s">
        <v>1</v>
      </c>
      <c r="N138" s="259" t="s">
        <v>41</v>
      </c>
      <c r="O138" s="72"/>
      <c r="P138" s="201">
        <f>O138*H138</f>
        <v>0</v>
      </c>
      <c r="Q138" s="201">
        <v>0.00025</v>
      </c>
      <c r="R138" s="201">
        <f>Q138*H138</f>
        <v>0.09125</v>
      </c>
      <c r="S138" s="201">
        <v>0</v>
      </c>
      <c r="T138" s="202">
        <f>S138*H138</f>
        <v>0</v>
      </c>
      <c r="U138" s="35"/>
      <c r="V138" s="35"/>
      <c r="W138" s="35"/>
      <c r="X138" s="35"/>
      <c r="Y138" s="35"/>
      <c r="Z138" s="35"/>
      <c r="AA138" s="35"/>
      <c r="AB138" s="35"/>
      <c r="AC138" s="35"/>
      <c r="AD138" s="35"/>
      <c r="AE138" s="35"/>
      <c r="AR138" s="203" t="s">
        <v>643</v>
      </c>
      <c r="AT138" s="203" t="s">
        <v>502</v>
      </c>
      <c r="AU138" s="203" t="s">
        <v>86</v>
      </c>
      <c r="AY138" s="18" t="s">
        <v>205</v>
      </c>
      <c r="BE138" s="204">
        <f>IF(N138="základní",J138,0)</f>
        <v>0</v>
      </c>
      <c r="BF138" s="204">
        <f>IF(N138="snížená",J138,0)</f>
        <v>0</v>
      </c>
      <c r="BG138" s="204">
        <f>IF(N138="zákl. přenesená",J138,0)</f>
        <v>0</v>
      </c>
      <c r="BH138" s="204">
        <f>IF(N138="sníž. přenesená",J138,0)</f>
        <v>0</v>
      </c>
      <c r="BI138" s="204">
        <f>IF(N138="nulová",J138,0)</f>
        <v>0</v>
      </c>
      <c r="BJ138" s="18" t="s">
        <v>84</v>
      </c>
      <c r="BK138" s="204">
        <f>ROUND(I138*H138,2)</f>
        <v>0</v>
      </c>
      <c r="BL138" s="18" t="s">
        <v>341</v>
      </c>
      <c r="BM138" s="203" t="s">
        <v>3695</v>
      </c>
    </row>
    <row r="139" spans="2:51" s="13" customFormat="1" ht="12">
      <c r="B139" s="214"/>
      <c r="C139" s="215"/>
      <c r="D139" s="205" t="s">
        <v>284</v>
      </c>
      <c r="E139" s="216" t="s">
        <v>1</v>
      </c>
      <c r="F139" s="217" t="s">
        <v>3696</v>
      </c>
      <c r="G139" s="215"/>
      <c r="H139" s="218">
        <v>365</v>
      </c>
      <c r="I139" s="219"/>
      <c r="J139" s="215"/>
      <c r="K139" s="215"/>
      <c r="L139" s="220"/>
      <c r="M139" s="221"/>
      <c r="N139" s="222"/>
      <c r="O139" s="222"/>
      <c r="P139" s="222"/>
      <c r="Q139" s="222"/>
      <c r="R139" s="222"/>
      <c r="S139" s="222"/>
      <c r="T139" s="223"/>
      <c r="AT139" s="224" t="s">
        <v>284</v>
      </c>
      <c r="AU139" s="224" t="s">
        <v>86</v>
      </c>
      <c r="AV139" s="13" t="s">
        <v>86</v>
      </c>
      <c r="AW139" s="13" t="s">
        <v>32</v>
      </c>
      <c r="AX139" s="13" t="s">
        <v>84</v>
      </c>
      <c r="AY139" s="224" t="s">
        <v>205</v>
      </c>
    </row>
    <row r="140" spans="1:65" s="2" customFormat="1" ht="24.2" customHeight="1">
      <c r="A140" s="35"/>
      <c r="B140" s="36"/>
      <c r="C140" s="250" t="s">
        <v>204</v>
      </c>
      <c r="D140" s="250" t="s">
        <v>502</v>
      </c>
      <c r="E140" s="251" t="s">
        <v>3697</v>
      </c>
      <c r="F140" s="252" t="s">
        <v>3698</v>
      </c>
      <c r="G140" s="253" t="s">
        <v>326</v>
      </c>
      <c r="H140" s="254">
        <v>69</v>
      </c>
      <c r="I140" s="255"/>
      <c r="J140" s="256">
        <f>ROUND(I140*H140,2)</f>
        <v>0</v>
      </c>
      <c r="K140" s="252" t="s">
        <v>963</v>
      </c>
      <c r="L140" s="257"/>
      <c r="M140" s="258" t="s">
        <v>1</v>
      </c>
      <c r="N140" s="259" t="s">
        <v>41</v>
      </c>
      <c r="O140" s="72"/>
      <c r="P140" s="201">
        <f>O140*H140</f>
        <v>0</v>
      </c>
      <c r="Q140" s="201">
        <v>0.00027</v>
      </c>
      <c r="R140" s="201">
        <f>Q140*H140</f>
        <v>0.01863</v>
      </c>
      <c r="S140" s="201">
        <v>0</v>
      </c>
      <c r="T140" s="202">
        <f>S140*H140</f>
        <v>0</v>
      </c>
      <c r="U140" s="35"/>
      <c r="V140" s="35"/>
      <c r="W140" s="35"/>
      <c r="X140" s="35"/>
      <c r="Y140" s="35"/>
      <c r="Z140" s="35"/>
      <c r="AA140" s="35"/>
      <c r="AB140" s="35"/>
      <c r="AC140" s="35"/>
      <c r="AD140" s="35"/>
      <c r="AE140" s="35"/>
      <c r="AR140" s="203" t="s">
        <v>643</v>
      </c>
      <c r="AT140" s="203" t="s">
        <v>502</v>
      </c>
      <c r="AU140" s="203" t="s">
        <v>86</v>
      </c>
      <c r="AY140" s="18" t="s">
        <v>205</v>
      </c>
      <c r="BE140" s="204">
        <f>IF(N140="základní",J140,0)</f>
        <v>0</v>
      </c>
      <c r="BF140" s="204">
        <f>IF(N140="snížená",J140,0)</f>
        <v>0</v>
      </c>
      <c r="BG140" s="204">
        <f>IF(N140="zákl. přenesená",J140,0)</f>
        <v>0</v>
      </c>
      <c r="BH140" s="204">
        <f>IF(N140="sníž. přenesená",J140,0)</f>
        <v>0</v>
      </c>
      <c r="BI140" s="204">
        <f>IF(N140="nulová",J140,0)</f>
        <v>0</v>
      </c>
      <c r="BJ140" s="18" t="s">
        <v>84</v>
      </c>
      <c r="BK140" s="204">
        <f>ROUND(I140*H140,2)</f>
        <v>0</v>
      </c>
      <c r="BL140" s="18" t="s">
        <v>341</v>
      </c>
      <c r="BM140" s="203" t="s">
        <v>3699</v>
      </c>
    </row>
    <row r="141" spans="2:51" s="13" customFormat="1" ht="12">
      <c r="B141" s="214"/>
      <c r="C141" s="215"/>
      <c r="D141" s="205" t="s">
        <v>284</v>
      </c>
      <c r="E141" s="216" t="s">
        <v>1</v>
      </c>
      <c r="F141" s="217" t="s">
        <v>3700</v>
      </c>
      <c r="G141" s="215"/>
      <c r="H141" s="218">
        <v>69</v>
      </c>
      <c r="I141" s="219"/>
      <c r="J141" s="215"/>
      <c r="K141" s="215"/>
      <c r="L141" s="220"/>
      <c r="M141" s="221"/>
      <c r="N141" s="222"/>
      <c r="O141" s="222"/>
      <c r="P141" s="222"/>
      <c r="Q141" s="222"/>
      <c r="R141" s="222"/>
      <c r="S141" s="222"/>
      <c r="T141" s="223"/>
      <c r="AT141" s="224" t="s">
        <v>284</v>
      </c>
      <c r="AU141" s="224" t="s">
        <v>86</v>
      </c>
      <c r="AV141" s="13" t="s">
        <v>86</v>
      </c>
      <c r="AW141" s="13" t="s">
        <v>32</v>
      </c>
      <c r="AX141" s="13" t="s">
        <v>84</v>
      </c>
      <c r="AY141" s="224" t="s">
        <v>205</v>
      </c>
    </row>
    <row r="142" spans="1:65" s="2" customFormat="1" ht="24.2" customHeight="1">
      <c r="A142" s="35"/>
      <c r="B142" s="36"/>
      <c r="C142" s="250" t="s">
        <v>235</v>
      </c>
      <c r="D142" s="250" t="s">
        <v>502</v>
      </c>
      <c r="E142" s="251" t="s">
        <v>3701</v>
      </c>
      <c r="F142" s="252" t="s">
        <v>3702</v>
      </c>
      <c r="G142" s="253" t="s">
        <v>326</v>
      </c>
      <c r="H142" s="254">
        <v>78</v>
      </c>
      <c r="I142" s="255"/>
      <c r="J142" s="256">
        <f>ROUND(I142*H142,2)</f>
        <v>0</v>
      </c>
      <c r="K142" s="252" t="s">
        <v>963</v>
      </c>
      <c r="L142" s="257"/>
      <c r="M142" s="258" t="s">
        <v>1</v>
      </c>
      <c r="N142" s="259" t="s">
        <v>41</v>
      </c>
      <c r="O142" s="72"/>
      <c r="P142" s="201">
        <f>O142*H142</f>
        <v>0</v>
      </c>
      <c r="Q142" s="201">
        <v>0.00059</v>
      </c>
      <c r="R142" s="201">
        <f>Q142*H142</f>
        <v>0.046020000000000005</v>
      </c>
      <c r="S142" s="201">
        <v>0</v>
      </c>
      <c r="T142" s="202">
        <f>S142*H142</f>
        <v>0</v>
      </c>
      <c r="U142" s="35"/>
      <c r="V142" s="35"/>
      <c r="W142" s="35"/>
      <c r="X142" s="35"/>
      <c r="Y142" s="35"/>
      <c r="Z142" s="35"/>
      <c r="AA142" s="35"/>
      <c r="AB142" s="35"/>
      <c r="AC142" s="35"/>
      <c r="AD142" s="35"/>
      <c r="AE142" s="35"/>
      <c r="AR142" s="203" t="s">
        <v>643</v>
      </c>
      <c r="AT142" s="203" t="s">
        <v>502</v>
      </c>
      <c r="AU142" s="203" t="s">
        <v>86</v>
      </c>
      <c r="AY142" s="18" t="s">
        <v>205</v>
      </c>
      <c r="BE142" s="204">
        <f>IF(N142="základní",J142,0)</f>
        <v>0</v>
      </c>
      <c r="BF142" s="204">
        <f>IF(N142="snížená",J142,0)</f>
        <v>0</v>
      </c>
      <c r="BG142" s="204">
        <f>IF(N142="zákl. přenesená",J142,0)</f>
        <v>0</v>
      </c>
      <c r="BH142" s="204">
        <f>IF(N142="sníž. přenesená",J142,0)</f>
        <v>0</v>
      </c>
      <c r="BI142" s="204">
        <f>IF(N142="nulová",J142,0)</f>
        <v>0</v>
      </c>
      <c r="BJ142" s="18" t="s">
        <v>84</v>
      </c>
      <c r="BK142" s="204">
        <f>ROUND(I142*H142,2)</f>
        <v>0</v>
      </c>
      <c r="BL142" s="18" t="s">
        <v>341</v>
      </c>
      <c r="BM142" s="203" t="s">
        <v>3703</v>
      </c>
    </row>
    <row r="143" spans="2:51" s="13" customFormat="1" ht="12">
      <c r="B143" s="214"/>
      <c r="C143" s="215"/>
      <c r="D143" s="205" t="s">
        <v>284</v>
      </c>
      <c r="E143" s="216" t="s">
        <v>1</v>
      </c>
      <c r="F143" s="217" t="s">
        <v>3704</v>
      </c>
      <c r="G143" s="215"/>
      <c r="H143" s="218">
        <v>78</v>
      </c>
      <c r="I143" s="219"/>
      <c r="J143" s="215"/>
      <c r="K143" s="215"/>
      <c r="L143" s="220"/>
      <c r="M143" s="221"/>
      <c r="N143" s="222"/>
      <c r="O143" s="222"/>
      <c r="P143" s="222"/>
      <c r="Q143" s="222"/>
      <c r="R143" s="222"/>
      <c r="S143" s="222"/>
      <c r="T143" s="223"/>
      <c r="AT143" s="224" t="s">
        <v>284</v>
      </c>
      <c r="AU143" s="224" t="s">
        <v>86</v>
      </c>
      <c r="AV143" s="13" t="s">
        <v>86</v>
      </c>
      <c r="AW143" s="13" t="s">
        <v>32</v>
      </c>
      <c r="AX143" s="13" t="s">
        <v>84</v>
      </c>
      <c r="AY143" s="224" t="s">
        <v>205</v>
      </c>
    </row>
    <row r="144" spans="1:65" s="2" customFormat="1" ht="24.2" customHeight="1">
      <c r="A144" s="35"/>
      <c r="B144" s="36"/>
      <c r="C144" s="250" t="s">
        <v>240</v>
      </c>
      <c r="D144" s="250" t="s">
        <v>502</v>
      </c>
      <c r="E144" s="251" t="s">
        <v>3705</v>
      </c>
      <c r="F144" s="252" t="s">
        <v>3706</v>
      </c>
      <c r="G144" s="253" t="s">
        <v>326</v>
      </c>
      <c r="H144" s="254">
        <v>1</v>
      </c>
      <c r="I144" s="255"/>
      <c r="J144" s="256">
        <f>ROUND(I144*H144,2)</f>
        <v>0</v>
      </c>
      <c r="K144" s="252" t="s">
        <v>963</v>
      </c>
      <c r="L144" s="257"/>
      <c r="M144" s="258" t="s">
        <v>1</v>
      </c>
      <c r="N144" s="259" t="s">
        <v>41</v>
      </c>
      <c r="O144" s="72"/>
      <c r="P144" s="201">
        <f>O144*H144</f>
        <v>0</v>
      </c>
      <c r="Q144" s="201">
        <v>0.00065</v>
      </c>
      <c r="R144" s="201">
        <f>Q144*H144</f>
        <v>0.00065</v>
      </c>
      <c r="S144" s="201">
        <v>0</v>
      </c>
      <c r="T144" s="202">
        <f>S144*H144</f>
        <v>0</v>
      </c>
      <c r="U144" s="35"/>
      <c r="V144" s="35"/>
      <c r="W144" s="35"/>
      <c r="X144" s="35"/>
      <c r="Y144" s="35"/>
      <c r="Z144" s="35"/>
      <c r="AA144" s="35"/>
      <c r="AB144" s="35"/>
      <c r="AC144" s="35"/>
      <c r="AD144" s="35"/>
      <c r="AE144" s="35"/>
      <c r="AR144" s="203" t="s">
        <v>643</v>
      </c>
      <c r="AT144" s="203" t="s">
        <v>502</v>
      </c>
      <c r="AU144" s="203" t="s">
        <v>86</v>
      </c>
      <c r="AY144" s="18" t="s">
        <v>205</v>
      </c>
      <c r="BE144" s="204">
        <f>IF(N144="základní",J144,0)</f>
        <v>0</v>
      </c>
      <c r="BF144" s="204">
        <f>IF(N144="snížená",J144,0)</f>
        <v>0</v>
      </c>
      <c r="BG144" s="204">
        <f>IF(N144="zákl. přenesená",J144,0)</f>
        <v>0</v>
      </c>
      <c r="BH144" s="204">
        <f>IF(N144="sníž. přenesená",J144,0)</f>
        <v>0</v>
      </c>
      <c r="BI144" s="204">
        <f>IF(N144="nulová",J144,0)</f>
        <v>0</v>
      </c>
      <c r="BJ144" s="18" t="s">
        <v>84</v>
      </c>
      <c r="BK144" s="204">
        <f>ROUND(I144*H144,2)</f>
        <v>0</v>
      </c>
      <c r="BL144" s="18" t="s">
        <v>341</v>
      </c>
      <c r="BM144" s="203" t="s">
        <v>3707</v>
      </c>
    </row>
    <row r="145" spans="2:51" s="13" customFormat="1" ht="12">
      <c r="B145" s="214"/>
      <c r="C145" s="215"/>
      <c r="D145" s="205" t="s">
        <v>284</v>
      </c>
      <c r="E145" s="216" t="s">
        <v>1</v>
      </c>
      <c r="F145" s="217" t="s">
        <v>3708</v>
      </c>
      <c r="G145" s="215"/>
      <c r="H145" s="218">
        <v>1</v>
      </c>
      <c r="I145" s="219"/>
      <c r="J145" s="215"/>
      <c r="K145" s="215"/>
      <c r="L145" s="220"/>
      <c r="M145" s="221"/>
      <c r="N145" s="222"/>
      <c r="O145" s="222"/>
      <c r="P145" s="222"/>
      <c r="Q145" s="222"/>
      <c r="R145" s="222"/>
      <c r="S145" s="222"/>
      <c r="T145" s="223"/>
      <c r="AT145" s="224" t="s">
        <v>284</v>
      </c>
      <c r="AU145" s="224" t="s">
        <v>86</v>
      </c>
      <c r="AV145" s="13" t="s">
        <v>86</v>
      </c>
      <c r="AW145" s="13" t="s">
        <v>32</v>
      </c>
      <c r="AX145" s="13" t="s">
        <v>84</v>
      </c>
      <c r="AY145" s="224" t="s">
        <v>205</v>
      </c>
    </row>
    <row r="146" spans="1:65" s="2" customFormat="1" ht="24.2" customHeight="1">
      <c r="A146" s="35"/>
      <c r="B146" s="36"/>
      <c r="C146" s="250" t="s">
        <v>245</v>
      </c>
      <c r="D146" s="250" t="s">
        <v>502</v>
      </c>
      <c r="E146" s="251" t="s">
        <v>3709</v>
      </c>
      <c r="F146" s="252" t="s">
        <v>3710</v>
      </c>
      <c r="G146" s="253" t="s">
        <v>326</v>
      </c>
      <c r="H146" s="254">
        <v>67</v>
      </c>
      <c r="I146" s="255"/>
      <c r="J146" s="256">
        <f>ROUND(I146*H146,2)</f>
        <v>0</v>
      </c>
      <c r="K146" s="252" t="s">
        <v>963</v>
      </c>
      <c r="L146" s="257"/>
      <c r="M146" s="258" t="s">
        <v>1</v>
      </c>
      <c r="N146" s="259" t="s">
        <v>41</v>
      </c>
      <c r="O146" s="72"/>
      <c r="P146" s="201">
        <f>O146*H146</f>
        <v>0</v>
      </c>
      <c r="Q146" s="201">
        <v>0.00092</v>
      </c>
      <c r="R146" s="201">
        <f>Q146*H146</f>
        <v>0.06164</v>
      </c>
      <c r="S146" s="201">
        <v>0</v>
      </c>
      <c r="T146" s="202">
        <f>S146*H146</f>
        <v>0</v>
      </c>
      <c r="U146" s="35"/>
      <c r="V146" s="35"/>
      <c r="W146" s="35"/>
      <c r="X146" s="35"/>
      <c r="Y146" s="35"/>
      <c r="Z146" s="35"/>
      <c r="AA146" s="35"/>
      <c r="AB146" s="35"/>
      <c r="AC146" s="35"/>
      <c r="AD146" s="35"/>
      <c r="AE146" s="35"/>
      <c r="AR146" s="203" t="s">
        <v>643</v>
      </c>
      <c r="AT146" s="203" t="s">
        <v>502</v>
      </c>
      <c r="AU146" s="203" t="s">
        <v>86</v>
      </c>
      <c r="AY146" s="18" t="s">
        <v>205</v>
      </c>
      <c r="BE146" s="204">
        <f>IF(N146="základní",J146,0)</f>
        <v>0</v>
      </c>
      <c r="BF146" s="204">
        <f>IF(N146="snížená",J146,0)</f>
        <v>0</v>
      </c>
      <c r="BG146" s="204">
        <f>IF(N146="zákl. přenesená",J146,0)</f>
        <v>0</v>
      </c>
      <c r="BH146" s="204">
        <f>IF(N146="sníž. přenesená",J146,0)</f>
        <v>0</v>
      </c>
      <c r="BI146" s="204">
        <f>IF(N146="nulová",J146,0)</f>
        <v>0</v>
      </c>
      <c r="BJ146" s="18" t="s">
        <v>84</v>
      </c>
      <c r="BK146" s="204">
        <f>ROUND(I146*H146,2)</f>
        <v>0</v>
      </c>
      <c r="BL146" s="18" t="s">
        <v>341</v>
      </c>
      <c r="BM146" s="203" t="s">
        <v>3711</v>
      </c>
    </row>
    <row r="147" spans="2:51" s="13" customFormat="1" ht="12">
      <c r="B147" s="214"/>
      <c r="C147" s="215"/>
      <c r="D147" s="205" t="s">
        <v>284</v>
      </c>
      <c r="E147" s="216" t="s">
        <v>1</v>
      </c>
      <c r="F147" s="217" t="s">
        <v>3712</v>
      </c>
      <c r="G147" s="215"/>
      <c r="H147" s="218">
        <v>67</v>
      </c>
      <c r="I147" s="219"/>
      <c r="J147" s="215"/>
      <c r="K147" s="215"/>
      <c r="L147" s="220"/>
      <c r="M147" s="221"/>
      <c r="N147" s="222"/>
      <c r="O147" s="222"/>
      <c r="P147" s="222"/>
      <c r="Q147" s="222"/>
      <c r="R147" s="222"/>
      <c r="S147" s="222"/>
      <c r="T147" s="223"/>
      <c r="AT147" s="224" t="s">
        <v>284</v>
      </c>
      <c r="AU147" s="224" t="s">
        <v>86</v>
      </c>
      <c r="AV147" s="13" t="s">
        <v>86</v>
      </c>
      <c r="AW147" s="13" t="s">
        <v>32</v>
      </c>
      <c r="AX147" s="13" t="s">
        <v>84</v>
      </c>
      <c r="AY147" s="224" t="s">
        <v>205</v>
      </c>
    </row>
    <row r="148" spans="1:65" s="2" customFormat="1" ht="24.2" customHeight="1">
      <c r="A148" s="35"/>
      <c r="B148" s="36"/>
      <c r="C148" s="250" t="s">
        <v>249</v>
      </c>
      <c r="D148" s="250" t="s">
        <v>502</v>
      </c>
      <c r="E148" s="251" t="s">
        <v>3713</v>
      </c>
      <c r="F148" s="252" t="s">
        <v>3714</v>
      </c>
      <c r="G148" s="253" t="s">
        <v>326</v>
      </c>
      <c r="H148" s="254">
        <v>52</v>
      </c>
      <c r="I148" s="255"/>
      <c r="J148" s="256">
        <f>ROUND(I148*H148,2)</f>
        <v>0</v>
      </c>
      <c r="K148" s="252" t="s">
        <v>963</v>
      </c>
      <c r="L148" s="257"/>
      <c r="M148" s="258" t="s">
        <v>1</v>
      </c>
      <c r="N148" s="259" t="s">
        <v>41</v>
      </c>
      <c r="O148" s="72"/>
      <c r="P148" s="201">
        <f>O148*H148</f>
        <v>0</v>
      </c>
      <c r="Q148" s="201">
        <v>0.00072</v>
      </c>
      <c r="R148" s="201">
        <f>Q148*H148</f>
        <v>0.03744</v>
      </c>
      <c r="S148" s="201">
        <v>0</v>
      </c>
      <c r="T148" s="202">
        <f>S148*H148</f>
        <v>0</v>
      </c>
      <c r="U148" s="35"/>
      <c r="V148" s="35"/>
      <c r="W148" s="35"/>
      <c r="X148" s="35"/>
      <c r="Y148" s="35"/>
      <c r="Z148" s="35"/>
      <c r="AA148" s="35"/>
      <c r="AB148" s="35"/>
      <c r="AC148" s="35"/>
      <c r="AD148" s="35"/>
      <c r="AE148" s="35"/>
      <c r="AR148" s="203" t="s">
        <v>643</v>
      </c>
      <c r="AT148" s="203" t="s">
        <v>502</v>
      </c>
      <c r="AU148" s="203" t="s">
        <v>86</v>
      </c>
      <c r="AY148" s="18" t="s">
        <v>205</v>
      </c>
      <c r="BE148" s="204">
        <f>IF(N148="základní",J148,0)</f>
        <v>0</v>
      </c>
      <c r="BF148" s="204">
        <f>IF(N148="snížená",J148,0)</f>
        <v>0</v>
      </c>
      <c r="BG148" s="204">
        <f>IF(N148="zákl. přenesená",J148,0)</f>
        <v>0</v>
      </c>
      <c r="BH148" s="204">
        <f>IF(N148="sníž. přenesená",J148,0)</f>
        <v>0</v>
      </c>
      <c r="BI148" s="204">
        <f>IF(N148="nulová",J148,0)</f>
        <v>0</v>
      </c>
      <c r="BJ148" s="18" t="s">
        <v>84</v>
      </c>
      <c r="BK148" s="204">
        <f>ROUND(I148*H148,2)</f>
        <v>0</v>
      </c>
      <c r="BL148" s="18" t="s">
        <v>341</v>
      </c>
      <c r="BM148" s="203" t="s">
        <v>3715</v>
      </c>
    </row>
    <row r="149" spans="2:51" s="13" customFormat="1" ht="12">
      <c r="B149" s="214"/>
      <c r="C149" s="215"/>
      <c r="D149" s="205" t="s">
        <v>284</v>
      </c>
      <c r="E149" s="216" t="s">
        <v>1</v>
      </c>
      <c r="F149" s="217" t="s">
        <v>3716</v>
      </c>
      <c r="G149" s="215"/>
      <c r="H149" s="218">
        <v>52</v>
      </c>
      <c r="I149" s="219"/>
      <c r="J149" s="215"/>
      <c r="K149" s="215"/>
      <c r="L149" s="220"/>
      <c r="M149" s="221"/>
      <c r="N149" s="222"/>
      <c r="O149" s="222"/>
      <c r="P149" s="222"/>
      <c r="Q149" s="222"/>
      <c r="R149" s="222"/>
      <c r="S149" s="222"/>
      <c r="T149" s="223"/>
      <c r="AT149" s="224" t="s">
        <v>284</v>
      </c>
      <c r="AU149" s="224" t="s">
        <v>86</v>
      </c>
      <c r="AV149" s="13" t="s">
        <v>86</v>
      </c>
      <c r="AW149" s="13" t="s">
        <v>32</v>
      </c>
      <c r="AX149" s="13" t="s">
        <v>84</v>
      </c>
      <c r="AY149" s="224" t="s">
        <v>205</v>
      </c>
    </row>
    <row r="150" spans="1:65" s="2" customFormat="1" ht="24.2" customHeight="1">
      <c r="A150" s="35"/>
      <c r="B150" s="36"/>
      <c r="C150" s="192" t="s">
        <v>256</v>
      </c>
      <c r="D150" s="192" t="s">
        <v>207</v>
      </c>
      <c r="E150" s="193" t="s">
        <v>3717</v>
      </c>
      <c r="F150" s="194" t="s">
        <v>3718</v>
      </c>
      <c r="G150" s="195" t="s">
        <v>326</v>
      </c>
      <c r="H150" s="196">
        <v>23</v>
      </c>
      <c r="I150" s="197"/>
      <c r="J150" s="198">
        <f>ROUND(I150*H150,2)</f>
        <v>0</v>
      </c>
      <c r="K150" s="194" t="s">
        <v>963</v>
      </c>
      <c r="L150" s="40"/>
      <c r="M150" s="199" t="s">
        <v>1</v>
      </c>
      <c r="N150" s="200" t="s">
        <v>41</v>
      </c>
      <c r="O150" s="72"/>
      <c r="P150" s="201">
        <f>O150*H150</f>
        <v>0</v>
      </c>
      <c r="Q150" s="201">
        <v>0.00027</v>
      </c>
      <c r="R150" s="201">
        <f>Q150*H150</f>
        <v>0.00621</v>
      </c>
      <c r="S150" s="201">
        <v>0</v>
      </c>
      <c r="T150" s="202">
        <f>S150*H150</f>
        <v>0</v>
      </c>
      <c r="U150" s="35"/>
      <c r="V150" s="35"/>
      <c r="W150" s="35"/>
      <c r="X150" s="35"/>
      <c r="Y150" s="35"/>
      <c r="Z150" s="35"/>
      <c r="AA150" s="35"/>
      <c r="AB150" s="35"/>
      <c r="AC150" s="35"/>
      <c r="AD150" s="35"/>
      <c r="AE150" s="35"/>
      <c r="AR150" s="203" t="s">
        <v>341</v>
      </c>
      <c r="AT150" s="203" t="s">
        <v>207</v>
      </c>
      <c r="AU150" s="203" t="s">
        <v>86</v>
      </c>
      <c r="AY150" s="18" t="s">
        <v>205</v>
      </c>
      <c r="BE150" s="204">
        <f>IF(N150="základní",J150,0)</f>
        <v>0</v>
      </c>
      <c r="BF150" s="204">
        <f>IF(N150="snížená",J150,0)</f>
        <v>0</v>
      </c>
      <c r="BG150" s="204">
        <f>IF(N150="zákl. přenesená",J150,0)</f>
        <v>0</v>
      </c>
      <c r="BH150" s="204">
        <f>IF(N150="sníž. přenesená",J150,0)</f>
        <v>0</v>
      </c>
      <c r="BI150" s="204">
        <f>IF(N150="nulová",J150,0)</f>
        <v>0</v>
      </c>
      <c r="BJ150" s="18" t="s">
        <v>84</v>
      </c>
      <c r="BK150" s="204">
        <f>ROUND(I150*H150,2)</f>
        <v>0</v>
      </c>
      <c r="BL150" s="18" t="s">
        <v>341</v>
      </c>
      <c r="BM150" s="203" t="s">
        <v>3719</v>
      </c>
    </row>
    <row r="151" spans="1:65" s="2" customFormat="1" ht="24.2" customHeight="1">
      <c r="A151" s="35"/>
      <c r="B151" s="36"/>
      <c r="C151" s="250" t="s">
        <v>263</v>
      </c>
      <c r="D151" s="250" t="s">
        <v>502</v>
      </c>
      <c r="E151" s="251" t="s">
        <v>3720</v>
      </c>
      <c r="F151" s="252" t="s">
        <v>3721</v>
      </c>
      <c r="G151" s="253" t="s">
        <v>326</v>
      </c>
      <c r="H151" s="254">
        <v>23</v>
      </c>
      <c r="I151" s="255"/>
      <c r="J151" s="256">
        <f>ROUND(I151*H151,2)</f>
        <v>0</v>
      </c>
      <c r="K151" s="252" t="s">
        <v>963</v>
      </c>
      <c r="L151" s="257"/>
      <c r="M151" s="258" t="s">
        <v>1</v>
      </c>
      <c r="N151" s="259" t="s">
        <v>41</v>
      </c>
      <c r="O151" s="72"/>
      <c r="P151" s="201">
        <f>O151*H151</f>
        <v>0</v>
      </c>
      <c r="Q151" s="201">
        <v>0.0015</v>
      </c>
      <c r="R151" s="201">
        <f>Q151*H151</f>
        <v>0.0345</v>
      </c>
      <c r="S151" s="201">
        <v>0</v>
      </c>
      <c r="T151" s="202">
        <f>S151*H151</f>
        <v>0</v>
      </c>
      <c r="U151" s="35"/>
      <c r="V151" s="35"/>
      <c r="W151" s="35"/>
      <c r="X151" s="35"/>
      <c r="Y151" s="35"/>
      <c r="Z151" s="35"/>
      <c r="AA151" s="35"/>
      <c r="AB151" s="35"/>
      <c r="AC151" s="35"/>
      <c r="AD151" s="35"/>
      <c r="AE151" s="35"/>
      <c r="AR151" s="203" t="s">
        <v>643</v>
      </c>
      <c r="AT151" s="203" t="s">
        <v>502</v>
      </c>
      <c r="AU151" s="203" t="s">
        <v>86</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341</v>
      </c>
      <c r="BM151" s="203" t="s">
        <v>3722</v>
      </c>
    </row>
    <row r="152" spans="2:51" s="13" customFormat="1" ht="12">
      <c r="B152" s="214"/>
      <c r="C152" s="215"/>
      <c r="D152" s="205" t="s">
        <v>284</v>
      </c>
      <c r="E152" s="216" t="s">
        <v>1</v>
      </c>
      <c r="F152" s="217" t="s">
        <v>3723</v>
      </c>
      <c r="G152" s="215"/>
      <c r="H152" s="218">
        <v>23</v>
      </c>
      <c r="I152" s="219"/>
      <c r="J152" s="215"/>
      <c r="K152" s="215"/>
      <c r="L152" s="220"/>
      <c r="M152" s="221"/>
      <c r="N152" s="222"/>
      <c r="O152" s="222"/>
      <c r="P152" s="222"/>
      <c r="Q152" s="222"/>
      <c r="R152" s="222"/>
      <c r="S152" s="222"/>
      <c r="T152" s="223"/>
      <c r="AT152" s="224" t="s">
        <v>284</v>
      </c>
      <c r="AU152" s="224" t="s">
        <v>86</v>
      </c>
      <c r="AV152" s="13" t="s">
        <v>86</v>
      </c>
      <c r="AW152" s="13" t="s">
        <v>32</v>
      </c>
      <c r="AX152" s="13" t="s">
        <v>84</v>
      </c>
      <c r="AY152" s="224" t="s">
        <v>205</v>
      </c>
    </row>
    <row r="153" spans="1:65" s="2" customFormat="1" ht="14.45" customHeight="1">
      <c r="A153" s="35"/>
      <c r="B153" s="36"/>
      <c r="C153" s="250" t="s">
        <v>323</v>
      </c>
      <c r="D153" s="250" t="s">
        <v>502</v>
      </c>
      <c r="E153" s="251" t="s">
        <v>3724</v>
      </c>
      <c r="F153" s="252" t="s">
        <v>3725</v>
      </c>
      <c r="G153" s="253" t="s">
        <v>221</v>
      </c>
      <c r="H153" s="254">
        <v>1</v>
      </c>
      <c r="I153" s="255"/>
      <c r="J153" s="256">
        <f>ROUND(I153*H153,2)</f>
        <v>0</v>
      </c>
      <c r="K153" s="252" t="s">
        <v>1</v>
      </c>
      <c r="L153" s="257"/>
      <c r="M153" s="258" t="s">
        <v>1</v>
      </c>
      <c r="N153" s="259" t="s">
        <v>41</v>
      </c>
      <c r="O153" s="72"/>
      <c r="P153" s="201">
        <f>O153*H153</f>
        <v>0</v>
      </c>
      <c r="Q153" s="201">
        <v>0.01</v>
      </c>
      <c r="R153" s="201">
        <f>Q153*H153</f>
        <v>0.01</v>
      </c>
      <c r="S153" s="201">
        <v>0</v>
      </c>
      <c r="T153" s="202">
        <f>S153*H153</f>
        <v>0</v>
      </c>
      <c r="U153" s="35"/>
      <c r="V153" s="35"/>
      <c r="W153" s="35"/>
      <c r="X153" s="35"/>
      <c r="Y153" s="35"/>
      <c r="Z153" s="35"/>
      <c r="AA153" s="35"/>
      <c r="AB153" s="35"/>
      <c r="AC153" s="35"/>
      <c r="AD153" s="35"/>
      <c r="AE153" s="35"/>
      <c r="AR153" s="203" t="s">
        <v>3726</v>
      </c>
      <c r="AT153" s="203" t="s">
        <v>502</v>
      </c>
      <c r="AU153" s="203" t="s">
        <v>86</v>
      </c>
      <c r="AY153" s="18" t="s">
        <v>205</v>
      </c>
      <c r="BE153" s="204">
        <f>IF(N153="základní",J153,0)</f>
        <v>0</v>
      </c>
      <c r="BF153" s="204">
        <f>IF(N153="snížená",J153,0)</f>
        <v>0</v>
      </c>
      <c r="BG153" s="204">
        <f>IF(N153="zákl. přenesená",J153,0)</f>
        <v>0</v>
      </c>
      <c r="BH153" s="204">
        <f>IF(N153="sníž. přenesená",J153,0)</f>
        <v>0</v>
      </c>
      <c r="BI153" s="204">
        <f>IF(N153="nulová",J153,0)</f>
        <v>0</v>
      </c>
      <c r="BJ153" s="18" t="s">
        <v>84</v>
      </c>
      <c r="BK153" s="204">
        <f>ROUND(I153*H153,2)</f>
        <v>0</v>
      </c>
      <c r="BL153" s="18" t="s">
        <v>3726</v>
      </c>
      <c r="BM153" s="203" t="s">
        <v>3727</v>
      </c>
    </row>
    <row r="154" spans="1:65" s="2" customFormat="1" ht="24.2" customHeight="1">
      <c r="A154" s="35"/>
      <c r="B154" s="36"/>
      <c r="C154" s="192" t="s">
        <v>329</v>
      </c>
      <c r="D154" s="192" t="s">
        <v>207</v>
      </c>
      <c r="E154" s="193" t="s">
        <v>3728</v>
      </c>
      <c r="F154" s="194" t="s">
        <v>3729</v>
      </c>
      <c r="G154" s="195" t="s">
        <v>382</v>
      </c>
      <c r="H154" s="196">
        <v>0.413</v>
      </c>
      <c r="I154" s="197"/>
      <c r="J154" s="198">
        <f>ROUND(I154*H154,2)</f>
        <v>0</v>
      </c>
      <c r="K154" s="194" t="s">
        <v>963</v>
      </c>
      <c r="L154" s="40"/>
      <c r="M154" s="199" t="s">
        <v>1</v>
      </c>
      <c r="N154" s="200" t="s">
        <v>41</v>
      </c>
      <c r="O154" s="72"/>
      <c r="P154" s="201">
        <f>O154*H154</f>
        <v>0</v>
      </c>
      <c r="Q154" s="201">
        <v>0</v>
      </c>
      <c r="R154" s="201">
        <f>Q154*H154</f>
        <v>0</v>
      </c>
      <c r="S154" s="201">
        <v>0</v>
      </c>
      <c r="T154" s="202">
        <f>S154*H154</f>
        <v>0</v>
      </c>
      <c r="U154" s="35"/>
      <c r="V154" s="35"/>
      <c r="W154" s="35"/>
      <c r="X154" s="35"/>
      <c r="Y154" s="35"/>
      <c r="Z154" s="35"/>
      <c r="AA154" s="35"/>
      <c r="AB154" s="35"/>
      <c r="AC154" s="35"/>
      <c r="AD154" s="35"/>
      <c r="AE154" s="35"/>
      <c r="AR154" s="203" t="s">
        <v>341</v>
      </c>
      <c r="AT154" s="203" t="s">
        <v>207</v>
      </c>
      <c r="AU154" s="203" t="s">
        <v>86</v>
      </c>
      <c r="AY154" s="18" t="s">
        <v>205</v>
      </c>
      <c r="BE154" s="204">
        <f>IF(N154="základní",J154,0)</f>
        <v>0</v>
      </c>
      <c r="BF154" s="204">
        <f>IF(N154="snížená",J154,0)</f>
        <v>0</v>
      </c>
      <c r="BG154" s="204">
        <f>IF(N154="zákl. přenesená",J154,0)</f>
        <v>0</v>
      </c>
      <c r="BH154" s="204">
        <f>IF(N154="sníž. přenesená",J154,0)</f>
        <v>0</v>
      </c>
      <c r="BI154" s="204">
        <f>IF(N154="nulová",J154,0)</f>
        <v>0</v>
      </c>
      <c r="BJ154" s="18" t="s">
        <v>84</v>
      </c>
      <c r="BK154" s="204">
        <f>ROUND(I154*H154,2)</f>
        <v>0</v>
      </c>
      <c r="BL154" s="18" t="s">
        <v>341</v>
      </c>
      <c r="BM154" s="203" t="s">
        <v>3730</v>
      </c>
    </row>
    <row r="155" spans="2:63" s="12" customFormat="1" ht="22.9" customHeight="1">
      <c r="B155" s="176"/>
      <c r="C155" s="177"/>
      <c r="D155" s="178" t="s">
        <v>75</v>
      </c>
      <c r="E155" s="190" t="s">
        <v>2312</v>
      </c>
      <c r="F155" s="190" t="s">
        <v>2313</v>
      </c>
      <c r="G155" s="177"/>
      <c r="H155" s="177"/>
      <c r="I155" s="180"/>
      <c r="J155" s="191">
        <f>BK155</f>
        <v>0</v>
      </c>
      <c r="K155" s="177"/>
      <c r="L155" s="182"/>
      <c r="M155" s="183"/>
      <c r="N155" s="184"/>
      <c r="O155" s="184"/>
      <c r="P155" s="185">
        <f>SUM(P156:P160)</f>
        <v>0</v>
      </c>
      <c r="Q155" s="184"/>
      <c r="R155" s="185">
        <f>SUM(R156:R160)</f>
        <v>0.009600000000000001</v>
      </c>
      <c r="S155" s="184"/>
      <c r="T155" s="186">
        <f>SUM(T156:T160)</f>
        <v>0</v>
      </c>
      <c r="AR155" s="187" t="s">
        <v>86</v>
      </c>
      <c r="AT155" s="188" t="s">
        <v>75</v>
      </c>
      <c r="AU155" s="188" t="s">
        <v>84</v>
      </c>
      <c r="AY155" s="187" t="s">
        <v>205</v>
      </c>
      <c r="BK155" s="189">
        <f>SUM(BK156:BK160)</f>
        <v>0</v>
      </c>
    </row>
    <row r="156" spans="1:65" s="2" customFormat="1" ht="24.2" customHeight="1">
      <c r="A156" s="35"/>
      <c r="B156" s="36"/>
      <c r="C156" s="192" t="s">
        <v>333</v>
      </c>
      <c r="D156" s="192" t="s">
        <v>207</v>
      </c>
      <c r="E156" s="193" t="s">
        <v>3731</v>
      </c>
      <c r="F156" s="194" t="s">
        <v>3732</v>
      </c>
      <c r="G156" s="195" t="s">
        <v>326</v>
      </c>
      <c r="H156" s="196">
        <v>5</v>
      </c>
      <c r="I156" s="197"/>
      <c r="J156" s="198">
        <f>ROUND(I156*H156,2)</f>
        <v>0</v>
      </c>
      <c r="K156" s="194" t="s">
        <v>963</v>
      </c>
      <c r="L156" s="40"/>
      <c r="M156" s="199" t="s">
        <v>1</v>
      </c>
      <c r="N156" s="200" t="s">
        <v>41</v>
      </c>
      <c r="O156" s="72"/>
      <c r="P156" s="201">
        <f>O156*H156</f>
        <v>0</v>
      </c>
      <c r="Q156" s="201">
        <v>0.00066</v>
      </c>
      <c r="R156" s="201">
        <f>Q156*H156</f>
        <v>0.0033</v>
      </c>
      <c r="S156" s="201">
        <v>0</v>
      </c>
      <c r="T156" s="202">
        <f>S156*H156</f>
        <v>0</v>
      </c>
      <c r="U156" s="35"/>
      <c r="V156" s="35"/>
      <c r="W156" s="35"/>
      <c r="X156" s="35"/>
      <c r="Y156" s="35"/>
      <c r="Z156" s="35"/>
      <c r="AA156" s="35"/>
      <c r="AB156" s="35"/>
      <c r="AC156" s="35"/>
      <c r="AD156" s="35"/>
      <c r="AE156" s="35"/>
      <c r="AR156" s="203" t="s">
        <v>341</v>
      </c>
      <c r="AT156" s="203" t="s">
        <v>207</v>
      </c>
      <c r="AU156" s="203" t="s">
        <v>86</v>
      </c>
      <c r="AY156" s="18" t="s">
        <v>205</v>
      </c>
      <c r="BE156" s="204">
        <f>IF(N156="základní",J156,0)</f>
        <v>0</v>
      </c>
      <c r="BF156" s="204">
        <f>IF(N156="snížená",J156,0)</f>
        <v>0</v>
      </c>
      <c r="BG156" s="204">
        <f>IF(N156="zákl. přenesená",J156,0)</f>
        <v>0</v>
      </c>
      <c r="BH156" s="204">
        <f>IF(N156="sníž. přenesená",J156,0)</f>
        <v>0</v>
      </c>
      <c r="BI156" s="204">
        <f>IF(N156="nulová",J156,0)</f>
        <v>0</v>
      </c>
      <c r="BJ156" s="18" t="s">
        <v>84</v>
      </c>
      <c r="BK156" s="204">
        <f>ROUND(I156*H156,2)</f>
        <v>0</v>
      </c>
      <c r="BL156" s="18" t="s">
        <v>341</v>
      </c>
      <c r="BM156" s="203" t="s">
        <v>3733</v>
      </c>
    </row>
    <row r="157" spans="1:65" s="2" customFormat="1" ht="24.2" customHeight="1">
      <c r="A157" s="35"/>
      <c r="B157" s="36"/>
      <c r="C157" s="250" t="s">
        <v>8</v>
      </c>
      <c r="D157" s="250" t="s">
        <v>502</v>
      </c>
      <c r="E157" s="251" t="s">
        <v>3734</v>
      </c>
      <c r="F157" s="252" t="s">
        <v>3735</v>
      </c>
      <c r="G157" s="253" t="s">
        <v>326</v>
      </c>
      <c r="H157" s="254">
        <v>5</v>
      </c>
      <c r="I157" s="255"/>
      <c r="J157" s="256">
        <f>ROUND(I157*H157,2)</f>
        <v>0</v>
      </c>
      <c r="K157" s="252" t="s">
        <v>963</v>
      </c>
      <c r="L157" s="257"/>
      <c r="M157" s="258" t="s">
        <v>1</v>
      </c>
      <c r="N157" s="259" t="s">
        <v>41</v>
      </c>
      <c r="O157" s="72"/>
      <c r="P157" s="201">
        <f>O157*H157</f>
        <v>0</v>
      </c>
      <c r="Q157" s="201">
        <v>0.00086</v>
      </c>
      <c r="R157" s="201">
        <f>Q157*H157</f>
        <v>0.0043</v>
      </c>
      <c r="S157" s="201">
        <v>0</v>
      </c>
      <c r="T157" s="202">
        <f>S157*H157</f>
        <v>0</v>
      </c>
      <c r="U157" s="35"/>
      <c r="V157" s="35"/>
      <c r="W157" s="35"/>
      <c r="X157" s="35"/>
      <c r="Y157" s="35"/>
      <c r="Z157" s="35"/>
      <c r="AA157" s="35"/>
      <c r="AB157" s="35"/>
      <c r="AC157" s="35"/>
      <c r="AD157" s="35"/>
      <c r="AE157" s="35"/>
      <c r="AR157" s="203" t="s">
        <v>643</v>
      </c>
      <c r="AT157" s="203" t="s">
        <v>502</v>
      </c>
      <c r="AU157" s="203" t="s">
        <v>86</v>
      </c>
      <c r="AY157" s="18" t="s">
        <v>205</v>
      </c>
      <c r="BE157" s="204">
        <f>IF(N157="základní",J157,0)</f>
        <v>0</v>
      </c>
      <c r="BF157" s="204">
        <f>IF(N157="snížená",J157,0)</f>
        <v>0</v>
      </c>
      <c r="BG157" s="204">
        <f>IF(N157="zákl. přenesená",J157,0)</f>
        <v>0</v>
      </c>
      <c r="BH157" s="204">
        <f>IF(N157="sníž. přenesená",J157,0)</f>
        <v>0</v>
      </c>
      <c r="BI157" s="204">
        <f>IF(N157="nulová",J157,0)</f>
        <v>0</v>
      </c>
      <c r="BJ157" s="18" t="s">
        <v>84</v>
      </c>
      <c r="BK157" s="204">
        <f>ROUND(I157*H157,2)</f>
        <v>0</v>
      </c>
      <c r="BL157" s="18" t="s">
        <v>341</v>
      </c>
      <c r="BM157" s="203" t="s">
        <v>3736</v>
      </c>
    </row>
    <row r="158" spans="1:65" s="2" customFormat="1" ht="24.2" customHeight="1">
      <c r="A158" s="35"/>
      <c r="B158" s="36"/>
      <c r="C158" s="192" t="s">
        <v>341</v>
      </c>
      <c r="D158" s="192" t="s">
        <v>207</v>
      </c>
      <c r="E158" s="193" t="s">
        <v>3737</v>
      </c>
      <c r="F158" s="194" t="s">
        <v>3738</v>
      </c>
      <c r="G158" s="195" t="s">
        <v>221</v>
      </c>
      <c r="H158" s="196">
        <v>5</v>
      </c>
      <c r="I158" s="197"/>
      <c r="J158" s="198">
        <f>ROUND(I158*H158,2)</f>
        <v>0</v>
      </c>
      <c r="K158" s="194" t="s">
        <v>963</v>
      </c>
      <c r="L158" s="40"/>
      <c r="M158" s="199" t="s">
        <v>1</v>
      </c>
      <c r="N158" s="200" t="s">
        <v>41</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341</v>
      </c>
      <c r="AT158" s="203" t="s">
        <v>207</v>
      </c>
      <c r="AU158" s="203" t="s">
        <v>86</v>
      </c>
      <c r="AY158" s="18" t="s">
        <v>205</v>
      </c>
      <c r="BE158" s="204">
        <f>IF(N158="základní",J158,0)</f>
        <v>0</v>
      </c>
      <c r="BF158" s="204">
        <f>IF(N158="snížená",J158,0)</f>
        <v>0</v>
      </c>
      <c r="BG158" s="204">
        <f>IF(N158="zákl. přenesená",J158,0)</f>
        <v>0</v>
      </c>
      <c r="BH158" s="204">
        <f>IF(N158="sníž. přenesená",J158,0)</f>
        <v>0</v>
      </c>
      <c r="BI158" s="204">
        <f>IF(N158="nulová",J158,0)</f>
        <v>0</v>
      </c>
      <c r="BJ158" s="18" t="s">
        <v>84</v>
      </c>
      <c r="BK158" s="204">
        <f>ROUND(I158*H158,2)</f>
        <v>0</v>
      </c>
      <c r="BL158" s="18" t="s">
        <v>341</v>
      </c>
      <c r="BM158" s="203" t="s">
        <v>3739</v>
      </c>
    </row>
    <row r="159" spans="1:65" s="2" customFormat="1" ht="14.45" customHeight="1">
      <c r="A159" s="35"/>
      <c r="B159" s="36"/>
      <c r="C159" s="192" t="s">
        <v>345</v>
      </c>
      <c r="D159" s="192" t="s">
        <v>207</v>
      </c>
      <c r="E159" s="193" t="s">
        <v>3740</v>
      </c>
      <c r="F159" s="194" t="s">
        <v>3741</v>
      </c>
      <c r="G159" s="195" t="s">
        <v>326</v>
      </c>
      <c r="H159" s="196">
        <v>5</v>
      </c>
      <c r="I159" s="197"/>
      <c r="J159" s="198">
        <f>ROUND(I159*H159,2)</f>
        <v>0</v>
      </c>
      <c r="K159" s="194" t="s">
        <v>963</v>
      </c>
      <c r="L159" s="40"/>
      <c r="M159" s="199" t="s">
        <v>1</v>
      </c>
      <c r="N159" s="200" t="s">
        <v>41</v>
      </c>
      <c r="O159" s="72"/>
      <c r="P159" s="201">
        <f>O159*H159</f>
        <v>0</v>
      </c>
      <c r="Q159" s="201">
        <v>0.0004</v>
      </c>
      <c r="R159" s="201">
        <f>Q159*H159</f>
        <v>0.002</v>
      </c>
      <c r="S159" s="201">
        <v>0</v>
      </c>
      <c r="T159" s="202">
        <f>S159*H159</f>
        <v>0</v>
      </c>
      <c r="U159" s="35"/>
      <c r="V159" s="35"/>
      <c r="W159" s="35"/>
      <c r="X159" s="35"/>
      <c r="Y159" s="35"/>
      <c r="Z159" s="35"/>
      <c r="AA159" s="35"/>
      <c r="AB159" s="35"/>
      <c r="AC159" s="35"/>
      <c r="AD159" s="35"/>
      <c r="AE159" s="35"/>
      <c r="AR159" s="203" t="s">
        <v>341</v>
      </c>
      <c r="AT159" s="203" t="s">
        <v>207</v>
      </c>
      <c r="AU159" s="203" t="s">
        <v>86</v>
      </c>
      <c r="AY159" s="18" t="s">
        <v>205</v>
      </c>
      <c r="BE159" s="204">
        <f>IF(N159="základní",J159,0)</f>
        <v>0</v>
      </c>
      <c r="BF159" s="204">
        <f>IF(N159="snížená",J159,0)</f>
        <v>0</v>
      </c>
      <c r="BG159" s="204">
        <f>IF(N159="zákl. přenesená",J159,0)</f>
        <v>0</v>
      </c>
      <c r="BH159" s="204">
        <f>IF(N159="sníž. přenesená",J159,0)</f>
        <v>0</v>
      </c>
      <c r="BI159" s="204">
        <f>IF(N159="nulová",J159,0)</f>
        <v>0</v>
      </c>
      <c r="BJ159" s="18" t="s">
        <v>84</v>
      </c>
      <c r="BK159" s="204">
        <f>ROUND(I159*H159,2)</f>
        <v>0</v>
      </c>
      <c r="BL159" s="18" t="s">
        <v>341</v>
      </c>
      <c r="BM159" s="203" t="s">
        <v>3742</v>
      </c>
    </row>
    <row r="160" spans="1:65" s="2" customFormat="1" ht="24.2" customHeight="1">
      <c r="A160" s="35"/>
      <c r="B160" s="36"/>
      <c r="C160" s="192" t="s">
        <v>350</v>
      </c>
      <c r="D160" s="192" t="s">
        <v>207</v>
      </c>
      <c r="E160" s="193" t="s">
        <v>3743</v>
      </c>
      <c r="F160" s="194" t="s">
        <v>3744</v>
      </c>
      <c r="G160" s="195" t="s">
        <v>382</v>
      </c>
      <c r="H160" s="196">
        <v>0.01</v>
      </c>
      <c r="I160" s="197"/>
      <c r="J160" s="198">
        <f>ROUND(I160*H160,2)</f>
        <v>0</v>
      </c>
      <c r="K160" s="194" t="s">
        <v>963</v>
      </c>
      <c r="L160" s="40"/>
      <c r="M160" s="199" t="s">
        <v>1</v>
      </c>
      <c r="N160" s="200" t="s">
        <v>41</v>
      </c>
      <c r="O160" s="72"/>
      <c r="P160" s="201">
        <f>O160*H160</f>
        <v>0</v>
      </c>
      <c r="Q160" s="201">
        <v>0</v>
      </c>
      <c r="R160" s="201">
        <f>Q160*H160</f>
        <v>0</v>
      </c>
      <c r="S160" s="201">
        <v>0</v>
      </c>
      <c r="T160" s="202">
        <f>S160*H160</f>
        <v>0</v>
      </c>
      <c r="U160" s="35"/>
      <c r="V160" s="35"/>
      <c r="W160" s="35"/>
      <c r="X160" s="35"/>
      <c r="Y160" s="35"/>
      <c r="Z160" s="35"/>
      <c r="AA160" s="35"/>
      <c r="AB160" s="35"/>
      <c r="AC160" s="35"/>
      <c r="AD160" s="35"/>
      <c r="AE160" s="35"/>
      <c r="AR160" s="203" t="s">
        <v>341</v>
      </c>
      <c r="AT160" s="203" t="s">
        <v>207</v>
      </c>
      <c r="AU160" s="203" t="s">
        <v>86</v>
      </c>
      <c r="AY160" s="18" t="s">
        <v>205</v>
      </c>
      <c r="BE160" s="204">
        <f>IF(N160="základní",J160,0)</f>
        <v>0</v>
      </c>
      <c r="BF160" s="204">
        <f>IF(N160="snížená",J160,0)</f>
        <v>0</v>
      </c>
      <c r="BG160" s="204">
        <f>IF(N160="zákl. přenesená",J160,0)</f>
        <v>0</v>
      </c>
      <c r="BH160" s="204">
        <f>IF(N160="sníž. přenesená",J160,0)</f>
        <v>0</v>
      </c>
      <c r="BI160" s="204">
        <f>IF(N160="nulová",J160,0)</f>
        <v>0</v>
      </c>
      <c r="BJ160" s="18" t="s">
        <v>84</v>
      </c>
      <c r="BK160" s="204">
        <f>ROUND(I160*H160,2)</f>
        <v>0</v>
      </c>
      <c r="BL160" s="18" t="s">
        <v>341</v>
      </c>
      <c r="BM160" s="203" t="s">
        <v>3745</v>
      </c>
    </row>
    <row r="161" spans="2:63" s="12" customFormat="1" ht="22.9" customHeight="1">
      <c r="B161" s="176"/>
      <c r="C161" s="177"/>
      <c r="D161" s="178" t="s">
        <v>75</v>
      </c>
      <c r="E161" s="190" t="s">
        <v>3746</v>
      </c>
      <c r="F161" s="190" t="s">
        <v>3747</v>
      </c>
      <c r="G161" s="177"/>
      <c r="H161" s="177"/>
      <c r="I161" s="180"/>
      <c r="J161" s="191">
        <f>BK161</f>
        <v>0</v>
      </c>
      <c r="K161" s="177"/>
      <c r="L161" s="182"/>
      <c r="M161" s="183"/>
      <c r="N161" s="184"/>
      <c r="O161" s="184"/>
      <c r="P161" s="185">
        <f>SUM(P162:P168)</f>
        <v>0</v>
      </c>
      <c r="Q161" s="184"/>
      <c r="R161" s="185">
        <f>SUM(R162:R168)</f>
        <v>1.21586</v>
      </c>
      <c r="S161" s="184"/>
      <c r="T161" s="186">
        <f>SUM(T162:T168)</f>
        <v>0</v>
      </c>
      <c r="AR161" s="187" t="s">
        <v>86</v>
      </c>
      <c r="AT161" s="188" t="s">
        <v>75</v>
      </c>
      <c r="AU161" s="188" t="s">
        <v>84</v>
      </c>
      <c r="AY161" s="187" t="s">
        <v>205</v>
      </c>
      <c r="BK161" s="189">
        <f>SUM(BK162:BK168)</f>
        <v>0</v>
      </c>
    </row>
    <row r="162" spans="1:65" s="2" customFormat="1" ht="14.45" customHeight="1">
      <c r="A162" s="35"/>
      <c r="B162" s="36"/>
      <c r="C162" s="192" t="s">
        <v>355</v>
      </c>
      <c r="D162" s="192" t="s">
        <v>207</v>
      </c>
      <c r="E162" s="193" t="s">
        <v>3748</v>
      </c>
      <c r="F162" s="194" t="s">
        <v>3749</v>
      </c>
      <c r="G162" s="195" t="s">
        <v>221</v>
      </c>
      <c r="H162" s="196">
        <v>13</v>
      </c>
      <c r="I162" s="197"/>
      <c r="J162" s="198">
        <f>ROUND(I162*H162,2)</f>
        <v>0</v>
      </c>
      <c r="K162" s="194" t="s">
        <v>963</v>
      </c>
      <c r="L162" s="40"/>
      <c r="M162" s="199" t="s">
        <v>1</v>
      </c>
      <c r="N162" s="200" t="s">
        <v>41</v>
      </c>
      <c r="O162" s="72"/>
      <c r="P162" s="201">
        <f>O162*H162</f>
        <v>0</v>
      </c>
      <c r="Q162" s="201">
        <v>0.00112</v>
      </c>
      <c r="R162" s="201">
        <f>Q162*H162</f>
        <v>0.014559999999999998</v>
      </c>
      <c r="S162" s="201">
        <v>0</v>
      </c>
      <c r="T162" s="202">
        <f>S162*H162</f>
        <v>0</v>
      </c>
      <c r="U162" s="35"/>
      <c r="V162" s="35"/>
      <c r="W162" s="35"/>
      <c r="X162" s="35"/>
      <c r="Y162" s="35"/>
      <c r="Z162" s="35"/>
      <c r="AA162" s="35"/>
      <c r="AB162" s="35"/>
      <c r="AC162" s="35"/>
      <c r="AD162" s="35"/>
      <c r="AE162" s="35"/>
      <c r="AR162" s="203" t="s">
        <v>341</v>
      </c>
      <c r="AT162" s="203" t="s">
        <v>207</v>
      </c>
      <c r="AU162" s="203" t="s">
        <v>86</v>
      </c>
      <c r="AY162" s="18" t="s">
        <v>205</v>
      </c>
      <c r="BE162" s="204">
        <f>IF(N162="základní",J162,0)</f>
        <v>0</v>
      </c>
      <c r="BF162" s="204">
        <f>IF(N162="snížená",J162,0)</f>
        <v>0</v>
      </c>
      <c r="BG162" s="204">
        <f>IF(N162="zákl. přenesená",J162,0)</f>
        <v>0</v>
      </c>
      <c r="BH162" s="204">
        <f>IF(N162="sníž. přenesená",J162,0)</f>
        <v>0</v>
      </c>
      <c r="BI162" s="204">
        <f>IF(N162="nulová",J162,0)</f>
        <v>0</v>
      </c>
      <c r="BJ162" s="18" t="s">
        <v>84</v>
      </c>
      <c r="BK162" s="204">
        <f>ROUND(I162*H162,2)</f>
        <v>0</v>
      </c>
      <c r="BL162" s="18" t="s">
        <v>341</v>
      </c>
      <c r="BM162" s="203" t="s">
        <v>3750</v>
      </c>
    </row>
    <row r="163" spans="1:65" s="2" customFormat="1" ht="14.45" customHeight="1">
      <c r="A163" s="35"/>
      <c r="B163" s="36"/>
      <c r="C163" s="250" t="s">
        <v>361</v>
      </c>
      <c r="D163" s="250" t="s">
        <v>502</v>
      </c>
      <c r="E163" s="251" t="s">
        <v>3751</v>
      </c>
      <c r="F163" s="252" t="s">
        <v>3752</v>
      </c>
      <c r="G163" s="253" t="s">
        <v>2678</v>
      </c>
      <c r="H163" s="254">
        <v>13</v>
      </c>
      <c r="I163" s="255"/>
      <c r="J163" s="256">
        <f>ROUND(I163*H163,2)</f>
        <v>0</v>
      </c>
      <c r="K163" s="252" t="s">
        <v>1</v>
      </c>
      <c r="L163" s="257"/>
      <c r="M163" s="258" t="s">
        <v>1</v>
      </c>
      <c r="N163" s="259" t="s">
        <v>41</v>
      </c>
      <c r="O163" s="72"/>
      <c r="P163" s="201">
        <f>O163*H163</f>
        <v>0</v>
      </c>
      <c r="Q163" s="201">
        <v>0.0001</v>
      </c>
      <c r="R163" s="201">
        <f>Q163*H163</f>
        <v>0.0013000000000000002</v>
      </c>
      <c r="S163" s="201">
        <v>0</v>
      </c>
      <c r="T163" s="202">
        <f>S163*H163</f>
        <v>0</v>
      </c>
      <c r="U163" s="35"/>
      <c r="V163" s="35"/>
      <c r="W163" s="35"/>
      <c r="X163" s="35"/>
      <c r="Y163" s="35"/>
      <c r="Z163" s="35"/>
      <c r="AA163" s="35"/>
      <c r="AB163" s="35"/>
      <c r="AC163" s="35"/>
      <c r="AD163" s="35"/>
      <c r="AE163" s="35"/>
      <c r="AR163" s="203" t="s">
        <v>643</v>
      </c>
      <c r="AT163" s="203" t="s">
        <v>502</v>
      </c>
      <c r="AU163" s="203" t="s">
        <v>86</v>
      </c>
      <c r="AY163" s="18" t="s">
        <v>205</v>
      </c>
      <c r="BE163" s="204">
        <f>IF(N163="základní",J163,0)</f>
        <v>0</v>
      </c>
      <c r="BF163" s="204">
        <f>IF(N163="snížená",J163,0)</f>
        <v>0</v>
      </c>
      <c r="BG163" s="204">
        <f>IF(N163="zákl. přenesená",J163,0)</f>
        <v>0</v>
      </c>
      <c r="BH163" s="204">
        <f>IF(N163="sníž. přenesená",J163,0)</f>
        <v>0</v>
      </c>
      <c r="BI163" s="204">
        <f>IF(N163="nulová",J163,0)</f>
        <v>0</v>
      </c>
      <c r="BJ163" s="18" t="s">
        <v>84</v>
      </c>
      <c r="BK163" s="204">
        <f>ROUND(I163*H163,2)</f>
        <v>0</v>
      </c>
      <c r="BL163" s="18" t="s">
        <v>341</v>
      </c>
      <c r="BM163" s="203" t="s">
        <v>3753</v>
      </c>
    </row>
    <row r="164" spans="1:65" s="2" customFormat="1" ht="14.45" customHeight="1">
      <c r="A164" s="35"/>
      <c r="B164" s="36"/>
      <c r="C164" s="192" t="s">
        <v>7</v>
      </c>
      <c r="D164" s="192" t="s">
        <v>207</v>
      </c>
      <c r="E164" s="193" t="s">
        <v>3754</v>
      </c>
      <c r="F164" s="194" t="s">
        <v>3755</v>
      </c>
      <c r="G164" s="195" t="s">
        <v>221</v>
      </c>
      <c r="H164" s="196">
        <v>1</v>
      </c>
      <c r="I164" s="197"/>
      <c r="J164" s="198">
        <f>ROUND(I164*H164,2)</f>
        <v>0</v>
      </c>
      <c r="K164" s="194" t="s">
        <v>1</v>
      </c>
      <c r="L164" s="40"/>
      <c r="M164" s="199" t="s">
        <v>1</v>
      </c>
      <c r="N164" s="200" t="s">
        <v>41</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3726</v>
      </c>
      <c r="AT164" s="203" t="s">
        <v>207</v>
      </c>
      <c r="AU164" s="203" t="s">
        <v>86</v>
      </c>
      <c r="AY164" s="18" t="s">
        <v>205</v>
      </c>
      <c r="BE164" s="204">
        <f>IF(N164="základní",J164,0)</f>
        <v>0</v>
      </c>
      <c r="BF164" s="204">
        <f>IF(N164="snížená",J164,0)</f>
        <v>0</v>
      </c>
      <c r="BG164" s="204">
        <f>IF(N164="zákl. přenesená",J164,0)</f>
        <v>0</v>
      </c>
      <c r="BH164" s="204">
        <f>IF(N164="sníž. přenesená",J164,0)</f>
        <v>0</v>
      </c>
      <c r="BI164" s="204">
        <f>IF(N164="nulová",J164,0)</f>
        <v>0</v>
      </c>
      <c r="BJ164" s="18" t="s">
        <v>84</v>
      </c>
      <c r="BK164" s="204">
        <f>ROUND(I164*H164,2)</f>
        <v>0</v>
      </c>
      <c r="BL164" s="18" t="s">
        <v>3726</v>
      </c>
      <c r="BM164" s="203" t="s">
        <v>3756</v>
      </c>
    </row>
    <row r="165" spans="1:65" s="2" customFormat="1" ht="37.9" customHeight="1">
      <c r="A165" s="35"/>
      <c r="B165" s="36"/>
      <c r="C165" s="250" t="s">
        <v>372</v>
      </c>
      <c r="D165" s="250" t="s">
        <v>502</v>
      </c>
      <c r="E165" s="251" t="s">
        <v>3757</v>
      </c>
      <c r="F165" s="252" t="s">
        <v>3758</v>
      </c>
      <c r="G165" s="253" t="s">
        <v>221</v>
      </c>
      <c r="H165" s="254">
        <v>1</v>
      </c>
      <c r="I165" s="255"/>
      <c r="J165" s="256">
        <f>ROUND(I165*H165,2)</f>
        <v>0</v>
      </c>
      <c r="K165" s="252" t="s">
        <v>1</v>
      </c>
      <c r="L165" s="257"/>
      <c r="M165" s="258" t="s">
        <v>1</v>
      </c>
      <c r="N165" s="259" t="s">
        <v>41</v>
      </c>
      <c r="O165" s="72"/>
      <c r="P165" s="201">
        <f>O165*H165</f>
        <v>0</v>
      </c>
      <c r="Q165" s="201">
        <v>1.2</v>
      </c>
      <c r="R165" s="201">
        <f>Q165*H165</f>
        <v>1.2</v>
      </c>
      <c r="S165" s="201">
        <v>0</v>
      </c>
      <c r="T165" s="202">
        <f>S165*H165</f>
        <v>0</v>
      </c>
      <c r="U165" s="35"/>
      <c r="V165" s="35"/>
      <c r="W165" s="35"/>
      <c r="X165" s="35"/>
      <c r="Y165" s="35"/>
      <c r="Z165" s="35"/>
      <c r="AA165" s="35"/>
      <c r="AB165" s="35"/>
      <c r="AC165" s="35"/>
      <c r="AD165" s="35"/>
      <c r="AE165" s="35"/>
      <c r="AR165" s="203" t="s">
        <v>3726</v>
      </c>
      <c r="AT165" s="203" t="s">
        <v>502</v>
      </c>
      <c r="AU165" s="203" t="s">
        <v>86</v>
      </c>
      <c r="AY165" s="18" t="s">
        <v>205</v>
      </c>
      <c r="BE165" s="204">
        <f>IF(N165="základní",J165,0)</f>
        <v>0</v>
      </c>
      <c r="BF165" s="204">
        <f>IF(N165="snížená",J165,0)</f>
        <v>0</v>
      </c>
      <c r="BG165" s="204">
        <f>IF(N165="zákl. přenesená",J165,0)</f>
        <v>0</v>
      </c>
      <c r="BH165" s="204">
        <f>IF(N165="sníž. přenesená",J165,0)</f>
        <v>0</v>
      </c>
      <c r="BI165" s="204">
        <f>IF(N165="nulová",J165,0)</f>
        <v>0</v>
      </c>
      <c r="BJ165" s="18" t="s">
        <v>84</v>
      </c>
      <c r="BK165" s="204">
        <f>ROUND(I165*H165,2)</f>
        <v>0</v>
      </c>
      <c r="BL165" s="18" t="s">
        <v>3726</v>
      </c>
      <c r="BM165" s="203" t="s">
        <v>3759</v>
      </c>
    </row>
    <row r="166" spans="2:51" s="13" customFormat="1" ht="12">
      <c r="B166" s="214"/>
      <c r="C166" s="215"/>
      <c r="D166" s="205" t="s">
        <v>284</v>
      </c>
      <c r="E166" s="216" t="s">
        <v>1</v>
      </c>
      <c r="F166" s="217" t="s">
        <v>3760</v>
      </c>
      <c r="G166" s="215"/>
      <c r="H166" s="218">
        <v>1</v>
      </c>
      <c r="I166" s="219"/>
      <c r="J166" s="215"/>
      <c r="K166" s="215"/>
      <c r="L166" s="220"/>
      <c r="M166" s="221"/>
      <c r="N166" s="222"/>
      <c r="O166" s="222"/>
      <c r="P166" s="222"/>
      <c r="Q166" s="222"/>
      <c r="R166" s="222"/>
      <c r="S166" s="222"/>
      <c r="T166" s="223"/>
      <c r="AT166" s="224" t="s">
        <v>284</v>
      </c>
      <c r="AU166" s="224" t="s">
        <v>86</v>
      </c>
      <c r="AV166" s="13" t="s">
        <v>86</v>
      </c>
      <c r="AW166" s="13" t="s">
        <v>32</v>
      </c>
      <c r="AX166" s="13" t="s">
        <v>84</v>
      </c>
      <c r="AY166" s="224" t="s">
        <v>205</v>
      </c>
    </row>
    <row r="167" spans="1:65" s="2" customFormat="1" ht="14.45" customHeight="1">
      <c r="A167" s="35"/>
      <c r="B167" s="36"/>
      <c r="C167" s="250" t="s">
        <v>379</v>
      </c>
      <c r="D167" s="250" t="s">
        <v>502</v>
      </c>
      <c r="E167" s="251" t="s">
        <v>3761</v>
      </c>
      <c r="F167" s="252" t="s">
        <v>3762</v>
      </c>
      <c r="G167" s="253" t="s">
        <v>2678</v>
      </c>
      <c r="H167" s="254">
        <v>1</v>
      </c>
      <c r="I167" s="255"/>
      <c r="J167" s="256">
        <f>ROUND(I167*H167,2)</f>
        <v>0</v>
      </c>
      <c r="K167" s="252" t="s">
        <v>1</v>
      </c>
      <c r="L167" s="257"/>
      <c r="M167" s="258" t="s">
        <v>1</v>
      </c>
      <c r="N167" s="259" t="s">
        <v>41</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3726</v>
      </c>
      <c r="AT167" s="203" t="s">
        <v>502</v>
      </c>
      <c r="AU167" s="203" t="s">
        <v>86</v>
      </c>
      <c r="AY167" s="18" t="s">
        <v>205</v>
      </c>
      <c r="BE167" s="204">
        <f>IF(N167="základní",J167,0)</f>
        <v>0</v>
      </c>
      <c r="BF167" s="204">
        <f>IF(N167="snížená",J167,0)</f>
        <v>0</v>
      </c>
      <c r="BG167" s="204">
        <f>IF(N167="zákl. přenesená",J167,0)</f>
        <v>0</v>
      </c>
      <c r="BH167" s="204">
        <f>IF(N167="sníž. přenesená",J167,0)</f>
        <v>0</v>
      </c>
      <c r="BI167" s="204">
        <f>IF(N167="nulová",J167,0)</f>
        <v>0</v>
      </c>
      <c r="BJ167" s="18" t="s">
        <v>84</v>
      </c>
      <c r="BK167" s="204">
        <f>ROUND(I167*H167,2)</f>
        <v>0</v>
      </c>
      <c r="BL167" s="18" t="s">
        <v>3726</v>
      </c>
      <c r="BM167" s="203" t="s">
        <v>3763</v>
      </c>
    </row>
    <row r="168" spans="1:65" s="2" customFormat="1" ht="14.45" customHeight="1">
      <c r="A168" s="35"/>
      <c r="B168" s="36"/>
      <c r="C168" s="192" t="s">
        <v>384</v>
      </c>
      <c r="D168" s="192" t="s">
        <v>207</v>
      </c>
      <c r="E168" s="193" t="s">
        <v>3764</v>
      </c>
      <c r="F168" s="194" t="s">
        <v>3765</v>
      </c>
      <c r="G168" s="195" t="s">
        <v>382</v>
      </c>
      <c r="H168" s="196">
        <v>0.016</v>
      </c>
      <c r="I168" s="197"/>
      <c r="J168" s="198">
        <f>ROUND(I168*H168,2)</f>
        <v>0</v>
      </c>
      <c r="K168" s="194" t="s">
        <v>963</v>
      </c>
      <c r="L168" s="40"/>
      <c r="M168" s="199" t="s">
        <v>1</v>
      </c>
      <c r="N168" s="200" t="s">
        <v>41</v>
      </c>
      <c r="O168" s="72"/>
      <c r="P168" s="201">
        <f>O168*H168</f>
        <v>0</v>
      </c>
      <c r="Q168" s="201">
        <v>0</v>
      </c>
      <c r="R168" s="201">
        <f>Q168*H168</f>
        <v>0</v>
      </c>
      <c r="S168" s="201">
        <v>0</v>
      </c>
      <c r="T168" s="202">
        <f>S168*H168</f>
        <v>0</v>
      </c>
      <c r="U168" s="35"/>
      <c r="V168" s="35"/>
      <c r="W168" s="35"/>
      <c r="X168" s="35"/>
      <c r="Y168" s="35"/>
      <c r="Z168" s="35"/>
      <c r="AA168" s="35"/>
      <c r="AB168" s="35"/>
      <c r="AC168" s="35"/>
      <c r="AD168" s="35"/>
      <c r="AE168" s="35"/>
      <c r="AR168" s="203" t="s">
        <v>341</v>
      </c>
      <c r="AT168" s="203" t="s">
        <v>207</v>
      </c>
      <c r="AU168" s="203" t="s">
        <v>86</v>
      </c>
      <c r="AY168" s="18" t="s">
        <v>205</v>
      </c>
      <c r="BE168" s="204">
        <f>IF(N168="základní",J168,0)</f>
        <v>0</v>
      </c>
      <c r="BF168" s="204">
        <f>IF(N168="snížená",J168,0)</f>
        <v>0</v>
      </c>
      <c r="BG168" s="204">
        <f>IF(N168="zákl. přenesená",J168,0)</f>
        <v>0</v>
      </c>
      <c r="BH168" s="204">
        <f>IF(N168="sníž. přenesená",J168,0)</f>
        <v>0</v>
      </c>
      <c r="BI168" s="204">
        <f>IF(N168="nulová",J168,0)</f>
        <v>0</v>
      </c>
      <c r="BJ168" s="18" t="s">
        <v>84</v>
      </c>
      <c r="BK168" s="204">
        <f>ROUND(I168*H168,2)</f>
        <v>0</v>
      </c>
      <c r="BL168" s="18" t="s">
        <v>341</v>
      </c>
      <c r="BM168" s="203" t="s">
        <v>3766</v>
      </c>
    </row>
    <row r="169" spans="2:63" s="12" customFormat="1" ht="22.9" customHeight="1">
      <c r="B169" s="176"/>
      <c r="C169" s="177"/>
      <c r="D169" s="178" t="s">
        <v>75</v>
      </c>
      <c r="E169" s="190" t="s">
        <v>3767</v>
      </c>
      <c r="F169" s="190" t="s">
        <v>3768</v>
      </c>
      <c r="G169" s="177"/>
      <c r="H169" s="177"/>
      <c r="I169" s="180"/>
      <c r="J169" s="191">
        <f>BK169</f>
        <v>0</v>
      </c>
      <c r="K169" s="177"/>
      <c r="L169" s="182"/>
      <c r="M169" s="183"/>
      <c r="N169" s="184"/>
      <c r="O169" s="184"/>
      <c r="P169" s="185">
        <f>SUM(P170:P234)</f>
        <v>0</v>
      </c>
      <c r="Q169" s="184"/>
      <c r="R169" s="185">
        <f>SUM(R170:R234)</f>
        <v>1.82314</v>
      </c>
      <c r="S169" s="184"/>
      <c r="T169" s="186">
        <f>SUM(T170:T234)</f>
        <v>0.01</v>
      </c>
      <c r="AR169" s="187" t="s">
        <v>86</v>
      </c>
      <c r="AT169" s="188" t="s">
        <v>75</v>
      </c>
      <c r="AU169" s="188" t="s">
        <v>84</v>
      </c>
      <c r="AY169" s="187" t="s">
        <v>205</v>
      </c>
      <c r="BK169" s="189">
        <f>SUM(BK170:BK234)</f>
        <v>0</v>
      </c>
    </row>
    <row r="170" spans="1:65" s="2" customFormat="1" ht="14.45" customHeight="1">
      <c r="A170" s="35"/>
      <c r="B170" s="36"/>
      <c r="C170" s="192" t="s">
        <v>389</v>
      </c>
      <c r="D170" s="192" t="s">
        <v>207</v>
      </c>
      <c r="E170" s="193" t="s">
        <v>3769</v>
      </c>
      <c r="F170" s="194" t="s">
        <v>3770</v>
      </c>
      <c r="G170" s="195" t="s">
        <v>326</v>
      </c>
      <c r="H170" s="196">
        <v>10</v>
      </c>
      <c r="I170" s="197"/>
      <c r="J170" s="198">
        <f>ROUND(I170*H170,2)</f>
        <v>0</v>
      </c>
      <c r="K170" s="194" t="s">
        <v>963</v>
      </c>
      <c r="L170" s="40"/>
      <c r="M170" s="199" t="s">
        <v>1</v>
      </c>
      <c r="N170" s="200" t="s">
        <v>41</v>
      </c>
      <c r="O170" s="72"/>
      <c r="P170" s="201">
        <f>O170*H170</f>
        <v>0</v>
      </c>
      <c r="Q170" s="201">
        <v>2E-05</v>
      </c>
      <c r="R170" s="201">
        <f>Q170*H170</f>
        <v>0.0002</v>
      </c>
      <c r="S170" s="201">
        <v>0.001</v>
      </c>
      <c r="T170" s="202">
        <f>S170*H170</f>
        <v>0.01</v>
      </c>
      <c r="U170" s="35"/>
      <c r="V170" s="35"/>
      <c r="W170" s="35"/>
      <c r="X170" s="35"/>
      <c r="Y170" s="35"/>
      <c r="Z170" s="35"/>
      <c r="AA170" s="35"/>
      <c r="AB170" s="35"/>
      <c r="AC170" s="35"/>
      <c r="AD170" s="35"/>
      <c r="AE170" s="35"/>
      <c r="AR170" s="203" t="s">
        <v>341</v>
      </c>
      <c r="AT170" s="203" t="s">
        <v>207</v>
      </c>
      <c r="AU170" s="203" t="s">
        <v>86</v>
      </c>
      <c r="AY170" s="18" t="s">
        <v>205</v>
      </c>
      <c r="BE170" s="204">
        <f>IF(N170="základní",J170,0)</f>
        <v>0</v>
      </c>
      <c r="BF170" s="204">
        <f>IF(N170="snížená",J170,0)</f>
        <v>0</v>
      </c>
      <c r="BG170" s="204">
        <f>IF(N170="zákl. přenesená",J170,0)</f>
        <v>0</v>
      </c>
      <c r="BH170" s="204">
        <f>IF(N170="sníž. přenesená",J170,0)</f>
        <v>0</v>
      </c>
      <c r="BI170" s="204">
        <f>IF(N170="nulová",J170,0)</f>
        <v>0</v>
      </c>
      <c r="BJ170" s="18" t="s">
        <v>84</v>
      </c>
      <c r="BK170" s="204">
        <f>ROUND(I170*H170,2)</f>
        <v>0</v>
      </c>
      <c r="BL170" s="18" t="s">
        <v>341</v>
      </c>
      <c r="BM170" s="203" t="s">
        <v>3771</v>
      </c>
    </row>
    <row r="171" spans="1:65" s="2" customFormat="1" ht="24.2" customHeight="1">
      <c r="A171" s="35"/>
      <c r="B171" s="36"/>
      <c r="C171" s="192" t="s">
        <v>393</v>
      </c>
      <c r="D171" s="192" t="s">
        <v>207</v>
      </c>
      <c r="E171" s="193" t="s">
        <v>3772</v>
      </c>
      <c r="F171" s="194" t="s">
        <v>3773</v>
      </c>
      <c r="G171" s="195" t="s">
        <v>326</v>
      </c>
      <c r="H171" s="196">
        <v>15</v>
      </c>
      <c r="I171" s="197"/>
      <c r="J171" s="198">
        <f>ROUND(I171*H171,2)</f>
        <v>0</v>
      </c>
      <c r="K171" s="194" t="s">
        <v>963</v>
      </c>
      <c r="L171" s="40"/>
      <c r="M171" s="199" t="s">
        <v>1</v>
      </c>
      <c r="N171" s="200" t="s">
        <v>41</v>
      </c>
      <c r="O171" s="72"/>
      <c r="P171" s="201">
        <f>O171*H171</f>
        <v>0</v>
      </c>
      <c r="Q171" s="201">
        <v>0.00148</v>
      </c>
      <c r="R171" s="201">
        <f>Q171*H171</f>
        <v>0.0222</v>
      </c>
      <c r="S171" s="201">
        <v>0</v>
      </c>
      <c r="T171" s="202">
        <f>S171*H171</f>
        <v>0</v>
      </c>
      <c r="U171" s="35"/>
      <c r="V171" s="35"/>
      <c r="W171" s="35"/>
      <c r="X171" s="35"/>
      <c r="Y171" s="35"/>
      <c r="Z171" s="35"/>
      <c r="AA171" s="35"/>
      <c r="AB171" s="35"/>
      <c r="AC171" s="35"/>
      <c r="AD171" s="35"/>
      <c r="AE171" s="35"/>
      <c r="AR171" s="203" t="s">
        <v>341</v>
      </c>
      <c r="AT171" s="203" t="s">
        <v>207</v>
      </c>
      <c r="AU171" s="203" t="s">
        <v>86</v>
      </c>
      <c r="AY171" s="18" t="s">
        <v>205</v>
      </c>
      <c r="BE171" s="204">
        <f>IF(N171="základní",J171,0)</f>
        <v>0</v>
      </c>
      <c r="BF171" s="204">
        <f>IF(N171="snížená",J171,0)</f>
        <v>0</v>
      </c>
      <c r="BG171" s="204">
        <f>IF(N171="zákl. přenesená",J171,0)</f>
        <v>0</v>
      </c>
      <c r="BH171" s="204">
        <f>IF(N171="sníž. přenesená",J171,0)</f>
        <v>0</v>
      </c>
      <c r="BI171" s="204">
        <f>IF(N171="nulová",J171,0)</f>
        <v>0</v>
      </c>
      <c r="BJ171" s="18" t="s">
        <v>84</v>
      </c>
      <c r="BK171" s="204">
        <f>ROUND(I171*H171,2)</f>
        <v>0</v>
      </c>
      <c r="BL171" s="18" t="s">
        <v>341</v>
      </c>
      <c r="BM171" s="203" t="s">
        <v>3774</v>
      </c>
    </row>
    <row r="172" spans="1:65" s="2" customFormat="1" ht="24.2" customHeight="1">
      <c r="A172" s="35"/>
      <c r="B172" s="36"/>
      <c r="C172" s="192" t="s">
        <v>397</v>
      </c>
      <c r="D172" s="192" t="s">
        <v>207</v>
      </c>
      <c r="E172" s="193" t="s">
        <v>3775</v>
      </c>
      <c r="F172" s="194" t="s">
        <v>3776</v>
      </c>
      <c r="G172" s="195" t="s">
        <v>326</v>
      </c>
      <c r="H172" s="196">
        <v>1</v>
      </c>
      <c r="I172" s="197"/>
      <c r="J172" s="198">
        <f>ROUND(I172*H172,2)</f>
        <v>0</v>
      </c>
      <c r="K172" s="194" t="s">
        <v>963</v>
      </c>
      <c r="L172" s="40"/>
      <c r="M172" s="199" t="s">
        <v>1</v>
      </c>
      <c r="N172" s="200" t="s">
        <v>41</v>
      </c>
      <c r="O172" s="72"/>
      <c r="P172" s="201">
        <f>O172*H172</f>
        <v>0</v>
      </c>
      <c r="Q172" s="201">
        <v>0.00284</v>
      </c>
      <c r="R172" s="201">
        <f>Q172*H172</f>
        <v>0.00284</v>
      </c>
      <c r="S172" s="201">
        <v>0</v>
      </c>
      <c r="T172" s="202">
        <f>S172*H172</f>
        <v>0</v>
      </c>
      <c r="U172" s="35"/>
      <c r="V172" s="35"/>
      <c r="W172" s="35"/>
      <c r="X172" s="35"/>
      <c r="Y172" s="35"/>
      <c r="Z172" s="35"/>
      <c r="AA172" s="35"/>
      <c r="AB172" s="35"/>
      <c r="AC172" s="35"/>
      <c r="AD172" s="35"/>
      <c r="AE172" s="35"/>
      <c r="AR172" s="203" t="s">
        <v>341</v>
      </c>
      <c r="AT172" s="203" t="s">
        <v>207</v>
      </c>
      <c r="AU172" s="203" t="s">
        <v>86</v>
      </c>
      <c r="AY172" s="18" t="s">
        <v>205</v>
      </c>
      <c r="BE172" s="204">
        <f>IF(N172="základní",J172,0)</f>
        <v>0</v>
      </c>
      <c r="BF172" s="204">
        <f>IF(N172="snížená",J172,0)</f>
        <v>0</v>
      </c>
      <c r="BG172" s="204">
        <f>IF(N172="zákl. přenesená",J172,0)</f>
        <v>0</v>
      </c>
      <c r="BH172" s="204">
        <f>IF(N172="sníž. přenesená",J172,0)</f>
        <v>0</v>
      </c>
      <c r="BI172" s="204">
        <f>IF(N172="nulová",J172,0)</f>
        <v>0</v>
      </c>
      <c r="BJ172" s="18" t="s">
        <v>84</v>
      </c>
      <c r="BK172" s="204">
        <f>ROUND(I172*H172,2)</f>
        <v>0</v>
      </c>
      <c r="BL172" s="18" t="s">
        <v>341</v>
      </c>
      <c r="BM172" s="203" t="s">
        <v>3777</v>
      </c>
    </row>
    <row r="173" spans="2:51" s="13" customFormat="1" ht="12">
      <c r="B173" s="214"/>
      <c r="C173" s="215"/>
      <c r="D173" s="205" t="s">
        <v>284</v>
      </c>
      <c r="E173" s="216" t="s">
        <v>1</v>
      </c>
      <c r="F173" s="217" t="s">
        <v>3708</v>
      </c>
      <c r="G173" s="215"/>
      <c r="H173" s="218">
        <v>1</v>
      </c>
      <c r="I173" s="219"/>
      <c r="J173" s="215"/>
      <c r="K173" s="215"/>
      <c r="L173" s="220"/>
      <c r="M173" s="221"/>
      <c r="N173" s="222"/>
      <c r="O173" s="222"/>
      <c r="P173" s="222"/>
      <c r="Q173" s="222"/>
      <c r="R173" s="222"/>
      <c r="S173" s="222"/>
      <c r="T173" s="223"/>
      <c r="AT173" s="224" t="s">
        <v>284</v>
      </c>
      <c r="AU173" s="224" t="s">
        <v>86</v>
      </c>
      <c r="AV173" s="13" t="s">
        <v>86</v>
      </c>
      <c r="AW173" s="13" t="s">
        <v>32</v>
      </c>
      <c r="AX173" s="13" t="s">
        <v>84</v>
      </c>
      <c r="AY173" s="224" t="s">
        <v>205</v>
      </c>
    </row>
    <row r="174" spans="1:65" s="2" customFormat="1" ht="24.2" customHeight="1">
      <c r="A174" s="35"/>
      <c r="B174" s="36"/>
      <c r="C174" s="192" t="s">
        <v>401</v>
      </c>
      <c r="D174" s="192" t="s">
        <v>207</v>
      </c>
      <c r="E174" s="193" t="s">
        <v>3778</v>
      </c>
      <c r="F174" s="194" t="s">
        <v>3779</v>
      </c>
      <c r="G174" s="195" t="s">
        <v>210</v>
      </c>
      <c r="H174" s="196">
        <v>4</v>
      </c>
      <c r="I174" s="197"/>
      <c r="J174" s="198">
        <f>ROUND(I174*H174,2)</f>
        <v>0</v>
      </c>
      <c r="K174" s="194" t="s">
        <v>963</v>
      </c>
      <c r="L174" s="40"/>
      <c r="M174" s="199" t="s">
        <v>1</v>
      </c>
      <c r="N174" s="200" t="s">
        <v>41</v>
      </c>
      <c r="O174" s="72"/>
      <c r="P174" s="201">
        <f>O174*H174</f>
        <v>0</v>
      </c>
      <c r="Q174" s="201">
        <v>0</v>
      </c>
      <c r="R174" s="201">
        <f>Q174*H174</f>
        <v>0</v>
      </c>
      <c r="S174" s="201">
        <v>0</v>
      </c>
      <c r="T174" s="202">
        <f>S174*H174</f>
        <v>0</v>
      </c>
      <c r="U174" s="35"/>
      <c r="V174" s="35"/>
      <c r="W174" s="35"/>
      <c r="X174" s="35"/>
      <c r="Y174" s="35"/>
      <c r="Z174" s="35"/>
      <c r="AA174" s="35"/>
      <c r="AB174" s="35"/>
      <c r="AC174" s="35"/>
      <c r="AD174" s="35"/>
      <c r="AE174" s="35"/>
      <c r="AR174" s="203" t="s">
        <v>341</v>
      </c>
      <c r="AT174" s="203" t="s">
        <v>207</v>
      </c>
      <c r="AU174" s="203" t="s">
        <v>86</v>
      </c>
      <c r="AY174" s="18" t="s">
        <v>205</v>
      </c>
      <c r="BE174" s="204">
        <f>IF(N174="základní",J174,0)</f>
        <v>0</v>
      </c>
      <c r="BF174" s="204">
        <f>IF(N174="snížená",J174,0)</f>
        <v>0</v>
      </c>
      <c r="BG174" s="204">
        <f>IF(N174="zákl. přenesená",J174,0)</f>
        <v>0</v>
      </c>
      <c r="BH174" s="204">
        <f>IF(N174="sníž. přenesená",J174,0)</f>
        <v>0</v>
      </c>
      <c r="BI174" s="204">
        <f>IF(N174="nulová",J174,0)</f>
        <v>0</v>
      </c>
      <c r="BJ174" s="18" t="s">
        <v>84</v>
      </c>
      <c r="BK174" s="204">
        <f>ROUND(I174*H174,2)</f>
        <v>0</v>
      </c>
      <c r="BL174" s="18" t="s">
        <v>341</v>
      </c>
      <c r="BM174" s="203" t="s">
        <v>3780</v>
      </c>
    </row>
    <row r="175" spans="1:65" s="2" customFormat="1" ht="24.2" customHeight="1">
      <c r="A175" s="35"/>
      <c r="B175" s="36"/>
      <c r="C175" s="192" t="s">
        <v>405</v>
      </c>
      <c r="D175" s="192" t="s">
        <v>207</v>
      </c>
      <c r="E175" s="193" t="s">
        <v>3781</v>
      </c>
      <c r="F175" s="194" t="s">
        <v>3782</v>
      </c>
      <c r="G175" s="195" t="s">
        <v>210</v>
      </c>
      <c r="H175" s="196">
        <v>3</v>
      </c>
      <c r="I175" s="197"/>
      <c r="J175" s="198">
        <f>ROUND(I175*H175,2)</f>
        <v>0</v>
      </c>
      <c r="K175" s="194" t="s">
        <v>963</v>
      </c>
      <c r="L175" s="40"/>
      <c r="M175" s="199" t="s">
        <v>1</v>
      </c>
      <c r="N175" s="200" t="s">
        <v>41</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341</v>
      </c>
      <c r="AT175" s="203" t="s">
        <v>207</v>
      </c>
      <c r="AU175" s="203" t="s">
        <v>86</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341</v>
      </c>
      <c r="BM175" s="203" t="s">
        <v>3783</v>
      </c>
    </row>
    <row r="176" spans="1:65" s="2" customFormat="1" ht="24.2" customHeight="1">
      <c r="A176" s="35"/>
      <c r="B176" s="36"/>
      <c r="C176" s="192" t="s">
        <v>632</v>
      </c>
      <c r="D176" s="192" t="s">
        <v>207</v>
      </c>
      <c r="E176" s="193" t="s">
        <v>3784</v>
      </c>
      <c r="F176" s="194" t="s">
        <v>3785</v>
      </c>
      <c r="G176" s="195" t="s">
        <v>326</v>
      </c>
      <c r="H176" s="196">
        <v>23</v>
      </c>
      <c r="I176" s="197"/>
      <c r="J176" s="198">
        <f>ROUND(I176*H176,2)</f>
        <v>0</v>
      </c>
      <c r="K176" s="194" t="s">
        <v>963</v>
      </c>
      <c r="L176" s="40"/>
      <c r="M176" s="199" t="s">
        <v>1</v>
      </c>
      <c r="N176" s="200" t="s">
        <v>41</v>
      </c>
      <c r="O176" s="72"/>
      <c r="P176" s="201">
        <f>O176*H176</f>
        <v>0</v>
      </c>
      <c r="Q176" s="201">
        <v>0.00591</v>
      </c>
      <c r="R176" s="201">
        <f>Q176*H176</f>
        <v>0.13593</v>
      </c>
      <c r="S176" s="201">
        <v>0</v>
      </c>
      <c r="T176" s="202">
        <f>S176*H176</f>
        <v>0</v>
      </c>
      <c r="U176" s="35"/>
      <c r="V176" s="35"/>
      <c r="W176" s="35"/>
      <c r="X176" s="35"/>
      <c r="Y176" s="35"/>
      <c r="Z176" s="35"/>
      <c r="AA176" s="35"/>
      <c r="AB176" s="35"/>
      <c r="AC176" s="35"/>
      <c r="AD176" s="35"/>
      <c r="AE176" s="35"/>
      <c r="AR176" s="203" t="s">
        <v>341</v>
      </c>
      <c r="AT176" s="203" t="s">
        <v>207</v>
      </c>
      <c r="AU176" s="203" t="s">
        <v>86</v>
      </c>
      <c r="AY176" s="18" t="s">
        <v>205</v>
      </c>
      <c r="BE176" s="204">
        <f>IF(N176="základní",J176,0)</f>
        <v>0</v>
      </c>
      <c r="BF176" s="204">
        <f>IF(N176="snížená",J176,0)</f>
        <v>0</v>
      </c>
      <c r="BG176" s="204">
        <f>IF(N176="zákl. přenesená",J176,0)</f>
        <v>0</v>
      </c>
      <c r="BH176" s="204">
        <f>IF(N176="sníž. přenesená",J176,0)</f>
        <v>0</v>
      </c>
      <c r="BI176" s="204">
        <f>IF(N176="nulová",J176,0)</f>
        <v>0</v>
      </c>
      <c r="BJ176" s="18" t="s">
        <v>84</v>
      </c>
      <c r="BK176" s="204">
        <f>ROUND(I176*H176,2)</f>
        <v>0</v>
      </c>
      <c r="BL176" s="18" t="s">
        <v>341</v>
      </c>
      <c r="BM176" s="203" t="s">
        <v>3786</v>
      </c>
    </row>
    <row r="177" spans="2:51" s="13" customFormat="1" ht="12">
      <c r="B177" s="214"/>
      <c r="C177" s="215"/>
      <c r="D177" s="205" t="s">
        <v>284</v>
      </c>
      <c r="E177" s="216" t="s">
        <v>1</v>
      </c>
      <c r="F177" s="217" t="s">
        <v>3723</v>
      </c>
      <c r="G177" s="215"/>
      <c r="H177" s="218">
        <v>23</v>
      </c>
      <c r="I177" s="219"/>
      <c r="J177" s="215"/>
      <c r="K177" s="215"/>
      <c r="L177" s="220"/>
      <c r="M177" s="221"/>
      <c r="N177" s="222"/>
      <c r="O177" s="222"/>
      <c r="P177" s="222"/>
      <c r="Q177" s="222"/>
      <c r="R177" s="222"/>
      <c r="S177" s="222"/>
      <c r="T177" s="223"/>
      <c r="AT177" s="224" t="s">
        <v>284</v>
      </c>
      <c r="AU177" s="224" t="s">
        <v>86</v>
      </c>
      <c r="AV177" s="13" t="s">
        <v>86</v>
      </c>
      <c r="AW177" s="13" t="s">
        <v>32</v>
      </c>
      <c r="AX177" s="13" t="s">
        <v>84</v>
      </c>
      <c r="AY177" s="224" t="s">
        <v>205</v>
      </c>
    </row>
    <row r="178" spans="1:65" s="2" customFormat="1" ht="24.2" customHeight="1">
      <c r="A178" s="35"/>
      <c r="B178" s="36"/>
      <c r="C178" s="192" t="s">
        <v>637</v>
      </c>
      <c r="D178" s="192" t="s">
        <v>207</v>
      </c>
      <c r="E178" s="193" t="s">
        <v>3787</v>
      </c>
      <c r="F178" s="194" t="s">
        <v>3788</v>
      </c>
      <c r="G178" s="195" t="s">
        <v>210</v>
      </c>
      <c r="H178" s="196">
        <v>4</v>
      </c>
      <c r="I178" s="197"/>
      <c r="J178" s="198">
        <f aca="true" t="shared" si="0" ref="J178:J183">ROUND(I178*H178,2)</f>
        <v>0</v>
      </c>
      <c r="K178" s="194" t="s">
        <v>963</v>
      </c>
      <c r="L178" s="40"/>
      <c r="M178" s="199" t="s">
        <v>1</v>
      </c>
      <c r="N178" s="200" t="s">
        <v>41</v>
      </c>
      <c r="O178" s="72"/>
      <c r="P178" s="201">
        <f aca="true" t="shared" si="1" ref="P178:P183">O178*H178</f>
        <v>0</v>
      </c>
      <c r="Q178" s="201">
        <v>0</v>
      </c>
      <c r="R178" s="201">
        <f aca="true" t="shared" si="2" ref="R178:R183">Q178*H178</f>
        <v>0</v>
      </c>
      <c r="S178" s="201">
        <v>0</v>
      </c>
      <c r="T178" s="202">
        <f aca="true" t="shared" si="3" ref="T178:T183">S178*H178</f>
        <v>0</v>
      </c>
      <c r="U178" s="35"/>
      <c r="V178" s="35"/>
      <c r="W178" s="35"/>
      <c r="X178" s="35"/>
      <c r="Y178" s="35"/>
      <c r="Z178" s="35"/>
      <c r="AA178" s="35"/>
      <c r="AB178" s="35"/>
      <c r="AC178" s="35"/>
      <c r="AD178" s="35"/>
      <c r="AE178" s="35"/>
      <c r="AR178" s="203" t="s">
        <v>341</v>
      </c>
      <c r="AT178" s="203" t="s">
        <v>207</v>
      </c>
      <c r="AU178" s="203" t="s">
        <v>86</v>
      </c>
      <c r="AY178" s="18" t="s">
        <v>205</v>
      </c>
      <c r="BE178" s="204">
        <f aca="true" t="shared" si="4" ref="BE178:BE183">IF(N178="základní",J178,0)</f>
        <v>0</v>
      </c>
      <c r="BF178" s="204">
        <f aca="true" t="shared" si="5" ref="BF178:BF183">IF(N178="snížená",J178,0)</f>
        <v>0</v>
      </c>
      <c r="BG178" s="204">
        <f aca="true" t="shared" si="6" ref="BG178:BG183">IF(N178="zákl. přenesená",J178,0)</f>
        <v>0</v>
      </c>
      <c r="BH178" s="204">
        <f aca="true" t="shared" si="7" ref="BH178:BH183">IF(N178="sníž. přenesená",J178,0)</f>
        <v>0</v>
      </c>
      <c r="BI178" s="204">
        <f aca="true" t="shared" si="8" ref="BI178:BI183">IF(N178="nulová",J178,0)</f>
        <v>0</v>
      </c>
      <c r="BJ178" s="18" t="s">
        <v>84</v>
      </c>
      <c r="BK178" s="204">
        <f aca="true" t="shared" si="9" ref="BK178:BK183">ROUND(I178*H178,2)</f>
        <v>0</v>
      </c>
      <c r="BL178" s="18" t="s">
        <v>341</v>
      </c>
      <c r="BM178" s="203" t="s">
        <v>3789</v>
      </c>
    </row>
    <row r="179" spans="1:65" s="2" customFormat="1" ht="14.45" customHeight="1">
      <c r="A179" s="35"/>
      <c r="B179" s="36"/>
      <c r="C179" s="192" t="s">
        <v>643</v>
      </c>
      <c r="D179" s="192" t="s">
        <v>207</v>
      </c>
      <c r="E179" s="193" t="s">
        <v>3790</v>
      </c>
      <c r="F179" s="194" t="s">
        <v>3791</v>
      </c>
      <c r="G179" s="195" t="s">
        <v>326</v>
      </c>
      <c r="H179" s="196">
        <v>16</v>
      </c>
      <c r="I179" s="197"/>
      <c r="J179" s="198">
        <f t="shared" si="0"/>
        <v>0</v>
      </c>
      <c r="K179" s="194" t="s">
        <v>963</v>
      </c>
      <c r="L179" s="40"/>
      <c r="M179" s="199" t="s">
        <v>1</v>
      </c>
      <c r="N179" s="200" t="s">
        <v>41</v>
      </c>
      <c r="O179" s="72"/>
      <c r="P179" s="201">
        <f t="shared" si="1"/>
        <v>0</v>
      </c>
      <c r="Q179" s="201">
        <v>0</v>
      </c>
      <c r="R179" s="201">
        <f t="shared" si="2"/>
        <v>0</v>
      </c>
      <c r="S179" s="201">
        <v>0</v>
      </c>
      <c r="T179" s="202">
        <f t="shared" si="3"/>
        <v>0</v>
      </c>
      <c r="U179" s="35"/>
      <c r="V179" s="35"/>
      <c r="W179" s="35"/>
      <c r="X179" s="35"/>
      <c r="Y179" s="35"/>
      <c r="Z179" s="35"/>
      <c r="AA179" s="35"/>
      <c r="AB179" s="35"/>
      <c r="AC179" s="35"/>
      <c r="AD179" s="35"/>
      <c r="AE179" s="35"/>
      <c r="AR179" s="203" t="s">
        <v>341</v>
      </c>
      <c r="AT179" s="203" t="s">
        <v>207</v>
      </c>
      <c r="AU179" s="203" t="s">
        <v>86</v>
      </c>
      <c r="AY179" s="18" t="s">
        <v>205</v>
      </c>
      <c r="BE179" s="204">
        <f t="shared" si="4"/>
        <v>0</v>
      </c>
      <c r="BF179" s="204">
        <f t="shared" si="5"/>
        <v>0</v>
      </c>
      <c r="BG179" s="204">
        <f t="shared" si="6"/>
        <v>0</v>
      </c>
      <c r="BH179" s="204">
        <f t="shared" si="7"/>
        <v>0</v>
      </c>
      <c r="BI179" s="204">
        <f t="shared" si="8"/>
        <v>0</v>
      </c>
      <c r="BJ179" s="18" t="s">
        <v>84</v>
      </c>
      <c r="BK179" s="204">
        <f t="shared" si="9"/>
        <v>0</v>
      </c>
      <c r="BL179" s="18" t="s">
        <v>341</v>
      </c>
      <c r="BM179" s="203" t="s">
        <v>3792</v>
      </c>
    </row>
    <row r="180" spans="1:65" s="2" customFormat="1" ht="24.2" customHeight="1">
      <c r="A180" s="35"/>
      <c r="B180" s="36"/>
      <c r="C180" s="192" t="s">
        <v>649</v>
      </c>
      <c r="D180" s="192" t="s">
        <v>207</v>
      </c>
      <c r="E180" s="193" t="s">
        <v>3793</v>
      </c>
      <c r="F180" s="194" t="s">
        <v>3794</v>
      </c>
      <c r="G180" s="195" t="s">
        <v>326</v>
      </c>
      <c r="H180" s="196">
        <v>23</v>
      </c>
      <c r="I180" s="197"/>
      <c r="J180" s="198">
        <f t="shared" si="0"/>
        <v>0</v>
      </c>
      <c r="K180" s="194" t="s">
        <v>963</v>
      </c>
      <c r="L180" s="40"/>
      <c r="M180" s="199" t="s">
        <v>1</v>
      </c>
      <c r="N180" s="200" t="s">
        <v>41</v>
      </c>
      <c r="O180" s="72"/>
      <c r="P180" s="201">
        <f t="shared" si="1"/>
        <v>0</v>
      </c>
      <c r="Q180" s="201">
        <v>0</v>
      </c>
      <c r="R180" s="201">
        <f t="shared" si="2"/>
        <v>0</v>
      </c>
      <c r="S180" s="201">
        <v>0</v>
      </c>
      <c r="T180" s="202">
        <f t="shared" si="3"/>
        <v>0</v>
      </c>
      <c r="U180" s="35"/>
      <c r="V180" s="35"/>
      <c r="W180" s="35"/>
      <c r="X180" s="35"/>
      <c r="Y180" s="35"/>
      <c r="Z180" s="35"/>
      <c r="AA180" s="35"/>
      <c r="AB180" s="35"/>
      <c r="AC180" s="35"/>
      <c r="AD180" s="35"/>
      <c r="AE180" s="35"/>
      <c r="AR180" s="203" t="s">
        <v>341</v>
      </c>
      <c r="AT180" s="203" t="s">
        <v>207</v>
      </c>
      <c r="AU180" s="203" t="s">
        <v>86</v>
      </c>
      <c r="AY180" s="18" t="s">
        <v>205</v>
      </c>
      <c r="BE180" s="204">
        <f t="shared" si="4"/>
        <v>0</v>
      </c>
      <c r="BF180" s="204">
        <f t="shared" si="5"/>
        <v>0</v>
      </c>
      <c r="BG180" s="204">
        <f t="shared" si="6"/>
        <v>0</v>
      </c>
      <c r="BH180" s="204">
        <f t="shared" si="7"/>
        <v>0</v>
      </c>
      <c r="BI180" s="204">
        <f t="shared" si="8"/>
        <v>0</v>
      </c>
      <c r="BJ180" s="18" t="s">
        <v>84</v>
      </c>
      <c r="BK180" s="204">
        <f t="shared" si="9"/>
        <v>0</v>
      </c>
      <c r="BL180" s="18" t="s">
        <v>341</v>
      </c>
      <c r="BM180" s="203" t="s">
        <v>3795</v>
      </c>
    </row>
    <row r="181" spans="1:65" s="2" customFormat="1" ht="24.2" customHeight="1">
      <c r="A181" s="35"/>
      <c r="B181" s="36"/>
      <c r="C181" s="192" t="s">
        <v>653</v>
      </c>
      <c r="D181" s="192" t="s">
        <v>207</v>
      </c>
      <c r="E181" s="193" t="s">
        <v>3796</v>
      </c>
      <c r="F181" s="194" t="s">
        <v>3797</v>
      </c>
      <c r="G181" s="195" t="s">
        <v>210</v>
      </c>
      <c r="H181" s="196">
        <v>2</v>
      </c>
      <c r="I181" s="197"/>
      <c r="J181" s="198">
        <f t="shared" si="0"/>
        <v>0</v>
      </c>
      <c r="K181" s="194" t="s">
        <v>963</v>
      </c>
      <c r="L181" s="40"/>
      <c r="M181" s="199" t="s">
        <v>1</v>
      </c>
      <c r="N181" s="200" t="s">
        <v>41</v>
      </c>
      <c r="O181" s="72"/>
      <c r="P181" s="201">
        <f t="shared" si="1"/>
        <v>0</v>
      </c>
      <c r="Q181" s="201">
        <v>0.0003</v>
      </c>
      <c r="R181" s="201">
        <f t="shared" si="2"/>
        <v>0.0006</v>
      </c>
      <c r="S181" s="201">
        <v>0</v>
      </c>
      <c r="T181" s="202">
        <f t="shared" si="3"/>
        <v>0</v>
      </c>
      <c r="U181" s="35"/>
      <c r="V181" s="35"/>
      <c r="W181" s="35"/>
      <c r="X181" s="35"/>
      <c r="Y181" s="35"/>
      <c r="Z181" s="35"/>
      <c r="AA181" s="35"/>
      <c r="AB181" s="35"/>
      <c r="AC181" s="35"/>
      <c r="AD181" s="35"/>
      <c r="AE181" s="35"/>
      <c r="AR181" s="203" t="s">
        <v>341</v>
      </c>
      <c r="AT181" s="203" t="s">
        <v>207</v>
      </c>
      <c r="AU181" s="203" t="s">
        <v>86</v>
      </c>
      <c r="AY181" s="18" t="s">
        <v>205</v>
      </c>
      <c r="BE181" s="204">
        <f t="shared" si="4"/>
        <v>0</v>
      </c>
      <c r="BF181" s="204">
        <f t="shared" si="5"/>
        <v>0</v>
      </c>
      <c r="BG181" s="204">
        <f t="shared" si="6"/>
        <v>0</v>
      </c>
      <c r="BH181" s="204">
        <f t="shared" si="7"/>
        <v>0</v>
      </c>
      <c r="BI181" s="204">
        <f t="shared" si="8"/>
        <v>0</v>
      </c>
      <c r="BJ181" s="18" t="s">
        <v>84</v>
      </c>
      <c r="BK181" s="204">
        <f t="shared" si="9"/>
        <v>0</v>
      </c>
      <c r="BL181" s="18" t="s">
        <v>341</v>
      </c>
      <c r="BM181" s="203" t="s">
        <v>3798</v>
      </c>
    </row>
    <row r="182" spans="1:65" s="2" customFormat="1" ht="24.2" customHeight="1">
      <c r="A182" s="35"/>
      <c r="B182" s="36"/>
      <c r="C182" s="192" t="s">
        <v>660</v>
      </c>
      <c r="D182" s="192" t="s">
        <v>207</v>
      </c>
      <c r="E182" s="193" t="s">
        <v>3799</v>
      </c>
      <c r="F182" s="194" t="s">
        <v>3800</v>
      </c>
      <c r="G182" s="195" t="s">
        <v>210</v>
      </c>
      <c r="H182" s="196">
        <v>4</v>
      </c>
      <c r="I182" s="197"/>
      <c r="J182" s="198">
        <f t="shared" si="0"/>
        <v>0</v>
      </c>
      <c r="K182" s="194" t="s">
        <v>963</v>
      </c>
      <c r="L182" s="40"/>
      <c r="M182" s="199" t="s">
        <v>1</v>
      </c>
      <c r="N182" s="200" t="s">
        <v>41</v>
      </c>
      <c r="O182" s="72"/>
      <c r="P182" s="201">
        <f t="shared" si="1"/>
        <v>0</v>
      </c>
      <c r="Q182" s="201">
        <v>0.00054</v>
      </c>
      <c r="R182" s="201">
        <f t="shared" si="2"/>
        <v>0.00216</v>
      </c>
      <c r="S182" s="201">
        <v>0</v>
      </c>
      <c r="T182" s="202">
        <f t="shared" si="3"/>
        <v>0</v>
      </c>
      <c r="U182" s="35"/>
      <c r="V182" s="35"/>
      <c r="W182" s="35"/>
      <c r="X182" s="35"/>
      <c r="Y182" s="35"/>
      <c r="Z182" s="35"/>
      <c r="AA182" s="35"/>
      <c r="AB182" s="35"/>
      <c r="AC182" s="35"/>
      <c r="AD182" s="35"/>
      <c r="AE182" s="35"/>
      <c r="AR182" s="203" t="s">
        <v>341</v>
      </c>
      <c r="AT182" s="203" t="s">
        <v>207</v>
      </c>
      <c r="AU182" s="203" t="s">
        <v>86</v>
      </c>
      <c r="AY182" s="18" t="s">
        <v>205</v>
      </c>
      <c r="BE182" s="204">
        <f t="shared" si="4"/>
        <v>0</v>
      </c>
      <c r="BF182" s="204">
        <f t="shared" si="5"/>
        <v>0</v>
      </c>
      <c r="BG182" s="204">
        <f t="shared" si="6"/>
        <v>0</v>
      </c>
      <c r="BH182" s="204">
        <f t="shared" si="7"/>
        <v>0</v>
      </c>
      <c r="BI182" s="204">
        <f t="shared" si="8"/>
        <v>0</v>
      </c>
      <c r="BJ182" s="18" t="s">
        <v>84</v>
      </c>
      <c r="BK182" s="204">
        <f t="shared" si="9"/>
        <v>0</v>
      </c>
      <c r="BL182" s="18" t="s">
        <v>341</v>
      </c>
      <c r="BM182" s="203" t="s">
        <v>3801</v>
      </c>
    </row>
    <row r="183" spans="1:65" s="2" customFormat="1" ht="24.2" customHeight="1">
      <c r="A183" s="35"/>
      <c r="B183" s="36"/>
      <c r="C183" s="192" t="s">
        <v>666</v>
      </c>
      <c r="D183" s="192" t="s">
        <v>207</v>
      </c>
      <c r="E183" s="193" t="s">
        <v>3802</v>
      </c>
      <c r="F183" s="194" t="s">
        <v>3803</v>
      </c>
      <c r="G183" s="195" t="s">
        <v>326</v>
      </c>
      <c r="H183" s="196">
        <v>355</v>
      </c>
      <c r="I183" s="197"/>
      <c r="J183" s="198">
        <f t="shared" si="0"/>
        <v>0</v>
      </c>
      <c r="K183" s="194" t="s">
        <v>963</v>
      </c>
      <c r="L183" s="40"/>
      <c r="M183" s="199" t="s">
        <v>1</v>
      </c>
      <c r="N183" s="200" t="s">
        <v>41</v>
      </c>
      <c r="O183" s="72"/>
      <c r="P183" s="201">
        <f t="shared" si="1"/>
        <v>0</v>
      </c>
      <c r="Q183" s="201">
        <v>0.00058</v>
      </c>
      <c r="R183" s="201">
        <f t="shared" si="2"/>
        <v>0.2059</v>
      </c>
      <c r="S183" s="201">
        <v>0</v>
      </c>
      <c r="T183" s="202">
        <f t="shared" si="3"/>
        <v>0</v>
      </c>
      <c r="U183" s="35"/>
      <c r="V183" s="35"/>
      <c r="W183" s="35"/>
      <c r="X183" s="35"/>
      <c r="Y183" s="35"/>
      <c r="Z183" s="35"/>
      <c r="AA183" s="35"/>
      <c r="AB183" s="35"/>
      <c r="AC183" s="35"/>
      <c r="AD183" s="35"/>
      <c r="AE183" s="35"/>
      <c r="AR183" s="203" t="s">
        <v>341</v>
      </c>
      <c r="AT183" s="203" t="s">
        <v>207</v>
      </c>
      <c r="AU183" s="203" t="s">
        <v>86</v>
      </c>
      <c r="AY183" s="18" t="s">
        <v>205</v>
      </c>
      <c r="BE183" s="204">
        <f t="shared" si="4"/>
        <v>0</v>
      </c>
      <c r="BF183" s="204">
        <f t="shared" si="5"/>
        <v>0</v>
      </c>
      <c r="BG183" s="204">
        <f t="shared" si="6"/>
        <v>0</v>
      </c>
      <c r="BH183" s="204">
        <f t="shared" si="7"/>
        <v>0</v>
      </c>
      <c r="BI183" s="204">
        <f t="shared" si="8"/>
        <v>0</v>
      </c>
      <c r="BJ183" s="18" t="s">
        <v>84</v>
      </c>
      <c r="BK183" s="204">
        <f t="shared" si="9"/>
        <v>0</v>
      </c>
      <c r="BL183" s="18" t="s">
        <v>341</v>
      </c>
      <c r="BM183" s="203" t="s">
        <v>3804</v>
      </c>
    </row>
    <row r="184" spans="2:51" s="13" customFormat="1" ht="12">
      <c r="B184" s="214"/>
      <c r="C184" s="215"/>
      <c r="D184" s="205" t="s">
        <v>284</v>
      </c>
      <c r="E184" s="216" t="s">
        <v>1</v>
      </c>
      <c r="F184" s="217" t="s">
        <v>3805</v>
      </c>
      <c r="G184" s="215"/>
      <c r="H184" s="218">
        <v>355</v>
      </c>
      <c r="I184" s="219"/>
      <c r="J184" s="215"/>
      <c r="K184" s="215"/>
      <c r="L184" s="220"/>
      <c r="M184" s="221"/>
      <c r="N184" s="222"/>
      <c r="O184" s="222"/>
      <c r="P184" s="222"/>
      <c r="Q184" s="222"/>
      <c r="R184" s="222"/>
      <c r="S184" s="222"/>
      <c r="T184" s="223"/>
      <c r="AT184" s="224" t="s">
        <v>284</v>
      </c>
      <c r="AU184" s="224" t="s">
        <v>86</v>
      </c>
      <c r="AV184" s="13" t="s">
        <v>86</v>
      </c>
      <c r="AW184" s="13" t="s">
        <v>32</v>
      </c>
      <c r="AX184" s="13" t="s">
        <v>84</v>
      </c>
      <c r="AY184" s="224" t="s">
        <v>205</v>
      </c>
    </row>
    <row r="185" spans="1:65" s="2" customFormat="1" ht="24.2" customHeight="1">
      <c r="A185" s="35"/>
      <c r="B185" s="36"/>
      <c r="C185" s="192" t="s">
        <v>675</v>
      </c>
      <c r="D185" s="192" t="s">
        <v>207</v>
      </c>
      <c r="E185" s="193" t="s">
        <v>3806</v>
      </c>
      <c r="F185" s="194" t="s">
        <v>3807</v>
      </c>
      <c r="G185" s="195" t="s">
        <v>326</v>
      </c>
      <c r="H185" s="196">
        <v>69</v>
      </c>
      <c r="I185" s="197"/>
      <c r="J185" s="198">
        <f>ROUND(I185*H185,2)</f>
        <v>0</v>
      </c>
      <c r="K185" s="194" t="s">
        <v>963</v>
      </c>
      <c r="L185" s="40"/>
      <c r="M185" s="199" t="s">
        <v>1</v>
      </c>
      <c r="N185" s="200" t="s">
        <v>41</v>
      </c>
      <c r="O185" s="72"/>
      <c r="P185" s="201">
        <f>O185*H185</f>
        <v>0</v>
      </c>
      <c r="Q185" s="201">
        <v>0.00072</v>
      </c>
      <c r="R185" s="201">
        <f>Q185*H185</f>
        <v>0.04968</v>
      </c>
      <c r="S185" s="201">
        <v>0</v>
      </c>
      <c r="T185" s="202">
        <f>S185*H185</f>
        <v>0</v>
      </c>
      <c r="U185" s="35"/>
      <c r="V185" s="35"/>
      <c r="W185" s="35"/>
      <c r="X185" s="35"/>
      <c r="Y185" s="35"/>
      <c r="Z185" s="35"/>
      <c r="AA185" s="35"/>
      <c r="AB185" s="35"/>
      <c r="AC185" s="35"/>
      <c r="AD185" s="35"/>
      <c r="AE185" s="35"/>
      <c r="AR185" s="203" t="s">
        <v>341</v>
      </c>
      <c r="AT185" s="203" t="s">
        <v>207</v>
      </c>
      <c r="AU185" s="203" t="s">
        <v>86</v>
      </c>
      <c r="AY185" s="18" t="s">
        <v>205</v>
      </c>
      <c r="BE185" s="204">
        <f>IF(N185="základní",J185,0)</f>
        <v>0</v>
      </c>
      <c r="BF185" s="204">
        <f>IF(N185="snížená",J185,0)</f>
        <v>0</v>
      </c>
      <c r="BG185" s="204">
        <f>IF(N185="zákl. přenesená",J185,0)</f>
        <v>0</v>
      </c>
      <c r="BH185" s="204">
        <f>IF(N185="sníž. přenesená",J185,0)</f>
        <v>0</v>
      </c>
      <c r="BI185" s="204">
        <f>IF(N185="nulová",J185,0)</f>
        <v>0</v>
      </c>
      <c r="BJ185" s="18" t="s">
        <v>84</v>
      </c>
      <c r="BK185" s="204">
        <f>ROUND(I185*H185,2)</f>
        <v>0</v>
      </c>
      <c r="BL185" s="18" t="s">
        <v>341</v>
      </c>
      <c r="BM185" s="203" t="s">
        <v>3808</v>
      </c>
    </row>
    <row r="186" spans="2:51" s="13" customFormat="1" ht="12">
      <c r="B186" s="214"/>
      <c r="C186" s="215"/>
      <c r="D186" s="205" t="s">
        <v>284</v>
      </c>
      <c r="E186" s="216" t="s">
        <v>1</v>
      </c>
      <c r="F186" s="217" t="s">
        <v>3700</v>
      </c>
      <c r="G186" s="215"/>
      <c r="H186" s="218">
        <v>69</v>
      </c>
      <c r="I186" s="219"/>
      <c r="J186" s="215"/>
      <c r="K186" s="215"/>
      <c r="L186" s="220"/>
      <c r="M186" s="221"/>
      <c r="N186" s="222"/>
      <c r="O186" s="222"/>
      <c r="P186" s="222"/>
      <c r="Q186" s="222"/>
      <c r="R186" s="222"/>
      <c r="S186" s="222"/>
      <c r="T186" s="223"/>
      <c r="AT186" s="224" t="s">
        <v>284</v>
      </c>
      <c r="AU186" s="224" t="s">
        <v>86</v>
      </c>
      <c r="AV186" s="13" t="s">
        <v>86</v>
      </c>
      <c r="AW186" s="13" t="s">
        <v>32</v>
      </c>
      <c r="AX186" s="13" t="s">
        <v>84</v>
      </c>
      <c r="AY186" s="224" t="s">
        <v>205</v>
      </c>
    </row>
    <row r="187" spans="1:65" s="2" customFormat="1" ht="24.2" customHeight="1">
      <c r="A187" s="35"/>
      <c r="B187" s="36"/>
      <c r="C187" s="192" t="s">
        <v>680</v>
      </c>
      <c r="D187" s="192" t="s">
        <v>207</v>
      </c>
      <c r="E187" s="193" t="s">
        <v>3809</v>
      </c>
      <c r="F187" s="194" t="s">
        <v>3810</v>
      </c>
      <c r="G187" s="195" t="s">
        <v>326</v>
      </c>
      <c r="H187" s="196">
        <v>78</v>
      </c>
      <c r="I187" s="197"/>
      <c r="J187" s="198">
        <f>ROUND(I187*H187,2)</f>
        <v>0</v>
      </c>
      <c r="K187" s="194" t="s">
        <v>963</v>
      </c>
      <c r="L187" s="40"/>
      <c r="M187" s="199" t="s">
        <v>1</v>
      </c>
      <c r="N187" s="200" t="s">
        <v>41</v>
      </c>
      <c r="O187" s="72"/>
      <c r="P187" s="201">
        <f>O187*H187</f>
        <v>0</v>
      </c>
      <c r="Q187" s="201">
        <v>0.00129</v>
      </c>
      <c r="R187" s="201">
        <f>Q187*H187</f>
        <v>0.10061999999999999</v>
      </c>
      <c r="S187" s="201">
        <v>0</v>
      </c>
      <c r="T187" s="202">
        <f>S187*H187</f>
        <v>0</v>
      </c>
      <c r="U187" s="35"/>
      <c r="V187" s="35"/>
      <c r="W187" s="35"/>
      <c r="X187" s="35"/>
      <c r="Y187" s="35"/>
      <c r="Z187" s="35"/>
      <c r="AA187" s="35"/>
      <c r="AB187" s="35"/>
      <c r="AC187" s="35"/>
      <c r="AD187" s="35"/>
      <c r="AE187" s="35"/>
      <c r="AR187" s="203" t="s">
        <v>341</v>
      </c>
      <c r="AT187" s="203" t="s">
        <v>207</v>
      </c>
      <c r="AU187" s="203" t="s">
        <v>86</v>
      </c>
      <c r="AY187" s="18" t="s">
        <v>205</v>
      </c>
      <c r="BE187" s="204">
        <f>IF(N187="základní",J187,0)</f>
        <v>0</v>
      </c>
      <c r="BF187" s="204">
        <f>IF(N187="snížená",J187,0)</f>
        <v>0</v>
      </c>
      <c r="BG187" s="204">
        <f>IF(N187="zákl. přenesená",J187,0)</f>
        <v>0</v>
      </c>
      <c r="BH187" s="204">
        <f>IF(N187="sníž. přenesená",J187,0)</f>
        <v>0</v>
      </c>
      <c r="BI187" s="204">
        <f>IF(N187="nulová",J187,0)</f>
        <v>0</v>
      </c>
      <c r="BJ187" s="18" t="s">
        <v>84</v>
      </c>
      <c r="BK187" s="204">
        <f>ROUND(I187*H187,2)</f>
        <v>0</v>
      </c>
      <c r="BL187" s="18" t="s">
        <v>341</v>
      </c>
      <c r="BM187" s="203" t="s">
        <v>3811</v>
      </c>
    </row>
    <row r="188" spans="2:51" s="13" customFormat="1" ht="12">
      <c r="B188" s="214"/>
      <c r="C188" s="215"/>
      <c r="D188" s="205" t="s">
        <v>284</v>
      </c>
      <c r="E188" s="216" t="s">
        <v>1</v>
      </c>
      <c r="F188" s="217" t="s">
        <v>3704</v>
      </c>
      <c r="G188" s="215"/>
      <c r="H188" s="218">
        <v>78</v>
      </c>
      <c r="I188" s="219"/>
      <c r="J188" s="215"/>
      <c r="K188" s="215"/>
      <c r="L188" s="220"/>
      <c r="M188" s="221"/>
      <c r="N188" s="222"/>
      <c r="O188" s="222"/>
      <c r="P188" s="222"/>
      <c r="Q188" s="222"/>
      <c r="R188" s="222"/>
      <c r="S188" s="222"/>
      <c r="T188" s="223"/>
      <c r="AT188" s="224" t="s">
        <v>284</v>
      </c>
      <c r="AU188" s="224" t="s">
        <v>86</v>
      </c>
      <c r="AV188" s="13" t="s">
        <v>86</v>
      </c>
      <c r="AW188" s="13" t="s">
        <v>32</v>
      </c>
      <c r="AX188" s="13" t="s">
        <v>84</v>
      </c>
      <c r="AY188" s="224" t="s">
        <v>205</v>
      </c>
    </row>
    <row r="189" spans="1:65" s="2" customFormat="1" ht="24.2" customHeight="1">
      <c r="A189" s="35"/>
      <c r="B189" s="36"/>
      <c r="C189" s="192" t="s">
        <v>690</v>
      </c>
      <c r="D189" s="192" t="s">
        <v>207</v>
      </c>
      <c r="E189" s="193" t="s">
        <v>3812</v>
      </c>
      <c r="F189" s="194" t="s">
        <v>3813</v>
      </c>
      <c r="G189" s="195" t="s">
        <v>326</v>
      </c>
      <c r="H189" s="196">
        <v>67</v>
      </c>
      <c r="I189" s="197"/>
      <c r="J189" s="198">
        <f>ROUND(I189*H189,2)</f>
        <v>0</v>
      </c>
      <c r="K189" s="194" t="s">
        <v>963</v>
      </c>
      <c r="L189" s="40"/>
      <c r="M189" s="199" t="s">
        <v>1</v>
      </c>
      <c r="N189" s="200" t="s">
        <v>41</v>
      </c>
      <c r="O189" s="72"/>
      <c r="P189" s="201">
        <f>O189*H189</f>
        <v>0</v>
      </c>
      <c r="Q189" s="201">
        <v>0.00161</v>
      </c>
      <c r="R189" s="201">
        <f>Q189*H189</f>
        <v>0.10787000000000001</v>
      </c>
      <c r="S189" s="201">
        <v>0</v>
      </c>
      <c r="T189" s="202">
        <f>S189*H189</f>
        <v>0</v>
      </c>
      <c r="U189" s="35"/>
      <c r="V189" s="35"/>
      <c r="W189" s="35"/>
      <c r="X189" s="35"/>
      <c r="Y189" s="35"/>
      <c r="Z189" s="35"/>
      <c r="AA189" s="35"/>
      <c r="AB189" s="35"/>
      <c r="AC189" s="35"/>
      <c r="AD189" s="35"/>
      <c r="AE189" s="35"/>
      <c r="AR189" s="203" t="s">
        <v>341</v>
      </c>
      <c r="AT189" s="203" t="s">
        <v>207</v>
      </c>
      <c r="AU189" s="203" t="s">
        <v>86</v>
      </c>
      <c r="AY189" s="18" t="s">
        <v>205</v>
      </c>
      <c r="BE189" s="204">
        <f>IF(N189="základní",J189,0)</f>
        <v>0</v>
      </c>
      <c r="BF189" s="204">
        <f>IF(N189="snížená",J189,0)</f>
        <v>0</v>
      </c>
      <c r="BG189" s="204">
        <f>IF(N189="zákl. přenesená",J189,0)</f>
        <v>0</v>
      </c>
      <c r="BH189" s="204">
        <f>IF(N189="sníž. přenesená",J189,0)</f>
        <v>0</v>
      </c>
      <c r="BI189" s="204">
        <f>IF(N189="nulová",J189,0)</f>
        <v>0</v>
      </c>
      <c r="BJ189" s="18" t="s">
        <v>84</v>
      </c>
      <c r="BK189" s="204">
        <f>ROUND(I189*H189,2)</f>
        <v>0</v>
      </c>
      <c r="BL189" s="18" t="s">
        <v>341</v>
      </c>
      <c r="BM189" s="203" t="s">
        <v>3814</v>
      </c>
    </row>
    <row r="190" spans="2:51" s="13" customFormat="1" ht="12">
      <c r="B190" s="214"/>
      <c r="C190" s="215"/>
      <c r="D190" s="205" t="s">
        <v>284</v>
      </c>
      <c r="E190" s="216" t="s">
        <v>1</v>
      </c>
      <c r="F190" s="217" t="s">
        <v>3712</v>
      </c>
      <c r="G190" s="215"/>
      <c r="H190" s="218">
        <v>67</v>
      </c>
      <c r="I190" s="219"/>
      <c r="J190" s="215"/>
      <c r="K190" s="215"/>
      <c r="L190" s="220"/>
      <c r="M190" s="221"/>
      <c r="N190" s="222"/>
      <c r="O190" s="222"/>
      <c r="P190" s="222"/>
      <c r="Q190" s="222"/>
      <c r="R190" s="222"/>
      <c r="S190" s="222"/>
      <c r="T190" s="223"/>
      <c r="AT190" s="224" t="s">
        <v>284</v>
      </c>
      <c r="AU190" s="224" t="s">
        <v>86</v>
      </c>
      <c r="AV190" s="13" t="s">
        <v>86</v>
      </c>
      <c r="AW190" s="13" t="s">
        <v>32</v>
      </c>
      <c r="AX190" s="13" t="s">
        <v>84</v>
      </c>
      <c r="AY190" s="224" t="s">
        <v>205</v>
      </c>
    </row>
    <row r="191" spans="1:65" s="2" customFormat="1" ht="24.2" customHeight="1">
      <c r="A191" s="35"/>
      <c r="B191" s="36"/>
      <c r="C191" s="192" t="s">
        <v>695</v>
      </c>
      <c r="D191" s="192" t="s">
        <v>207</v>
      </c>
      <c r="E191" s="193" t="s">
        <v>3815</v>
      </c>
      <c r="F191" s="194" t="s">
        <v>3816</v>
      </c>
      <c r="G191" s="195" t="s">
        <v>326</v>
      </c>
      <c r="H191" s="196">
        <v>47</v>
      </c>
      <c r="I191" s="197"/>
      <c r="J191" s="198">
        <f>ROUND(I191*H191,2)</f>
        <v>0</v>
      </c>
      <c r="K191" s="194" t="s">
        <v>963</v>
      </c>
      <c r="L191" s="40"/>
      <c r="M191" s="199" t="s">
        <v>1</v>
      </c>
      <c r="N191" s="200" t="s">
        <v>41</v>
      </c>
      <c r="O191" s="72"/>
      <c r="P191" s="201">
        <f>O191*H191</f>
        <v>0</v>
      </c>
      <c r="Q191" s="201">
        <v>0.00202</v>
      </c>
      <c r="R191" s="201">
        <f>Q191*H191</f>
        <v>0.09494000000000001</v>
      </c>
      <c r="S191" s="201">
        <v>0</v>
      </c>
      <c r="T191" s="202">
        <f>S191*H191</f>
        <v>0</v>
      </c>
      <c r="U191" s="35"/>
      <c r="V191" s="35"/>
      <c r="W191" s="35"/>
      <c r="X191" s="35"/>
      <c r="Y191" s="35"/>
      <c r="Z191" s="35"/>
      <c r="AA191" s="35"/>
      <c r="AB191" s="35"/>
      <c r="AC191" s="35"/>
      <c r="AD191" s="35"/>
      <c r="AE191" s="35"/>
      <c r="AR191" s="203" t="s">
        <v>341</v>
      </c>
      <c r="AT191" s="203" t="s">
        <v>207</v>
      </c>
      <c r="AU191" s="203" t="s">
        <v>86</v>
      </c>
      <c r="AY191" s="18" t="s">
        <v>205</v>
      </c>
      <c r="BE191" s="204">
        <f>IF(N191="základní",J191,0)</f>
        <v>0</v>
      </c>
      <c r="BF191" s="204">
        <f>IF(N191="snížená",J191,0)</f>
        <v>0</v>
      </c>
      <c r="BG191" s="204">
        <f>IF(N191="zákl. přenesená",J191,0)</f>
        <v>0</v>
      </c>
      <c r="BH191" s="204">
        <f>IF(N191="sníž. přenesená",J191,0)</f>
        <v>0</v>
      </c>
      <c r="BI191" s="204">
        <f>IF(N191="nulová",J191,0)</f>
        <v>0</v>
      </c>
      <c r="BJ191" s="18" t="s">
        <v>84</v>
      </c>
      <c r="BK191" s="204">
        <f>ROUND(I191*H191,2)</f>
        <v>0</v>
      </c>
      <c r="BL191" s="18" t="s">
        <v>341</v>
      </c>
      <c r="BM191" s="203" t="s">
        <v>3817</v>
      </c>
    </row>
    <row r="192" spans="2:51" s="13" customFormat="1" ht="12">
      <c r="B192" s="214"/>
      <c r="C192" s="215"/>
      <c r="D192" s="205" t="s">
        <v>284</v>
      </c>
      <c r="E192" s="216" t="s">
        <v>1</v>
      </c>
      <c r="F192" s="217" t="s">
        <v>3818</v>
      </c>
      <c r="G192" s="215"/>
      <c r="H192" s="218">
        <v>47</v>
      </c>
      <c r="I192" s="219"/>
      <c r="J192" s="215"/>
      <c r="K192" s="215"/>
      <c r="L192" s="220"/>
      <c r="M192" s="221"/>
      <c r="N192" s="222"/>
      <c r="O192" s="222"/>
      <c r="P192" s="222"/>
      <c r="Q192" s="222"/>
      <c r="R192" s="222"/>
      <c r="S192" s="222"/>
      <c r="T192" s="223"/>
      <c r="AT192" s="224" t="s">
        <v>284</v>
      </c>
      <c r="AU192" s="224" t="s">
        <v>86</v>
      </c>
      <c r="AV192" s="13" t="s">
        <v>86</v>
      </c>
      <c r="AW192" s="13" t="s">
        <v>32</v>
      </c>
      <c r="AX192" s="13" t="s">
        <v>84</v>
      </c>
      <c r="AY192" s="224" t="s">
        <v>205</v>
      </c>
    </row>
    <row r="193" spans="1:65" s="2" customFormat="1" ht="24.2" customHeight="1">
      <c r="A193" s="35"/>
      <c r="B193" s="36"/>
      <c r="C193" s="192" t="s">
        <v>699</v>
      </c>
      <c r="D193" s="192" t="s">
        <v>207</v>
      </c>
      <c r="E193" s="193" t="s">
        <v>3819</v>
      </c>
      <c r="F193" s="194" t="s">
        <v>3820</v>
      </c>
      <c r="G193" s="195" t="s">
        <v>326</v>
      </c>
      <c r="H193" s="196">
        <v>69</v>
      </c>
      <c r="I193" s="197"/>
      <c r="J193" s="198">
        <f>ROUND(I193*H193,2)</f>
        <v>0</v>
      </c>
      <c r="K193" s="194" t="s">
        <v>963</v>
      </c>
      <c r="L193" s="40"/>
      <c r="M193" s="199" t="s">
        <v>1</v>
      </c>
      <c r="N193" s="200" t="s">
        <v>41</v>
      </c>
      <c r="O193" s="72"/>
      <c r="P193" s="201">
        <f>O193*H193</f>
        <v>0</v>
      </c>
      <c r="Q193" s="201">
        <v>6E-05</v>
      </c>
      <c r="R193" s="201">
        <f>Q193*H193</f>
        <v>0.0041400000000000005</v>
      </c>
      <c r="S193" s="201">
        <v>0</v>
      </c>
      <c r="T193" s="202">
        <f>S193*H193</f>
        <v>0</v>
      </c>
      <c r="U193" s="35"/>
      <c r="V193" s="35"/>
      <c r="W193" s="35"/>
      <c r="X193" s="35"/>
      <c r="Y193" s="35"/>
      <c r="Z193" s="35"/>
      <c r="AA193" s="35"/>
      <c r="AB193" s="35"/>
      <c r="AC193" s="35"/>
      <c r="AD193" s="35"/>
      <c r="AE193" s="35"/>
      <c r="AR193" s="203" t="s">
        <v>341</v>
      </c>
      <c r="AT193" s="203" t="s">
        <v>207</v>
      </c>
      <c r="AU193" s="203" t="s">
        <v>86</v>
      </c>
      <c r="AY193" s="18" t="s">
        <v>205</v>
      </c>
      <c r="BE193" s="204">
        <f>IF(N193="základní",J193,0)</f>
        <v>0</v>
      </c>
      <c r="BF193" s="204">
        <f>IF(N193="snížená",J193,0)</f>
        <v>0</v>
      </c>
      <c r="BG193" s="204">
        <f>IF(N193="zákl. přenesená",J193,0)</f>
        <v>0</v>
      </c>
      <c r="BH193" s="204">
        <f>IF(N193="sníž. přenesená",J193,0)</f>
        <v>0</v>
      </c>
      <c r="BI193" s="204">
        <f>IF(N193="nulová",J193,0)</f>
        <v>0</v>
      </c>
      <c r="BJ193" s="18" t="s">
        <v>84</v>
      </c>
      <c r="BK193" s="204">
        <f>ROUND(I193*H193,2)</f>
        <v>0</v>
      </c>
      <c r="BL193" s="18" t="s">
        <v>341</v>
      </c>
      <c r="BM193" s="203" t="s">
        <v>3821</v>
      </c>
    </row>
    <row r="194" spans="1:65" s="2" customFormat="1" ht="24.2" customHeight="1">
      <c r="A194" s="35"/>
      <c r="B194" s="36"/>
      <c r="C194" s="192" t="s">
        <v>705</v>
      </c>
      <c r="D194" s="192" t="s">
        <v>207</v>
      </c>
      <c r="E194" s="193" t="s">
        <v>3822</v>
      </c>
      <c r="F194" s="194" t="s">
        <v>3823</v>
      </c>
      <c r="G194" s="195" t="s">
        <v>326</v>
      </c>
      <c r="H194" s="196">
        <v>47</v>
      </c>
      <c r="I194" s="197"/>
      <c r="J194" s="198">
        <f>ROUND(I194*H194,2)</f>
        <v>0</v>
      </c>
      <c r="K194" s="194" t="s">
        <v>963</v>
      </c>
      <c r="L194" s="40"/>
      <c r="M194" s="199" t="s">
        <v>1</v>
      </c>
      <c r="N194" s="200" t="s">
        <v>41</v>
      </c>
      <c r="O194" s="72"/>
      <c r="P194" s="201">
        <f>O194*H194</f>
        <v>0</v>
      </c>
      <c r="Q194" s="201">
        <v>0.00014</v>
      </c>
      <c r="R194" s="201">
        <f>Q194*H194</f>
        <v>0.006579999999999999</v>
      </c>
      <c r="S194" s="201">
        <v>0</v>
      </c>
      <c r="T194" s="202">
        <f>S194*H194</f>
        <v>0</v>
      </c>
      <c r="U194" s="35"/>
      <c r="V194" s="35"/>
      <c r="W194" s="35"/>
      <c r="X194" s="35"/>
      <c r="Y194" s="35"/>
      <c r="Z194" s="35"/>
      <c r="AA194" s="35"/>
      <c r="AB194" s="35"/>
      <c r="AC194" s="35"/>
      <c r="AD194" s="35"/>
      <c r="AE194" s="35"/>
      <c r="AR194" s="203" t="s">
        <v>341</v>
      </c>
      <c r="AT194" s="203" t="s">
        <v>207</v>
      </c>
      <c r="AU194" s="203" t="s">
        <v>86</v>
      </c>
      <c r="AY194" s="18" t="s">
        <v>205</v>
      </c>
      <c r="BE194" s="204">
        <f>IF(N194="základní",J194,0)</f>
        <v>0</v>
      </c>
      <c r="BF194" s="204">
        <f>IF(N194="snížená",J194,0)</f>
        <v>0</v>
      </c>
      <c r="BG194" s="204">
        <f>IF(N194="zákl. přenesená",J194,0)</f>
        <v>0</v>
      </c>
      <c r="BH194" s="204">
        <f>IF(N194="sníž. přenesená",J194,0)</f>
        <v>0</v>
      </c>
      <c r="BI194" s="204">
        <f>IF(N194="nulová",J194,0)</f>
        <v>0</v>
      </c>
      <c r="BJ194" s="18" t="s">
        <v>84</v>
      </c>
      <c r="BK194" s="204">
        <f>ROUND(I194*H194,2)</f>
        <v>0</v>
      </c>
      <c r="BL194" s="18" t="s">
        <v>341</v>
      </c>
      <c r="BM194" s="203" t="s">
        <v>3824</v>
      </c>
    </row>
    <row r="195" spans="1:65" s="2" customFormat="1" ht="24.2" customHeight="1">
      <c r="A195" s="35"/>
      <c r="B195" s="36"/>
      <c r="C195" s="192" t="s">
        <v>710</v>
      </c>
      <c r="D195" s="192" t="s">
        <v>207</v>
      </c>
      <c r="E195" s="193" t="s">
        <v>3825</v>
      </c>
      <c r="F195" s="194" t="s">
        <v>3826</v>
      </c>
      <c r="G195" s="195" t="s">
        <v>210</v>
      </c>
      <c r="H195" s="196">
        <v>152</v>
      </c>
      <c r="I195" s="197"/>
      <c r="J195" s="198">
        <f>ROUND(I195*H195,2)</f>
        <v>0</v>
      </c>
      <c r="K195" s="194" t="s">
        <v>963</v>
      </c>
      <c r="L195" s="40"/>
      <c r="M195" s="199" t="s">
        <v>1</v>
      </c>
      <c r="N195" s="200" t="s">
        <v>41</v>
      </c>
      <c r="O195" s="72"/>
      <c r="P195" s="201">
        <f>O195*H195</f>
        <v>0</v>
      </c>
      <c r="Q195" s="201">
        <v>2E-05</v>
      </c>
      <c r="R195" s="201">
        <f>Q195*H195</f>
        <v>0.00304</v>
      </c>
      <c r="S195" s="201">
        <v>0</v>
      </c>
      <c r="T195" s="202">
        <f>S195*H195</f>
        <v>0</v>
      </c>
      <c r="U195" s="35"/>
      <c r="V195" s="35"/>
      <c r="W195" s="35"/>
      <c r="X195" s="35"/>
      <c r="Y195" s="35"/>
      <c r="Z195" s="35"/>
      <c r="AA195" s="35"/>
      <c r="AB195" s="35"/>
      <c r="AC195" s="35"/>
      <c r="AD195" s="35"/>
      <c r="AE195" s="35"/>
      <c r="AR195" s="203" t="s">
        <v>341</v>
      </c>
      <c r="AT195" s="203" t="s">
        <v>207</v>
      </c>
      <c r="AU195" s="203" t="s">
        <v>86</v>
      </c>
      <c r="AY195" s="18" t="s">
        <v>205</v>
      </c>
      <c r="BE195" s="204">
        <f>IF(N195="základní",J195,0)</f>
        <v>0</v>
      </c>
      <c r="BF195" s="204">
        <f>IF(N195="snížená",J195,0)</f>
        <v>0</v>
      </c>
      <c r="BG195" s="204">
        <f>IF(N195="zákl. přenesená",J195,0)</f>
        <v>0</v>
      </c>
      <c r="BH195" s="204">
        <f>IF(N195="sníž. přenesená",J195,0)</f>
        <v>0</v>
      </c>
      <c r="BI195" s="204">
        <f>IF(N195="nulová",J195,0)</f>
        <v>0</v>
      </c>
      <c r="BJ195" s="18" t="s">
        <v>84</v>
      </c>
      <c r="BK195" s="204">
        <f>ROUND(I195*H195,2)</f>
        <v>0</v>
      </c>
      <c r="BL195" s="18" t="s">
        <v>341</v>
      </c>
      <c r="BM195" s="203" t="s">
        <v>3827</v>
      </c>
    </row>
    <row r="196" spans="2:51" s="13" customFormat="1" ht="12">
      <c r="B196" s="214"/>
      <c r="C196" s="215"/>
      <c r="D196" s="205" t="s">
        <v>284</v>
      </c>
      <c r="E196" s="216" t="s">
        <v>1</v>
      </c>
      <c r="F196" s="217" t="s">
        <v>3828</v>
      </c>
      <c r="G196" s="215"/>
      <c r="H196" s="218">
        <v>152</v>
      </c>
      <c r="I196" s="219"/>
      <c r="J196" s="215"/>
      <c r="K196" s="215"/>
      <c r="L196" s="220"/>
      <c r="M196" s="221"/>
      <c r="N196" s="222"/>
      <c r="O196" s="222"/>
      <c r="P196" s="222"/>
      <c r="Q196" s="222"/>
      <c r="R196" s="222"/>
      <c r="S196" s="222"/>
      <c r="T196" s="223"/>
      <c r="AT196" s="224" t="s">
        <v>284</v>
      </c>
      <c r="AU196" s="224" t="s">
        <v>86</v>
      </c>
      <c r="AV196" s="13" t="s">
        <v>86</v>
      </c>
      <c r="AW196" s="13" t="s">
        <v>32</v>
      </c>
      <c r="AX196" s="13" t="s">
        <v>84</v>
      </c>
      <c r="AY196" s="224" t="s">
        <v>205</v>
      </c>
    </row>
    <row r="197" spans="1:65" s="2" customFormat="1" ht="24.2" customHeight="1">
      <c r="A197" s="35"/>
      <c r="B197" s="36"/>
      <c r="C197" s="192" t="s">
        <v>715</v>
      </c>
      <c r="D197" s="192" t="s">
        <v>207</v>
      </c>
      <c r="E197" s="193" t="s">
        <v>3829</v>
      </c>
      <c r="F197" s="194" t="s">
        <v>3830</v>
      </c>
      <c r="G197" s="195" t="s">
        <v>210</v>
      </c>
      <c r="H197" s="196">
        <v>10</v>
      </c>
      <c r="I197" s="197"/>
      <c r="J197" s="198">
        <f>ROUND(I197*H197,2)</f>
        <v>0</v>
      </c>
      <c r="K197" s="194" t="s">
        <v>963</v>
      </c>
      <c r="L197" s="40"/>
      <c r="M197" s="199" t="s">
        <v>1</v>
      </c>
      <c r="N197" s="200" t="s">
        <v>41</v>
      </c>
      <c r="O197" s="72"/>
      <c r="P197" s="201">
        <f>O197*H197</f>
        <v>0</v>
      </c>
      <c r="Q197" s="201">
        <v>5E-05</v>
      </c>
      <c r="R197" s="201">
        <f>Q197*H197</f>
        <v>0.0005</v>
      </c>
      <c r="S197" s="201">
        <v>0</v>
      </c>
      <c r="T197" s="202">
        <f>S197*H197</f>
        <v>0</v>
      </c>
      <c r="U197" s="35"/>
      <c r="V197" s="35"/>
      <c r="W197" s="35"/>
      <c r="X197" s="35"/>
      <c r="Y197" s="35"/>
      <c r="Z197" s="35"/>
      <c r="AA197" s="35"/>
      <c r="AB197" s="35"/>
      <c r="AC197" s="35"/>
      <c r="AD197" s="35"/>
      <c r="AE197" s="35"/>
      <c r="AR197" s="203" t="s">
        <v>341</v>
      </c>
      <c r="AT197" s="203" t="s">
        <v>207</v>
      </c>
      <c r="AU197" s="203" t="s">
        <v>86</v>
      </c>
      <c r="AY197" s="18" t="s">
        <v>205</v>
      </c>
      <c r="BE197" s="204">
        <f>IF(N197="základní",J197,0)</f>
        <v>0</v>
      </c>
      <c r="BF197" s="204">
        <f>IF(N197="snížená",J197,0)</f>
        <v>0</v>
      </c>
      <c r="BG197" s="204">
        <f>IF(N197="zákl. přenesená",J197,0)</f>
        <v>0</v>
      </c>
      <c r="BH197" s="204">
        <f>IF(N197="sníž. přenesená",J197,0)</f>
        <v>0</v>
      </c>
      <c r="BI197" s="204">
        <f>IF(N197="nulová",J197,0)</f>
        <v>0</v>
      </c>
      <c r="BJ197" s="18" t="s">
        <v>84</v>
      </c>
      <c r="BK197" s="204">
        <f>ROUND(I197*H197,2)</f>
        <v>0</v>
      </c>
      <c r="BL197" s="18" t="s">
        <v>341</v>
      </c>
      <c r="BM197" s="203" t="s">
        <v>3831</v>
      </c>
    </row>
    <row r="198" spans="2:51" s="13" customFormat="1" ht="12">
      <c r="B198" s="214"/>
      <c r="C198" s="215"/>
      <c r="D198" s="205" t="s">
        <v>284</v>
      </c>
      <c r="E198" s="216" t="s">
        <v>1</v>
      </c>
      <c r="F198" s="217" t="s">
        <v>3832</v>
      </c>
      <c r="G198" s="215"/>
      <c r="H198" s="218">
        <v>10</v>
      </c>
      <c r="I198" s="219"/>
      <c r="J198" s="215"/>
      <c r="K198" s="215"/>
      <c r="L198" s="220"/>
      <c r="M198" s="221"/>
      <c r="N198" s="222"/>
      <c r="O198" s="222"/>
      <c r="P198" s="222"/>
      <c r="Q198" s="222"/>
      <c r="R198" s="222"/>
      <c r="S198" s="222"/>
      <c r="T198" s="223"/>
      <c r="AT198" s="224" t="s">
        <v>284</v>
      </c>
      <c r="AU198" s="224" t="s">
        <v>86</v>
      </c>
      <c r="AV198" s="13" t="s">
        <v>86</v>
      </c>
      <c r="AW198" s="13" t="s">
        <v>32</v>
      </c>
      <c r="AX198" s="13" t="s">
        <v>84</v>
      </c>
      <c r="AY198" s="224" t="s">
        <v>205</v>
      </c>
    </row>
    <row r="199" spans="1:65" s="2" customFormat="1" ht="24.2" customHeight="1">
      <c r="A199" s="35"/>
      <c r="B199" s="36"/>
      <c r="C199" s="192" t="s">
        <v>720</v>
      </c>
      <c r="D199" s="192" t="s">
        <v>207</v>
      </c>
      <c r="E199" s="193" t="s">
        <v>3833</v>
      </c>
      <c r="F199" s="194" t="s">
        <v>3834</v>
      </c>
      <c r="G199" s="195" t="s">
        <v>210</v>
      </c>
      <c r="H199" s="196">
        <v>10</v>
      </c>
      <c r="I199" s="197"/>
      <c r="J199" s="198">
        <f>ROUND(I199*H199,2)</f>
        <v>0</v>
      </c>
      <c r="K199" s="194" t="s">
        <v>963</v>
      </c>
      <c r="L199" s="40"/>
      <c r="M199" s="199" t="s">
        <v>1</v>
      </c>
      <c r="N199" s="200" t="s">
        <v>41</v>
      </c>
      <c r="O199" s="72"/>
      <c r="P199" s="201">
        <f>O199*H199</f>
        <v>0</v>
      </c>
      <c r="Q199" s="201">
        <v>6E-05</v>
      </c>
      <c r="R199" s="201">
        <f>Q199*H199</f>
        <v>0.0006000000000000001</v>
      </c>
      <c r="S199" s="201">
        <v>0</v>
      </c>
      <c r="T199" s="202">
        <f>S199*H199</f>
        <v>0</v>
      </c>
      <c r="U199" s="35"/>
      <c r="V199" s="35"/>
      <c r="W199" s="35"/>
      <c r="X199" s="35"/>
      <c r="Y199" s="35"/>
      <c r="Z199" s="35"/>
      <c r="AA199" s="35"/>
      <c r="AB199" s="35"/>
      <c r="AC199" s="35"/>
      <c r="AD199" s="35"/>
      <c r="AE199" s="35"/>
      <c r="AR199" s="203" t="s">
        <v>341</v>
      </c>
      <c r="AT199" s="203" t="s">
        <v>207</v>
      </c>
      <c r="AU199" s="203" t="s">
        <v>86</v>
      </c>
      <c r="AY199" s="18" t="s">
        <v>205</v>
      </c>
      <c r="BE199" s="204">
        <f>IF(N199="základní",J199,0)</f>
        <v>0</v>
      </c>
      <c r="BF199" s="204">
        <f>IF(N199="snížená",J199,0)</f>
        <v>0</v>
      </c>
      <c r="BG199" s="204">
        <f>IF(N199="zákl. přenesená",J199,0)</f>
        <v>0</v>
      </c>
      <c r="BH199" s="204">
        <f>IF(N199="sníž. přenesená",J199,0)</f>
        <v>0</v>
      </c>
      <c r="BI199" s="204">
        <f>IF(N199="nulová",J199,0)</f>
        <v>0</v>
      </c>
      <c r="BJ199" s="18" t="s">
        <v>84</v>
      </c>
      <c r="BK199" s="204">
        <f>ROUND(I199*H199,2)</f>
        <v>0</v>
      </c>
      <c r="BL199" s="18" t="s">
        <v>341</v>
      </c>
      <c r="BM199" s="203" t="s">
        <v>3835</v>
      </c>
    </row>
    <row r="200" spans="2:51" s="13" customFormat="1" ht="12">
      <c r="B200" s="214"/>
      <c r="C200" s="215"/>
      <c r="D200" s="205" t="s">
        <v>284</v>
      </c>
      <c r="E200" s="216" t="s">
        <v>1</v>
      </c>
      <c r="F200" s="217" t="s">
        <v>3836</v>
      </c>
      <c r="G200" s="215"/>
      <c r="H200" s="218">
        <v>10</v>
      </c>
      <c r="I200" s="219"/>
      <c r="J200" s="215"/>
      <c r="K200" s="215"/>
      <c r="L200" s="220"/>
      <c r="M200" s="221"/>
      <c r="N200" s="222"/>
      <c r="O200" s="222"/>
      <c r="P200" s="222"/>
      <c r="Q200" s="222"/>
      <c r="R200" s="222"/>
      <c r="S200" s="222"/>
      <c r="T200" s="223"/>
      <c r="AT200" s="224" t="s">
        <v>284</v>
      </c>
      <c r="AU200" s="224" t="s">
        <v>86</v>
      </c>
      <c r="AV200" s="13" t="s">
        <v>86</v>
      </c>
      <c r="AW200" s="13" t="s">
        <v>32</v>
      </c>
      <c r="AX200" s="13" t="s">
        <v>84</v>
      </c>
      <c r="AY200" s="224" t="s">
        <v>205</v>
      </c>
    </row>
    <row r="201" spans="1:65" s="2" customFormat="1" ht="24.2" customHeight="1">
      <c r="A201" s="35"/>
      <c r="B201" s="36"/>
      <c r="C201" s="192" t="s">
        <v>725</v>
      </c>
      <c r="D201" s="192" t="s">
        <v>207</v>
      </c>
      <c r="E201" s="193" t="s">
        <v>3837</v>
      </c>
      <c r="F201" s="194" t="s">
        <v>3838</v>
      </c>
      <c r="G201" s="195" t="s">
        <v>210</v>
      </c>
      <c r="H201" s="196">
        <v>2</v>
      </c>
      <c r="I201" s="197"/>
      <c r="J201" s="198">
        <f>ROUND(I201*H201,2)</f>
        <v>0</v>
      </c>
      <c r="K201" s="194" t="s">
        <v>963</v>
      </c>
      <c r="L201" s="40"/>
      <c r="M201" s="199" t="s">
        <v>1</v>
      </c>
      <c r="N201" s="200" t="s">
        <v>41</v>
      </c>
      <c r="O201" s="72"/>
      <c r="P201" s="201">
        <f>O201*H201</f>
        <v>0</v>
      </c>
      <c r="Q201" s="201">
        <v>0.00014</v>
      </c>
      <c r="R201" s="201">
        <f>Q201*H201</f>
        <v>0.00028</v>
      </c>
      <c r="S201" s="201">
        <v>0</v>
      </c>
      <c r="T201" s="202">
        <f>S201*H201</f>
        <v>0</v>
      </c>
      <c r="U201" s="35"/>
      <c r="V201" s="35"/>
      <c r="W201" s="35"/>
      <c r="X201" s="35"/>
      <c r="Y201" s="35"/>
      <c r="Z201" s="35"/>
      <c r="AA201" s="35"/>
      <c r="AB201" s="35"/>
      <c r="AC201" s="35"/>
      <c r="AD201" s="35"/>
      <c r="AE201" s="35"/>
      <c r="AR201" s="203" t="s">
        <v>341</v>
      </c>
      <c r="AT201" s="203" t="s">
        <v>207</v>
      </c>
      <c r="AU201" s="203" t="s">
        <v>86</v>
      </c>
      <c r="AY201" s="18" t="s">
        <v>205</v>
      </c>
      <c r="BE201" s="204">
        <f>IF(N201="základní",J201,0)</f>
        <v>0</v>
      </c>
      <c r="BF201" s="204">
        <f>IF(N201="snížená",J201,0)</f>
        <v>0</v>
      </c>
      <c r="BG201" s="204">
        <f>IF(N201="zákl. přenesená",J201,0)</f>
        <v>0</v>
      </c>
      <c r="BH201" s="204">
        <f>IF(N201="sníž. přenesená",J201,0)</f>
        <v>0</v>
      </c>
      <c r="BI201" s="204">
        <f>IF(N201="nulová",J201,0)</f>
        <v>0</v>
      </c>
      <c r="BJ201" s="18" t="s">
        <v>84</v>
      </c>
      <c r="BK201" s="204">
        <f>ROUND(I201*H201,2)</f>
        <v>0</v>
      </c>
      <c r="BL201" s="18" t="s">
        <v>341</v>
      </c>
      <c r="BM201" s="203" t="s">
        <v>3839</v>
      </c>
    </row>
    <row r="202" spans="2:51" s="13" customFormat="1" ht="12">
      <c r="B202" s="214"/>
      <c r="C202" s="215"/>
      <c r="D202" s="205" t="s">
        <v>284</v>
      </c>
      <c r="E202" s="216" t="s">
        <v>1</v>
      </c>
      <c r="F202" s="217" t="s">
        <v>3840</v>
      </c>
      <c r="G202" s="215"/>
      <c r="H202" s="218">
        <v>2</v>
      </c>
      <c r="I202" s="219"/>
      <c r="J202" s="215"/>
      <c r="K202" s="215"/>
      <c r="L202" s="220"/>
      <c r="M202" s="221"/>
      <c r="N202" s="222"/>
      <c r="O202" s="222"/>
      <c r="P202" s="222"/>
      <c r="Q202" s="222"/>
      <c r="R202" s="222"/>
      <c r="S202" s="222"/>
      <c r="T202" s="223"/>
      <c r="AT202" s="224" t="s">
        <v>284</v>
      </c>
      <c r="AU202" s="224" t="s">
        <v>86</v>
      </c>
      <c r="AV202" s="13" t="s">
        <v>86</v>
      </c>
      <c r="AW202" s="13" t="s">
        <v>32</v>
      </c>
      <c r="AX202" s="13" t="s">
        <v>84</v>
      </c>
      <c r="AY202" s="224" t="s">
        <v>205</v>
      </c>
    </row>
    <row r="203" spans="1:65" s="2" customFormat="1" ht="24.2" customHeight="1">
      <c r="A203" s="35"/>
      <c r="B203" s="36"/>
      <c r="C203" s="192" t="s">
        <v>733</v>
      </c>
      <c r="D203" s="192" t="s">
        <v>207</v>
      </c>
      <c r="E203" s="193" t="s">
        <v>3841</v>
      </c>
      <c r="F203" s="194" t="s">
        <v>3842</v>
      </c>
      <c r="G203" s="195" t="s">
        <v>210</v>
      </c>
      <c r="H203" s="196">
        <v>4</v>
      </c>
      <c r="I203" s="197"/>
      <c r="J203" s="198">
        <f aca="true" t="shared" si="10" ref="J203:J209">ROUND(I203*H203,2)</f>
        <v>0</v>
      </c>
      <c r="K203" s="194" t="s">
        <v>963</v>
      </c>
      <c r="L203" s="40"/>
      <c r="M203" s="199" t="s">
        <v>1</v>
      </c>
      <c r="N203" s="200" t="s">
        <v>41</v>
      </c>
      <c r="O203" s="72"/>
      <c r="P203" s="201">
        <f aca="true" t="shared" si="11" ref="P203:P209">O203*H203</f>
        <v>0</v>
      </c>
      <c r="Q203" s="201">
        <v>0.00024</v>
      </c>
      <c r="R203" s="201">
        <f aca="true" t="shared" si="12" ref="R203:R209">Q203*H203</f>
        <v>0.00096</v>
      </c>
      <c r="S203" s="201">
        <v>0</v>
      </c>
      <c r="T203" s="202">
        <f aca="true" t="shared" si="13" ref="T203:T209">S203*H203</f>
        <v>0</v>
      </c>
      <c r="U203" s="35"/>
      <c r="V203" s="35"/>
      <c r="W203" s="35"/>
      <c r="X203" s="35"/>
      <c r="Y203" s="35"/>
      <c r="Z203" s="35"/>
      <c r="AA203" s="35"/>
      <c r="AB203" s="35"/>
      <c r="AC203" s="35"/>
      <c r="AD203" s="35"/>
      <c r="AE203" s="35"/>
      <c r="AR203" s="203" t="s">
        <v>341</v>
      </c>
      <c r="AT203" s="203" t="s">
        <v>207</v>
      </c>
      <c r="AU203" s="203" t="s">
        <v>86</v>
      </c>
      <c r="AY203" s="18" t="s">
        <v>205</v>
      </c>
      <c r="BE203" s="204">
        <f aca="true" t="shared" si="14" ref="BE203:BE209">IF(N203="základní",J203,0)</f>
        <v>0</v>
      </c>
      <c r="BF203" s="204">
        <f aca="true" t="shared" si="15" ref="BF203:BF209">IF(N203="snížená",J203,0)</f>
        <v>0</v>
      </c>
      <c r="BG203" s="204">
        <f aca="true" t="shared" si="16" ref="BG203:BG209">IF(N203="zákl. přenesená",J203,0)</f>
        <v>0</v>
      </c>
      <c r="BH203" s="204">
        <f aca="true" t="shared" si="17" ref="BH203:BH209">IF(N203="sníž. přenesená",J203,0)</f>
        <v>0</v>
      </c>
      <c r="BI203" s="204">
        <f aca="true" t="shared" si="18" ref="BI203:BI209">IF(N203="nulová",J203,0)</f>
        <v>0</v>
      </c>
      <c r="BJ203" s="18" t="s">
        <v>84</v>
      </c>
      <c r="BK203" s="204">
        <f aca="true" t="shared" si="19" ref="BK203:BK209">ROUND(I203*H203,2)</f>
        <v>0</v>
      </c>
      <c r="BL203" s="18" t="s">
        <v>341</v>
      </c>
      <c r="BM203" s="203" t="s">
        <v>3843</v>
      </c>
    </row>
    <row r="204" spans="1:65" s="2" customFormat="1" ht="14.45" customHeight="1">
      <c r="A204" s="35"/>
      <c r="B204" s="36"/>
      <c r="C204" s="192" t="s">
        <v>740</v>
      </c>
      <c r="D204" s="192" t="s">
        <v>207</v>
      </c>
      <c r="E204" s="193" t="s">
        <v>3844</v>
      </c>
      <c r="F204" s="194" t="s">
        <v>3845</v>
      </c>
      <c r="G204" s="195" t="s">
        <v>326</v>
      </c>
      <c r="H204" s="196">
        <v>569</v>
      </c>
      <c r="I204" s="197"/>
      <c r="J204" s="198">
        <f t="shared" si="10"/>
        <v>0</v>
      </c>
      <c r="K204" s="194" t="s">
        <v>963</v>
      </c>
      <c r="L204" s="40"/>
      <c r="M204" s="199" t="s">
        <v>1</v>
      </c>
      <c r="N204" s="200" t="s">
        <v>41</v>
      </c>
      <c r="O204" s="72"/>
      <c r="P204" s="201">
        <f t="shared" si="11"/>
        <v>0</v>
      </c>
      <c r="Q204" s="201">
        <v>0</v>
      </c>
      <c r="R204" s="201">
        <f t="shared" si="12"/>
        <v>0</v>
      </c>
      <c r="S204" s="201">
        <v>0</v>
      </c>
      <c r="T204" s="202">
        <f t="shared" si="13"/>
        <v>0</v>
      </c>
      <c r="U204" s="35"/>
      <c r="V204" s="35"/>
      <c r="W204" s="35"/>
      <c r="X204" s="35"/>
      <c r="Y204" s="35"/>
      <c r="Z204" s="35"/>
      <c r="AA204" s="35"/>
      <c r="AB204" s="35"/>
      <c r="AC204" s="35"/>
      <c r="AD204" s="35"/>
      <c r="AE204" s="35"/>
      <c r="AR204" s="203" t="s">
        <v>341</v>
      </c>
      <c r="AT204" s="203" t="s">
        <v>207</v>
      </c>
      <c r="AU204" s="203" t="s">
        <v>86</v>
      </c>
      <c r="AY204" s="18" t="s">
        <v>205</v>
      </c>
      <c r="BE204" s="204">
        <f t="shared" si="14"/>
        <v>0</v>
      </c>
      <c r="BF204" s="204">
        <f t="shared" si="15"/>
        <v>0</v>
      </c>
      <c r="BG204" s="204">
        <f t="shared" si="16"/>
        <v>0</v>
      </c>
      <c r="BH204" s="204">
        <f t="shared" si="17"/>
        <v>0</v>
      </c>
      <c r="BI204" s="204">
        <f t="shared" si="18"/>
        <v>0</v>
      </c>
      <c r="BJ204" s="18" t="s">
        <v>84</v>
      </c>
      <c r="BK204" s="204">
        <f t="shared" si="19"/>
        <v>0</v>
      </c>
      <c r="BL204" s="18" t="s">
        <v>341</v>
      </c>
      <c r="BM204" s="203" t="s">
        <v>3846</v>
      </c>
    </row>
    <row r="205" spans="1:65" s="2" customFormat="1" ht="14.45" customHeight="1">
      <c r="A205" s="35"/>
      <c r="B205" s="36"/>
      <c r="C205" s="192" t="s">
        <v>744</v>
      </c>
      <c r="D205" s="192" t="s">
        <v>207</v>
      </c>
      <c r="E205" s="193" t="s">
        <v>3847</v>
      </c>
      <c r="F205" s="194" t="s">
        <v>3848</v>
      </c>
      <c r="G205" s="195" t="s">
        <v>326</v>
      </c>
      <c r="H205" s="196">
        <v>47</v>
      </c>
      <c r="I205" s="197"/>
      <c r="J205" s="198">
        <f t="shared" si="10"/>
        <v>0</v>
      </c>
      <c r="K205" s="194" t="s">
        <v>963</v>
      </c>
      <c r="L205" s="40"/>
      <c r="M205" s="199" t="s">
        <v>1</v>
      </c>
      <c r="N205" s="200" t="s">
        <v>41</v>
      </c>
      <c r="O205" s="72"/>
      <c r="P205" s="201">
        <f t="shared" si="11"/>
        <v>0</v>
      </c>
      <c r="Q205" s="201">
        <v>0</v>
      </c>
      <c r="R205" s="201">
        <f t="shared" si="12"/>
        <v>0</v>
      </c>
      <c r="S205" s="201">
        <v>0</v>
      </c>
      <c r="T205" s="202">
        <f t="shared" si="13"/>
        <v>0</v>
      </c>
      <c r="U205" s="35"/>
      <c r="V205" s="35"/>
      <c r="W205" s="35"/>
      <c r="X205" s="35"/>
      <c r="Y205" s="35"/>
      <c r="Z205" s="35"/>
      <c r="AA205" s="35"/>
      <c r="AB205" s="35"/>
      <c r="AC205" s="35"/>
      <c r="AD205" s="35"/>
      <c r="AE205" s="35"/>
      <c r="AR205" s="203" t="s">
        <v>341</v>
      </c>
      <c r="AT205" s="203" t="s">
        <v>207</v>
      </c>
      <c r="AU205" s="203" t="s">
        <v>86</v>
      </c>
      <c r="AY205" s="18" t="s">
        <v>205</v>
      </c>
      <c r="BE205" s="204">
        <f t="shared" si="14"/>
        <v>0</v>
      </c>
      <c r="BF205" s="204">
        <f t="shared" si="15"/>
        <v>0</v>
      </c>
      <c r="BG205" s="204">
        <f t="shared" si="16"/>
        <v>0</v>
      </c>
      <c r="BH205" s="204">
        <f t="shared" si="17"/>
        <v>0</v>
      </c>
      <c r="BI205" s="204">
        <f t="shared" si="18"/>
        <v>0</v>
      </c>
      <c r="BJ205" s="18" t="s">
        <v>84</v>
      </c>
      <c r="BK205" s="204">
        <f t="shared" si="19"/>
        <v>0</v>
      </c>
      <c r="BL205" s="18" t="s">
        <v>341</v>
      </c>
      <c r="BM205" s="203" t="s">
        <v>3849</v>
      </c>
    </row>
    <row r="206" spans="1:65" s="2" customFormat="1" ht="24.2" customHeight="1">
      <c r="A206" s="35"/>
      <c r="B206" s="36"/>
      <c r="C206" s="192" t="s">
        <v>751</v>
      </c>
      <c r="D206" s="192" t="s">
        <v>207</v>
      </c>
      <c r="E206" s="193" t="s">
        <v>3850</v>
      </c>
      <c r="F206" s="194" t="s">
        <v>3851</v>
      </c>
      <c r="G206" s="195" t="s">
        <v>382</v>
      </c>
      <c r="H206" s="196">
        <v>0.01</v>
      </c>
      <c r="I206" s="197"/>
      <c r="J206" s="198">
        <f t="shared" si="10"/>
        <v>0</v>
      </c>
      <c r="K206" s="194" t="s">
        <v>963</v>
      </c>
      <c r="L206" s="40"/>
      <c r="M206" s="199" t="s">
        <v>1</v>
      </c>
      <c r="N206" s="200" t="s">
        <v>41</v>
      </c>
      <c r="O206" s="72"/>
      <c r="P206" s="201">
        <f t="shared" si="11"/>
        <v>0</v>
      </c>
      <c r="Q206" s="201">
        <v>0</v>
      </c>
      <c r="R206" s="201">
        <f t="shared" si="12"/>
        <v>0</v>
      </c>
      <c r="S206" s="201">
        <v>0</v>
      </c>
      <c r="T206" s="202">
        <f t="shared" si="13"/>
        <v>0</v>
      </c>
      <c r="U206" s="35"/>
      <c r="V206" s="35"/>
      <c r="W206" s="35"/>
      <c r="X206" s="35"/>
      <c r="Y206" s="35"/>
      <c r="Z206" s="35"/>
      <c r="AA206" s="35"/>
      <c r="AB206" s="35"/>
      <c r="AC206" s="35"/>
      <c r="AD206" s="35"/>
      <c r="AE206" s="35"/>
      <c r="AR206" s="203" t="s">
        <v>341</v>
      </c>
      <c r="AT206" s="203" t="s">
        <v>207</v>
      </c>
      <c r="AU206" s="203" t="s">
        <v>86</v>
      </c>
      <c r="AY206" s="18" t="s">
        <v>205</v>
      </c>
      <c r="BE206" s="204">
        <f t="shared" si="14"/>
        <v>0</v>
      </c>
      <c r="BF206" s="204">
        <f t="shared" si="15"/>
        <v>0</v>
      </c>
      <c r="BG206" s="204">
        <f t="shared" si="16"/>
        <v>0</v>
      </c>
      <c r="BH206" s="204">
        <f t="shared" si="17"/>
        <v>0</v>
      </c>
      <c r="BI206" s="204">
        <f t="shared" si="18"/>
        <v>0</v>
      </c>
      <c r="BJ206" s="18" t="s">
        <v>84</v>
      </c>
      <c r="BK206" s="204">
        <f t="shared" si="19"/>
        <v>0</v>
      </c>
      <c r="BL206" s="18" t="s">
        <v>341</v>
      </c>
      <c r="BM206" s="203" t="s">
        <v>3852</v>
      </c>
    </row>
    <row r="207" spans="1:65" s="2" customFormat="1" ht="24.2" customHeight="1">
      <c r="A207" s="35"/>
      <c r="B207" s="36"/>
      <c r="C207" s="192" t="s">
        <v>757</v>
      </c>
      <c r="D207" s="192" t="s">
        <v>207</v>
      </c>
      <c r="E207" s="193" t="s">
        <v>3853</v>
      </c>
      <c r="F207" s="194" t="s">
        <v>3854</v>
      </c>
      <c r="G207" s="195" t="s">
        <v>382</v>
      </c>
      <c r="H207" s="196">
        <v>0.739</v>
      </c>
      <c r="I207" s="197"/>
      <c r="J207" s="198">
        <f t="shared" si="10"/>
        <v>0</v>
      </c>
      <c r="K207" s="194" t="s">
        <v>963</v>
      </c>
      <c r="L207" s="40"/>
      <c r="M207" s="199" t="s">
        <v>1</v>
      </c>
      <c r="N207" s="200" t="s">
        <v>41</v>
      </c>
      <c r="O207" s="72"/>
      <c r="P207" s="201">
        <f t="shared" si="11"/>
        <v>0</v>
      </c>
      <c r="Q207" s="201">
        <v>0</v>
      </c>
      <c r="R207" s="201">
        <f t="shared" si="12"/>
        <v>0</v>
      </c>
      <c r="S207" s="201">
        <v>0</v>
      </c>
      <c r="T207" s="202">
        <f t="shared" si="13"/>
        <v>0</v>
      </c>
      <c r="U207" s="35"/>
      <c r="V207" s="35"/>
      <c r="W207" s="35"/>
      <c r="X207" s="35"/>
      <c r="Y207" s="35"/>
      <c r="Z207" s="35"/>
      <c r="AA207" s="35"/>
      <c r="AB207" s="35"/>
      <c r="AC207" s="35"/>
      <c r="AD207" s="35"/>
      <c r="AE207" s="35"/>
      <c r="AR207" s="203" t="s">
        <v>341</v>
      </c>
      <c r="AT207" s="203" t="s">
        <v>207</v>
      </c>
      <c r="AU207" s="203" t="s">
        <v>86</v>
      </c>
      <c r="AY207" s="18" t="s">
        <v>205</v>
      </c>
      <c r="BE207" s="204">
        <f t="shared" si="14"/>
        <v>0</v>
      </c>
      <c r="BF207" s="204">
        <f t="shared" si="15"/>
        <v>0</v>
      </c>
      <c r="BG207" s="204">
        <f t="shared" si="16"/>
        <v>0</v>
      </c>
      <c r="BH207" s="204">
        <f t="shared" si="17"/>
        <v>0</v>
      </c>
      <c r="BI207" s="204">
        <f t="shared" si="18"/>
        <v>0</v>
      </c>
      <c r="BJ207" s="18" t="s">
        <v>84</v>
      </c>
      <c r="BK207" s="204">
        <f t="shared" si="19"/>
        <v>0</v>
      </c>
      <c r="BL207" s="18" t="s">
        <v>341</v>
      </c>
      <c r="BM207" s="203" t="s">
        <v>3855</v>
      </c>
    </row>
    <row r="208" spans="1:65" s="2" customFormat="1" ht="14.45" customHeight="1">
      <c r="A208" s="35"/>
      <c r="B208" s="36"/>
      <c r="C208" s="192" t="s">
        <v>764</v>
      </c>
      <c r="D208" s="192" t="s">
        <v>207</v>
      </c>
      <c r="E208" s="193" t="s">
        <v>3856</v>
      </c>
      <c r="F208" s="194" t="s">
        <v>3857</v>
      </c>
      <c r="G208" s="195" t="s">
        <v>3858</v>
      </c>
      <c r="H208" s="196">
        <v>32</v>
      </c>
      <c r="I208" s="197"/>
      <c r="J208" s="198">
        <f t="shared" si="10"/>
        <v>0</v>
      </c>
      <c r="K208" s="194" t="s">
        <v>1</v>
      </c>
      <c r="L208" s="40"/>
      <c r="M208" s="199" t="s">
        <v>1</v>
      </c>
      <c r="N208" s="200" t="s">
        <v>41</v>
      </c>
      <c r="O208" s="72"/>
      <c r="P208" s="201">
        <f t="shared" si="11"/>
        <v>0</v>
      </c>
      <c r="Q208" s="201">
        <v>0</v>
      </c>
      <c r="R208" s="201">
        <f t="shared" si="12"/>
        <v>0</v>
      </c>
      <c r="S208" s="201">
        <v>0</v>
      </c>
      <c r="T208" s="202">
        <f t="shared" si="13"/>
        <v>0</v>
      </c>
      <c r="U208" s="35"/>
      <c r="V208" s="35"/>
      <c r="W208" s="35"/>
      <c r="X208" s="35"/>
      <c r="Y208" s="35"/>
      <c r="Z208" s="35"/>
      <c r="AA208" s="35"/>
      <c r="AB208" s="35"/>
      <c r="AC208" s="35"/>
      <c r="AD208" s="35"/>
      <c r="AE208" s="35"/>
      <c r="AR208" s="203" t="s">
        <v>3726</v>
      </c>
      <c r="AT208" s="203" t="s">
        <v>207</v>
      </c>
      <c r="AU208" s="203" t="s">
        <v>86</v>
      </c>
      <c r="AY208" s="18" t="s">
        <v>205</v>
      </c>
      <c r="BE208" s="204">
        <f t="shared" si="14"/>
        <v>0</v>
      </c>
      <c r="BF208" s="204">
        <f t="shared" si="15"/>
        <v>0</v>
      </c>
      <c r="BG208" s="204">
        <f t="shared" si="16"/>
        <v>0</v>
      </c>
      <c r="BH208" s="204">
        <f t="shared" si="17"/>
        <v>0</v>
      </c>
      <c r="BI208" s="204">
        <f t="shared" si="18"/>
        <v>0</v>
      </c>
      <c r="BJ208" s="18" t="s">
        <v>84</v>
      </c>
      <c r="BK208" s="204">
        <f t="shared" si="19"/>
        <v>0</v>
      </c>
      <c r="BL208" s="18" t="s">
        <v>3726</v>
      </c>
      <c r="BM208" s="203" t="s">
        <v>3859</v>
      </c>
    </row>
    <row r="209" spans="1:65" s="2" customFormat="1" ht="24.2" customHeight="1">
      <c r="A209" s="35"/>
      <c r="B209" s="36"/>
      <c r="C209" s="250" t="s">
        <v>771</v>
      </c>
      <c r="D209" s="250" t="s">
        <v>502</v>
      </c>
      <c r="E209" s="251" t="s">
        <v>3860</v>
      </c>
      <c r="F209" s="252" t="s">
        <v>3861</v>
      </c>
      <c r="G209" s="253" t="s">
        <v>326</v>
      </c>
      <c r="H209" s="254">
        <v>900</v>
      </c>
      <c r="I209" s="255"/>
      <c r="J209" s="256">
        <f t="shared" si="10"/>
        <v>0</v>
      </c>
      <c r="K209" s="252" t="s">
        <v>1</v>
      </c>
      <c r="L209" s="257"/>
      <c r="M209" s="258" t="s">
        <v>1</v>
      </c>
      <c r="N209" s="259" t="s">
        <v>41</v>
      </c>
      <c r="O209" s="72"/>
      <c r="P209" s="201">
        <f t="shared" si="11"/>
        <v>0</v>
      </c>
      <c r="Q209" s="201">
        <v>0.0006</v>
      </c>
      <c r="R209" s="201">
        <f t="shared" si="12"/>
        <v>0.5399999999999999</v>
      </c>
      <c r="S209" s="201">
        <v>0</v>
      </c>
      <c r="T209" s="202">
        <f t="shared" si="13"/>
        <v>0</v>
      </c>
      <c r="U209" s="35"/>
      <c r="V209" s="35"/>
      <c r="W209" s="35"/>
      <c r="X209" s="35"/>
      <c r="Y209" s="35"/>
      <c r="Z209" s="35"/>
      <c r="AA209" s="35"/>
      <c r="AB209" s="35"/>
      <c r="AC209" s="35"/>
      <c r="AD209" s="35"/>
      <c r="AE209" s="35"/>
      <c r="AR209" s="203" t="s">
        <v>3726</v>
      </c>
      <c r="AT209" s="203" t="s">
        <v>502</v>
      </c>
      <c r="AU209" s="203" t="s">
        <v>86</v>
      </c>
      <c r="AY209" s="18" t="s">
        <v>205</v>
      </c>
      <c r="BE209" s="204">
        <f t="shared" si="14"/>
        <v>0</v>
      </c>
      <c r="BF209" s="204">
        <f t="shared" si="15"/>
        <v>0</v>
      </c>
      <c r="BG209" s="204">
        <f t="shared" si="16"/>
        <v>0</v>
      </c>
      <c r="BH209" s="204">
        <f t="shared" si="17"/>
        <v>0</v>
      </c>
      <c r="BI209" s="204">
        <f t="shared" si="18"/>
        <v>0</v>
      </c>
      <c r="BJ209" s="18" t="s">
        <v>84</v>
      </c>
      <c r="BK209" s="204">
        <f t="shared" si="19"/>
        <v>0</v>
      </c>
      <c r="BL209" s="18" t="s">
        <v>3726</v>
      </c>
      <c r="BM209" s="203" t="s">
        <v>3862</v>
      </c>
    </row>
    <row r="210" spans="2:51" s="13" customFormat="1" ht="12">
      <c r="B210" s="214"/>
      <c r="C210" s="215"/>
      <c r="D210" s="205" t="s">
        <v>284</v>
      </c>
      <c r="E210" s="216" t="s">
        <v>1</v>
      </c>
      <c r="F210" s="217" t="s">
        <v>3863</v>
      </c>
      <c r="G210" s="215"/>
      <c r="H210" s="218">
        <v>900</v>
      </c>
      <c r="I210" s="219"/>
      <c r="J210" s="215"/>
      <c r="K210" s="215"/>
      <c r="L210" s="220"/>
      <c r="M210" s="221"/>
      <c r="N210" s="222"/>
      <c r="O210" s="222"/>
      <c r="P210" s="222"/>
      <c r="Q210" s="222"/>
      <c r="R210" s="222"/>
      <c r="S210" s="222"/>
      <c r="T210" s="223"/>
      <c r="AT210" s="224" t="s">
        <v>284</v>
      </c>
      <c r="AU210" s="224" t="s">
        <v>86</v>
      </c>
      <c r="AV210" s="13" t="s">
        <v>86</v>
      </c>
      <c r="AW210" s="13" t="s">
        <v>32</v>
      </c>
      <c r="AX210" s="13" t="s">
        <v>84</v>
      </c>
      <c r="AY210" s="224" t="s">
        <v>205</v>
      </c>
    </row>
    <row r="211" spans="1:65" s="2" customFormat="1" ht="24.2" customHeight="1">
      <c r="A211" s="35"/>
      <c r="B211" s="36"/>
      <c r="C211" s="250" t="s">
        <v>775</v>
      </c>
      <c r="D211" s="250" t="s">
        <v>502</v>
      </c>
      <c r="E211" s="251" t="s">
        <v>3864</v>
      </c>
      <c r="F211" s="252" t="s">
        <v>3865</v>
      </c>
      <c r="G211" s="253" t="s">
        <v>2678</v>
      </c>
      <c r="H211" s="254">
        <v>4</v>
      </c>
      <c r="I211" s="255"/>
      <c r="J211" s="256">
        <f>ROUND(I211*H211,2)</f>
        <v>0</v>
      </c>
      <c r="K211" s="252" t="s">
        <v>1</v>
      </c>
      <c r="L211" s="257"/>
      <c r="M211" s="258" t="s">
        <v>1</v>
      </c>
      <c r="N211" s="259" t="s">
        <v>41</v>
      </c>
      <c r="O211" s="72"/>
      <c r="P211" s="201">
        <f>O211*H211</f>
        <v>0</v>
      </c>
      <c r="Q211" s="201">
        <v>0.0001</v>
      </c>
      <c r="R211" s="201">
        <f>Q211*H211</f>
        <v>0.0004</v>
      </c>
      <c r="S211" s="201">
        <v>0</v>
      </c>
      <c r="T211" s="202">
        <f>S211*H211</f>
        <v>0</v>
      </c>
      <c r="U211" s="35"/>
      <c r="V211" s="35"/>
      <c r="W211" s="35"/>
      <c r="X211" s="35"/>
      <c r="Y211" s="35"/>
      <c r="Z211" s="35"/>
      <c r="AA211" s="35"/>
      <c r="AB211" s="35"/>
      <c r="AC211" s="35"/>
      <c r="AD211" s="35"/>
      <c r="AE211" s="35"/>
      <c r="AR211" s="203" t="s">
        <v>3726</v>
      </c>
      <c r="AT211" s="203" t="s">
        <v>502</v>
      </c>
      <c r="AU211" s="203" t="s">
        <v>86</v>
      </c>
      <c r="AY211" s="18" t="s">
        <v>205</v>
      </c>
      <c r="BE211" s="204">
        <f>IF(N211="základní",J211,0)</f>
        <v>0</v>
      </c>
      <c r="BF211" s="204">
        <f>IF(N211="snížená",J211,0)</f>
        <v>0</v>
      </c>
      <c r="BG211" s="204">
        <f>IF(N211="zákl. přenesená",J211,0)</f>
        <v>0</v>
      </c>
      <c r="BH211" s="204">
        <f>IF(N211="sníž. přenesená",J211,0)</f>
        <v>0</v>
      </c>
      <c r="BI211" s="204">
        <f>IF(N211="nulová",J211,0)</f>
        <v>0</v>
      </c>
      <c r="BJ211" s="18" t="s">
        <v>84</v>
      </c>
      <c r="BK211" s="204">
        <f>ROUND(I211*H211,2)</f>
        <v>0</v>
      </c>
      <c r="BL211" s="18" t="s">
        <v>3726</v>
      </c>
      <c r="BM211" s="203" t="s">
        <v>3866</v>
      </c>
    </row>
    <row r="212" spans="2:51" s="13" customFormat="1" ht="12">
      <c r="B212" s="214"/>
      <c r="C212" s="215"/>
      <c r="D212" s="205" t="s">
        <v>284</v>
      </c>
      <c r="E212" s="216" t="s">
        <v>1</v>
      </c>
      <c r="F212" s="217" t="s">
        <v>3867</v>
      </c>
      <c r="G212" s="215"/>
      <c r="H212" s="218">
        <v>4</v>
      </c>
      <c r="I212" s="219"/>
      <c r="J212" s="215"/>
      <c r="K212" s="215"/>
      <c r="L212" s="220"/>
      <c r="M212" s="221"/>
      <c r="N212" s="222"/>
      <c r="O212" s="222"/>
      <c r="P212" s="222"/>
      <c r="Q212" s="222"/>
      <c r="R212" s="222"/>
      <c r="S212" s="222"/>
      <c r="T212" s="223"/>
      <c r="AT212" s="224" t="s">
        <v>284</v>
      </c>
      <c r="AU212" s="224" t="s">
        <v>86</v>
      </c>
      <c r="AV212" s="13" t="s">
        <v>86</v>
      </c>
      <c r="AW212" s="13" t="s">
        <v>32</v>
      </c>
      <c r="AX212" s="13" t="s">
        <v>84</v>
      </c>
      <c r="AY212" s="224" t="s">
        <v>205</v>
      </c>
    </row>
    <row r="213" spans="1:65" s="2" customFormat="1" ht="24.2" customHeight="1">
      <c r="A213" s="35"/>
      <c r="B213" s="36"/>
      <c r="C213" s="250" t="s">
        <v>779</v>
      </c>
      <c r="D213" s="250" t="s">
        <v>502</v>
      </c>
      <c r="E213" s="251" t="s">
        <v>3868</v>
      </c>
      <c r="F213" s="252" t="s">
        <v>3869</v>
      </c>
      <c r="G213" s="253" t="s">
        <v>326</v>
      </c>
      <c r="H213" s="254">
        <v>25</v>
      </c>
      <c r="I213" s="255"/>
      <c r="J213" s="256">
        <f>ROUND(I213*H213,2)</f>
        <v>0</v>
      </c>
      <c r="K213" s="252" t="s">
        <v>1</v>
      </c>
      <c r="L213" s="257"/>
      <c r="M213" s="258" t="s">
        <v>1</v>
      </c>
      <c r="N213" s="259" t="s">
        <v>41</v>
      </c>
      <c r="O213" s="72"/>
      <c r="P213" s="201">
        <f>O213*H213</f>
        <v>0</v>
      </c>
      <c r="Q213" s="201">
        <v>0.0005</v>
      </c>
      <c r="R213" s="201">
        <f>Q213*H213</f>
        <v>0.0125</v>
      </c>
      <c r="S213" s="201">
        <v>0</v>
      </c>
      <c r="T213" s="202">
        <f>S213*H213</f>
        <v>0</v>
      </c>
      <c r="U213" s="35"/>
      <c r="V213" s="35"/>
      <c r="W213" s="35"/>
      <c r="X213" s="35"/>
      <c r="Y213" s="35"/>
      <c r="Z213" s="35"/>
      <c r="AA213" s="35"/>
      <c r="AB213" s="35"/>
      <c r="AC213" s="35"/>
      <c r="AD213" s="35"/>
      <c r="AE213" s="35"/>
      <c r="AR213" s="203" t="s">
        <v>3726</v>
      </c>
      <c r="AT213" s="203" t="s">
        <v>502</v>
      </c>
      <c r="AU213" s="203" t="s">
        <v>86</v>
      </c>
      <c r="AY213" s="18" t="s">
        <v>205</v>
      </c>
      <c r="BE213" s="204">
        <f>IF(N213="základní",J213,0)</f>
        <v>0</v>
      </c>
      <c r="BF213" s="204">
        <f>IF(N213="snížená",J213,0)</f>
        <v>0</v>
      </c>
      <c r="BG213" s="204">
        <f>IF(N213="zákl. přenesená",J213,0)</f>
        <v>0</v>
      </c>
      <c r="BH213" s="204">
        <f>IF(N213="sníž. přenesená",J213,0)</f>
        <v>0</v>
      </c>
      <c r="BI213" s="204">
        <f>IF(N213="nulová",J213,0)</f>
        <v>0</v>
      </c>
      <c r="BJ213" s="18" t="s">
        <v>84</v>
      </c>
      <c r="BK213" s="204">
        <f>ROUND(I213*H213,2)</f>
        <v>0</v>
      </c>
      <c r="BL213" s="18" t="s">
        <v>3726</v>
      </c>
      <c r="BM213" s="203" t="s">
        <v>3870</v>
      </c>
    </row>
    <row r="214" spans="2:51" s="13" customFormat="1" ht="12">
      <c r="B214" s="214"/>
      <c r="C214" s="215"/>
      <c r="D214" s="205" t="s">
        <v>284</v>
      </c>
      <c r="E214" s="216" t="s">
        <v>1</v>
      </c>
      <c r="F214" s="217" t="s">
        <v>3871</v>
      </c>
      <c r="G214" s="215"/>
      <c r="H214" s="218">
        <v>25</v>
      </c>
      <c r="I214" s="219"/>
      <c r="J214" s="215"/>
      <c r="K214" s="215"/>
      <c r="L214" s="220"/>
      <c r="M214" s="221"/>
      <c r="N214" s="222"/>
      <c r="O214" s="222"/>
      <c r="P214" s="222"/>
      <c r="Q214" s="222"/>
      <c r="R214" s="222"/>
      <c r="S214" s="222"/>
      <c r="T214" s="223"/>
      <c r="AT214" s="224" t="s">
        <v>284</v>
      </c>
      <c r="AU214" s="224" t="s">
        <v>86</v>
      </c>
      <c r="AV214" s="13" t="s">
        <v>86</v>
      </c>
      <c r="AW214" s="13" t="s">
        <v>32</v>
      </c>
      <c r="AX214" s="13" t="s">
        <v>84</v>
      </c>
      <c r="AY214" s="224" t="s">
        <v>205</v>
      </c>
    </row>
    <row r="215" spans="1:65" s="2" customFormat="1" ht="49.15" customHeight="1">
      <c r="A215" s="35"/>
      <c r="B215" s="36"/>
      <c r="C215" s="250" t="s">
        <v>783</v>
      </c>
      <c r="D215" s="250" t="s">
        <v>502</v>
      </c>
      <c r="E215" s="251" t="s">
        <v>3872</v>
      </c>
      <c r="F215" s="252" t="s">
        <v>3873</v>
      </c>
      <c r="G215" s="253" t="s">
        <v>2678</v>
      </c>
      <c r="H215" s="254">
        <v>1</v>
      </c>
      <c r="I215" s="255"/>
      <c r="J215" s="256">
        <f>ROUND(I215*H215,2)</f>
        <v>0</v>
      </c>
      <c r="K215" s="252" t="s">
        <v>1</v>
      </c>
      <c r="L215" s="257"/>
      <c r="M215" s="258" t="s">
        <v>1</v>
      </c>
      <c r="N215" s="259" t="s">
        <v>41</v>
      </c>
      <c r="O215" s="72"/>
      <c r="P215" s="201">
        <f>O215*H215</f>
        <v>0</v>
      </c>
      <c r="Q215" s="201">
        <v>0.012</v>
      </c>
      <c r="R215" s="201">
        <f>Q215*H215</f>
        <v>0.012</v>
      </c>
      <c r="S215" s="201">
        <v>0</v>
      </c>
      <c r="T215" s="202">
        <f>S215*H215</f>
        <v>0</v>
      </c>
      <c r="U215" s="35"/>
      <c r="V215" s="35"/>
      <c r="W215" s="35"/>
      <c r="X215" s="35"/>
      <c r="Y215" s="35"/>
      <c r="Z215" s="35"/>
      <c r="AA215" s="35"/>
      <c r="AB215" s="35"/>
      <c r="AC215" s="35"/>
      <c r="AD215" s="35"/>
      <c r="AE215" s="35"/>
      <c r="AR215" s="203" t="s">
        <v>3726</v>
      </c>
      <c r="AT215" s="203" t="s">
        <v>502</v>
      </c>
      <c r="AU215" s="203" t="s">
        <v>86</v>
      </c>
      <c r="AY215" s="18" t="s">
        <v>205</v>
      </c>
      <c r="BE215" s="204">
        <f>IF(N215="základní",J215,0)</f>
        <v>0</v>
      </c>
      <c r="BF215" s="204">
        <f>IF(N215="snížená",J215,0)</f>
        <v>0</v>
      </c>
      <c r="BG215" s="204">
        <f>IF(N215="zákl. přenesená",J215,0)</f>
        <v>0</v>
      </c>
      <c r="BH215" s="204">
        <f>IF(N215="sníž. přenesená",J215,0)</f>
        <v>0</v>
      </c>
      <c r="BI215" s="204">
        <f>IF(N215="nulová",J215,0)</f>
        <v>0</v>
      </c>
      <c r="BJ215" s="18" t="s">
        <v>84</v>
      </c>
      <c r="BK215" s="204">
        <f>ROUND(I215*H215,2)</f>
        <v>0</v>
      </c>
      <c r="BL215" s="18" t="s">
        <v>3726</v>
      </c>
      <c r="BM215" s="203" t="s">
        <v>3874</v>
      </c>
    </row>
    <row r="216" spans="2:51" s="13" customFormat="1" ht="12">
      <c r="B216" s="214"/>
      <c r="C216" s="215"/>
      <c r="D216" s="205" t="s">
        <v>284</v>
      </c>
      <c r="E216" s="216" t="s">
        <v>1</v>
      </c>
      <c r="F216" s="217" t="s">
        <v>3875</v>
      </c>
      <c r="G216" s="215"/>
      <c r="H216" s="218">
        <v>1</v>
      </c>
      <c r="I216" s="219"/>
      <c r="J216" s="215"/>
      <c r="K216" s="215"/>
      <c r="L216" s="220"/>
      <c r="M216" s="221"/>
      <c r="N216" s="222"/>
      <c r="O216" s="222"/>
      <c r="P216" s="222"/>
      <c r="Q216" s="222"/>
      <c r="R216" s="222"/>
      <c r="S216" s="222"/>
      <c r="T216" s="223"/>
      <c r="AT216" s="224" t="s">
        <v>284</v>
      </c>
      <c r="AU216" s="224" t="s">
        <v>86</v>
      </c>
      <c r="AV216" s="13" t="s">
        <v>86</v>
      </c>
      <c r="AW216" s="13" t="s">
        <v>32</v>
      </c>
      <c r="AX216" s="13" t="s">
        <v>84</v>
      </c>
      <c r="AY216" s="224" t="s">
        <v>205</v>
      </c>
    </row>
    <row r="217" spans="1:65" s="2" customFormat="1" ht="24.2" customHeight="1">
      <c r="A217" s="35"/>
      <c r="B217" s="36"/>
      <c r="C217" s="250" t="s">
        <v>792</v>
      </c>
      <c r="D217" s="250" t="s">
        <v>502</v>
      </c>
      <c r="E217" s="251" t="s">
        <v>3876</v>
      </c>
      <c r="F217" s="252" t="s">
        <v>3877</v>
      </c>
      <c r="G217" s="253" t="s">
        <v>2678</v>
      </c>
      <c r="H217" s="254">
        <v>1</v>
      </c>
      <c r="I217" s="255"/>
      <c r="J217" s="256">
        <f>ROUND(I217*H217,2)</f>
        <v>0</v>
      </c>
      <c r="K217" s="252" t="s">
        <v>1</v>
      </c>
      <c r="L217" s="257"/>
      <c r="M217" s="258" t="s">
        <v>1</v>
      </c>
      <c r="N217" s="259" t="s">
        <v>41</v>
      </c>
      <c r="O217" s="72"/>
      <c r="P217" s="201">
        <f>O217*H217</f>
        <v>0</v>
      </c>
      <c r="Q217" s="201">
        <v>0.0158</v>
      </c>
      <c r="R217" s="201">
        <f>Q217*H217</f>
        <v>0.0158</v>
      </c>
      <c r="S217" s="201">
        <v>0</v>
      </c>
      <c r="T217" s="202">
        <f>S217*H217</f>
        <v>0</v>
      </c>
      <c r="U217" s="35"/>
      <c r="V217" s="35"/>
      <c r="W217" s="35"/>
      <c r="X217" s="35"/>
      <c r="Y217" s="35"/>
      <c r="Z217" s="35"/>
      <c r="AA217" s="35"/>
      <c r="AB217" s="35"/>
      <c r="AC217" s="35"/>
      <c r="AD217" s="35"/>
      <c r="AE217" s="35"/>
      <c r="AR217" s="203" t="s">
        <v>3726</v>
      </c>
      <c r="AT217" s="203" t="s">
        <v>502</v>
      </c>
      <c r="AU217" s="203" t="s">
        <v>86</v>
      </c>
      <c r="AY217" s="18" t="s">
        <v>205</v>
      </c>
      <c r="BE217" s="204">
        <f>IF(N217="základní",J217,0)</f>
        <v>0</v>
      </c>
      <c r="BF217" s="204">
        <f>IF(N217="snížená",J217,0)</f>
        <v>0</v>
      </c>
      <c r="BG217" s="204">
        <f>IF(N217="zákl. přenesená",J217,0)</f>
        <v>0</v>
      </c>
      <c r="BH217" s="204">
        <f>IF(N217="sníž. přenesená",J217,0)</f>
        <v>0</v>
      </c>
      <c r="BI217" s="204">
        <f>IF(N217="nulová",J217,0)</f>
        <v>0</v>
      </c>
      <c r="BJ217" s="18" t="s">
        <v>84</v>
      </c>
      <c r="BK217" s="204">
        <f>ROUND(I217*H217,2)</f>
        <v>0</v>
      </c>
      <c r="BL217" s="18" t="s">
        <v>3726</v>
      </c>
      <c r="BM217" s="203" t="s">
        <v>3878</v>
      </c>
    </row>
    <row r="218" spans="2:51" s="13" customFormat="1" ht="12">
      <c r="B218" s="214"/>
      <c r="C218" s="215"/>
      <c r="D218" s="205" t="s">
        <v>284</v>
      </c>
      <c r="E218" s="216" t="s">
        <v>1</v>
      </c>
      <c r="F218" s="217" t="s">
        <v>3708</v>
      </c>
      <c r="G218" s="215"/>
      <c r="H218" s="218">
        <v>1</v>
      </c>
      <c r="I218" s="219"/>
      <c r="J218" s="215"/>
      <c r="K218" s="215"/>
      <c r="L218" s="220"/>
      <c r="M218" s="221"/>
      <c r="N218" s="222"/>
      <c r="O218" s="222"/>
      <c r="P218" s="222"/>
      <c r="Q218" s="222"/>
      <c r="R218" s="222"/>
      <c r="S218" s="222"/>
      <c r="T218" s="223"/>
      <c r="AT218" s="224" t="s">
        <v>284</v>
      </c>
      <c r="AU218" s="224" t="s">
        <v>86</v>
      </c>
      <c r="AV218" s="13" t="s">
        <v>86</v>
      </c>
      <c r="AW218" s="13" t="s">
        <v>32</v>
      </c>
      <c r="AX218" s="13" t="s">
        <v>84</v>
      </c>
      <c r="AY218" s="224" t="s">
        <v>205</v>
      </c>
    </row>
    <row r="219" spans="1:65" s="2" customFormat="1" ht="14.45" customHeight="1">
      <c r="A219" s="35"/>
      <c r="B219" s="36"/>
      <c r="C219" s="250" t="s">
        <v>797</v>
      </c>
      <c r="D219" s="250" t="s">
        <v>502</v>
      </c>
      <c r="E219" s="251" t="s">
        <v>3879</v>
      </c>
      <c r="F219" s="252" t="s">
        <v>3880</v>
      </c>
      <c r="G219" s="253" t="s">
        <v>2678</v>
      </c>
      <c r="H219" s="254">
        <v>16</v>
      </c>
      <c r="I219" s="255"/>
      <c r="J219" s="256">
        <f>ROUND(I219*H219,2)</f>
        <v>0</v>
      </c>
      <c r="K219" s="252" t="s">
        <v>1</v>
      </c>
      <c r="L219" s="257"/>
      <c r="M219" s="258" t="s">
        <v>1</v>
      </c>
      <c r="N219" s="259" t="s">
        <v>41</v>
      </c>
      <c r="O219" s="72"/>
      <c r="P219" s="201">
        <f>O219*H219</f>
        <v>0</v>
      </c>
      <c r="Q219" s="201">
        <v>0.0001</v>
      </c>
      <c r="R219" s="201">
        <f>Q219*H219</f>
        <v>0.0016</v>
      </c>
      <c r="S219" s="201">
        <v>0</v>
      </c>
      <c r="T219" s="202">
        <f>S219*H219</f>
        <v>0</v>
      </c>
      <c r="U219" s="35"/>
      <c r="V219" s="35"/>
      <c r="W219" s="35"/>
      <c r="X219" s="35"/>
      <c r="Y219" s="35"/>
      <c r="Z219" s="35"/>
      <c r="AA219" s="35"/>
      <c r="AB219" s="35"/>
      <c r="AC219" s="35"/>
      <c r="AD219" s="35"/>
      <c r="AE219" s="35"/>
      <c r="AR219" s="203" t="s">
        <v>3726</v>
      </c>
      <c r="AT219" s="203" t="s">
        <v>502</v>
      </c>
      <c r="AU219" s="203" t="s">
        <v>86</v>
      </c>
      <c r="AY219" s="18" t="s">
        <v>205</v>
      </c>
      <c r="BE219" s="204">
        <f>IF(N219="základní",J219,0)</f>
        <v>0</v>
      </c>
      <c r="BF219" s="204">
        <f>IF(N219="snížená",J219,0)</f>
        <v>0</v>
      </c>
      <c r="BG219" s="204">
        <f>IF(N219="zákl. přenesená",J219,0)</f>
        <v>0</v>
      </c>
      <c r="BH219" s="204">
        <f>IF(N219="sníž. přenesená",J219,0)</f>
        <v>0</v>
      </c>
      <c r="BI219" s="204">
        <f>IF(N219="nulová",J219,0)</f>
        <v>0</v>
      </c>
      <c r="BJ219" s="18" t="s">
        <v>84</v>
      </c>
      <c r="BK219" s="204">
        <f>ROUND(I219*H219,2)</f>
        <v>0</v>
      </c>
      <c r="BL219" s="18" t="s">
        <v>3726</v>
      </c>
      <c r="BM219" s="203" t="s">
        <v>3881</v>
      </c>
    </row>
    <row r="220" spans="2:51" s="13" customFormat="1" ht="12">
      <c r="B220" s="214"/>
      <c r="C220" s="215"/>
      <c r="D220" s="205" t="s">
        <v>284</v>
      </c>
      <c r="E220" s="216" t="s">
        <v>1</v>
      </c>
      <c r="F220" s="217" t="s">
        <v>3882</v>
      </c>
      <c r="G220" s="215"/>
      <c r="H220" s="218">
        <v>16</v>
      </c>
      <c r="I220" s="219"/>
      <c r="J220" s="215"/>
      <c r="K220" s="215"/>
      <c r="L220" s="220"/>
      <c r="M220" s="221"/>
      <c r="N220" s="222"/>
      <c r="O220" s="222"/>
      <c r="P220" s="222"/>
      <c r="Q220" s="222"/>
      <c r="R220" s="222"/>
      <c r="S220" s="222"/>
      <c r="T220" s="223"/>
      <c r="AT220" s="224" t="s">
        <v>284</v>
      </c>
      <c r="AU220" s="224" t="s">
        <v>86</v>
      </c>
      <c r="AV220" s="13" t="s">
        <v>86</v>
      </c>
      <c r="AW220" s="13" t="s">
        <v>32</v>
      </c>
      <c r="AX220" s="13" t="s">
        <v>84</v>
      </c>
      <c r="AY220" s="224" t="s">
        <v>205</v>
      </c>
    </row>
    <row r="221" spans="1:65" s="2" customFormat="1" ht="37.9" customHeight="1">
      <c r="A221" s="35"/>
      <c r="B221" s="36"/>
      <c r="C221" s="250" t="s">
        <v>802</v>
      </c>
      <c r="D221" s="250" t="s">
        <v>502</v>
      </c>
      <c r="E221" s="251" t="s">
        <v>3883</v>
      </c>
      <c r="F221" s="252" t="s">
        <v>3884</v>
      </c>
      <c r="G221" s="253" t="s">
        <v>282</v>
      </c>
      <c r="H221" s="254">
        <v>170</v>
      </c>
      <c r="I221" s="255"/>
      <c r="J221" s="256">
        <f>ROUND(I221*H221,2)</f>
        <v>0</v>
      </c>
      <c r="K221" s="252" t="s">
        <v>1</v>
      </c>
      <c r="L221" s="257"/>
      <c r="M221" s="258" t="s">
        <v>1</v>
      </c>
      <c r="N221" s="259" t="s">
        <v>41</v>
      </c>
      <c r="O221" s="72"/>
      <c r="P221" s="201">
        <f>O221*H221</f>
        <v>0</v>
      </c>
      <c r="Q221" s="201">
        <v>0.002</v>
      </c>
      <c r="R221" s="201">
        <f>Q221*H221</f>
        <v>0.34</v>
      </c>
      <c r="S221" s="201">
        <v>0</v>
      </c>
      <c r="T221" s="202">
        <f>S221*H221</f>
        <v>0</v>
      </c>
      <c r="U221" s="35"/>
      <c r="V221" s="35"/>
      <c r="W221" s="35"/>
      <c r="X221" s="35"/>
      <c r="Y221" s="35"/>
      <c r="Z221" s="35"/>
      <c r="AA221" s="35"/>
      <c r="AB221" s="35"/>
      <c r="AC221" s="35"/>
      <c r="AD221" s="35"/>
      <c r="AE221" s="35"/>
      <c r="AR221" s="203" t="s">
        <v>3726</v>
      </c>
      <c r="AT221" s="203" t="s">
        <v>502</v>
      </c>
      <c r="AU221" s="203" t="s">
        <v>86</v>
      </c>
      <c r="AY221" s="18" t="s">
        <v>205</v>
      </c>
      <c r="BE221" s="204">
        <f>IF(N221="základní",J221,0)</f>
        <v>0</v>
      </c>
      <c r="BF221" s="204">
        <f>IF(N221="snížená",J221,0)</f>
        <v>0</v>
      </c>
      <c r="BG221" s="204">
        <f>IF(N221="zákl. přenesená",J221,0)</f>
        <v>0</v>
      </c>
      <c r="BH221" s="204">
        <f>IF(N221="sníž. přenesená",J221,0)</f>
        <v>0</v>
      </c>
      <c r="BI221" s="204">
        <f>IF(N221="nulová",J221,0)</f>
        <v>0</v>
      </c>
      <c r="BJ221" s="18" t="s">
        <v>84</v>
      </c>
      <c r="BK221" s="204">
        <f>ROUND(I221*H221,2)</f>
        <v>0</v>
      </c>
      <c r="BL221" s="18" t="s">
        <v>3726</v>
      </c>
      <c r="BM221" s="203" t="s">
        <v>3885</v>
      </c>
    </row>
    <row r="222" spans="2:51" s="13" customFormat="1" ht="12">
      <c r="B222" s="214"/>
      <c r="C222" s="215"/>
      <c r="D222" s="205" t="s">
        <v>284</v>
      </c>
      <c r="E222" s="216" t="s">
        <v>1</v>
      </c>
      <c r="F222" s="217" t="s">
        <v>3886</v>
      </c>
      <c r="G222" s="215"/>
      <c r="H222" s="218">
        <v>170</v>
      </c>
      <c r="I222" s="219"/>
      <c r="J222" s="215"/>
      <c r="K222" s="215"/>
      <c r="L222" s="220"/>
      <c r="M222" s="221"/>
      <c r="N222" s="222"/>
      <c r="O222" s="222"/>
      <c r="P222" s="222"/>
      <c r="Q222" s="222"/>
      <c r="R222" s="222"/>
      <c r="S222" s="222"/>
      <c r="T222" s="223"/>
      <c r="AT222" s="224" t="s">
        <v>284</v>
      </c>
      <c r="AU222" s="224" t="s">
        <v>86</v>
      </c>
      <c r="AV222" s="13" t="s">
        <v>86</v>
      </c>
      <c r="AW222" s="13" t="s">
        <v>32</v>
      </c>
      <c r="AX222" s="13" t="s">
        <v>84</v>
      </c>
      <c r="AY222" s="224" t="s">
        <v>205</v>
      </c>
    </row>
    <row r="223" spans="1:65" s="2" customFormat="1" ht="14.45" customHeight="1">
      <c r="A223" s="35"/>
      <c r="B223" s="36"/>
      <c r="C223" s="250" t="s">
        <v>806</v>
      </c>
      <c r="D223" s="250" t="s">
        <v>502</v>
      </c>
      <c r="E223" s="251" t="s">
        <v>3887</v>
      </c>
      <c r="F223" s="252" t="s">
        <v>3888</v>
      </c>
      <c r="G223" s="253" t="s">
        <v>326</v>
      </c>
      <c r="H223" s="254">
        <v>130</v>
      </c>
      <c r="I223" s="255"/>
      <c r="J223" s="256">
        <f>ROUND(I223*H223,2)</f>
        <v>0</v>
      </c>
      <c r="K223" s="252" t="s">
        <v>1</v>
      </c>
      <c r="L223" s="257"/>
      <c r="M223" s="258" t="s">
        <v>1</v>
      </c>
      <c r="N223" s="259" t="s">
        <v>41</v>
      </c>
      <c r="O223" s="72"/>
      <c r="P223" s="201">
        <f>O223*H223</f>
        <v>0</v>
      </c>
      <c r="Q223" s="201">
        <v>0.0001</v>
      </c>
      <c r="R223" s="201">
        <f>Q223*H223</f>
        <v>0.013000000000000001</v>
      </c>
      <c r="S223" s="201">
        <v>0</v>
      </c>
      <c r="T223" s="202">
        <f>S223*H223</f>
        <v>0</v>
      </c>
      <c r="U223" s="35"/>
      <c r="V223" s="35"/>
      <c r="W223" s="35"/>
      <c r="X223" s="35"/>
      <c r="Y223" s="35"/>
      <c r="Z223" s="35"/>
      <c r="AA223" s="35"/>
      <c r="AB223" s="35"/>
      <c r="AC223" s="35"/>
      <c r="AD223" s="35"/>
      <c r="AE223" s="35"/>
      <c r="AR223" s="203" t="s">
        <v>3726</v>
      </c>
      <c r="AT223" s="203" t="s">
        <v>502</v>
      </c>
      <c r="AU223" s="203" t="s">
        <v>86</v>
      </c>
      <c r="AY223" s="18" t="s">
        <v>205</v>
      </c>
      <c r="BE223" s="204">
        <f>IF(N223="základní",J223,0)</f>
        <v>0</v>
      </c>
      <c r="BF223" s="204">
        <f>IF(N223="snížená",J223,0)</f>
        <v>0</v>
      </c>
      <c r="BG223" s="204">
        <f>IF(N223="zákl. přenesená",J223,0)</f>
        <v>0</v>
      </c>
      <c r="BH223" s="204">
        <f>IF(N223="sníž. přenesená",J223,0)</f>
        <v>0</v>
      </c>
      <c r="BI223" s="204">
        <f>IF(N223="nulová",J223,0)</f>
        <v>0</v>
      </c>
      <c r="BJ223" s="18" t="s">
        <v>84</v>
      </c>
      <c r="BK223" s="204">
        <f>ROUND(I223*H223,2)</f>
        <v>0</v>
      </c>
      <c r="BL223" s="18" t="s">
        <v>3726</v>
      </c>
      <c r="BM223" s="203" t="s">
        <v>3889</v>
      </c>
    </row>
    <row r="224" spans="2:51" s="13" customFormat="1" ht="12">
      <c r="B224" s="214"/>
      <c r="C224" s="215"/>
      <c r="D224" s="205" t="s">
        <v>284</v>
      </c>
      <c r="E224" s="216" t="s">
        <v>1</v>
      </c>
      <c r="F224" s="217" t="s">
        <v>3890</v>
      </c>
      <c r="G224" s="215"/>
      <c r="H224" s="218">
        <v>130</v>
      </c>
      <c r="I224" s="219"/>
      <c r="J224" s="215"/>
      <c r="K224" s="215"/>
      <c r="L224" s="220"/>
      <c r="M224" s="221"/>
      <c r="N224" s="222"/>
      <c r="O224" s="222"/>
      <c r="P224" s="222"/>
      <c r="Q224" s="222"/>
      <c r="R224" s="222"/>
      <c r="S224" s="222"/>
      <c r="T224" s="223"/>
      <c r="AT224" s="224" t="s">
        <v>284</v>
      </c>
      <c r="AU224" s="224" t="s">
        <v>86</v>
      </c>
      <c r="AV224" s="13" t="s">
        <v>86</v>
      </c>
      <c r="AW224" s="13" t="s">
        <v>32</v>
      </c>
      <c r="AX224" s="13" t="s">
        <v>84</v>
      </c>
      <c r="AY224" s="224" t="s">
        <v>205</v>
      </c>
    </row>
    <row r="225" spans="1:65" s="2" customFormat="1" ht="14.45" customHeight="1">
      <c r="A225" s="35"/>
      <c r="B225" s="36"/>
      <c r="C225" s="250" t="s">
        <v>811</v>
      </c>
      <c r="D225" s="250" t="s">
        <v>502</v>
      </c>
      <c r="E225" s="251" t="s">
        <v>3891</v>
      </c>
      <c r="F225" s="252" t="s">
        <v>3892</v>
      </c>
      <c r="G225" s="253" t="s">
        <v>2137</v>
      </c>
      <c r="H225" s="254">
        <v>34</v>
      </c>
      <c r="I225" s="255"/>
      <c r="J225" s="256">
        <f>ROUND(I225*H225,2)</f>
        <v>0</v>
      </c>
      <c r="K225" s="252" t="s">
        <v>1</v>
      </c>
      <c r="L225" s="257"/>
      <c r="M225" s="258" t="s">
        <v>1</v>
      </c>
      <c r="N225" s="259" t="s">
        <v>41</v>
      </c>
      <c r="O225" s="72"/>
      <c r="P225" s="201">
        <f>O225*H225</f>
        <v>0</v>
      </c>
      <c r="Q225" s="201">
        <v>0.001</v>
      </c>
      <c r="R225" s="201">
        <f>Q225*H225</f>
        <v>0.034</v>
      </c>
      <c r="S225" s="201">
        <v>0</v>
      </c>
      <c r="T225" s="202">
        <f>S225*H225</f>
        <v>0</v>
      </c>
      <c r="U225" s="35"/>
      <c r="V225" s="35"/>
      <c r="W225" s="35"/>
      <c r="X225" s="35"/>
      <c r="Y225" s="35"/>
      <c r="Z225" s="35"/>
      <c r="AA225" s="35"/>
      <c r="AB225" s="35"/>
      <c r="AC225" s="35"/>
      <c r="AD225" s="35"/>
      <c r="AE225" s="35"/>
      <c r="AR225" s="203" t="s">
        <v>3726</v>
      </c>
      <c r="AT225" s="203" t="s">
        <v>502</v>
      </c>
      <c r="AU225" s="203" t="s">
        <v>86</v>
      </c>
      <c r="AY225" s="18" t="s">
        <v>205</v>
      </c>
      <c r="BE225" s="204">
        <f>IF(N225="základní",J225,0)</f>
        <v>0</v>
      </c>
      <c r="BF225" s="204">
        <f>IF(N225="snížená",J225,0)</f>
        <v>0</v>
      </c>
      <c r="BG225" s="204">
        <f>IF(N225="zákl. přenesená",J225,0)</f>
        <v>0</v>
      </c>
      <c r="BH225" s="204">
        <f>IF(N225="sníž. přenesená",J225,0)</f>
        <v>0</v>
      </c>
      <c r="BI225" s="204">
        <f>IF(N225="nulová",J225,0)</f>
        <v>0</v>
      </c>
      <c r="BJ225" s="18" t="s">
        <v>84</v>
      </c>
      <c r="BK225" s="204">
        <f>ROUND(I225*H225,2)</f>
        <v>0</v>
      </c>
      <c r="BL225" s="18" t="s">
        <v>3726</v>
      </c>
      <c r="BM225" s="203" t="s">
        <v>3893</v>
      </c>
    </row>
    <row r="226" spans="2:51" s="13" customFormat="1" ht="12">
      <c r="B226" s="214"/>
      <c r="C226" s="215"/>
      <c r="D226" s="205" t="s">
        <v>284</v>
      </c>
      <c r="E226" s="216" t="s">
        <v>1</v>
      </c>
      <c r="F226" s="217" t="s">
        <v>3894</v>
      </c>
      <c r="G226" s="215"/>
      <c r="H226" s="218">
        <v>34</v>
      </c>
      <c r="I226" s="219"/>
      <c r="J226" s="215"/>
      <c r="K226" s="215"/>
      <c r="L226" s="220"/>
      <c r="M226" s="221"/>
      <c r="N226" s="222"/>
      <c r="O226" s="222"/>
      <c r="P226" s="222"/>
      <c r="Q226" s="222"/>
      <c r="R226" s="222"/>
      <c r="S226" s="222"/>
      <c r="T226" s="223"/>
      <c r="AT226" s="224" t="s">
        <v>284</v>
      </c>
      <c r="AU226" s="224" t="s">
        <v>86</v>
      </c>
      <c r="AV226" s="13" t="s">
        <v>86</v>
      </c>
      <c r="AW226" s="13" t="s">
        <v>32</v>
      </c>
      <c r="AX226" s="13" t="s">
        <v>84</v>
      </c>
      <c r="AY226" s="224" t="s">
        <v>205</v>
      </c>
    </row>
    <row r="227" spans="1:65" s="2" customFormat="1" ht="24.2" customHeight="1">
      <c r="A227" s="35"/>
      <c r="B227" s="36"/>
      <c r="C227" s="192" t="s">
        <v>816</v>
      </c>
      <c r="D227" s="192" t="s">
        <v>207</v>
      </c>
      <c r="E227" s="193" t="s">
        <v>3895</v>
      </c>
      <c r="F227" s="194" t="s">
        <v>3896</v>
      </c>
      <c r="G227" s="195" t="s">
        <v>2678</v>
      </c>
      <c r="H227" s="196">
        <v>40</v>
      </c>
      <c r="I227" s="197"/>
      <c r="J227" s="198">
        <f>ROUND(I227*H227,2)</f>
        <v>0</v>
      </c>
      <c r="K227" s="194" t="s">
        <v>1</v>
      </c>
      <c r="L227" s="40"/>
      <c r="M227" s="199" t="s">
        <v>1</v>
      </c>
      <c r="N227" s="200" t="s">
        <v>41</v>
      </c>
      <c r="O227" s="72"/>
      <c r="P227" s="201">
        <f>O227*H227</f>
        <v>0</v>
      </c>
      <c r="Q227" s="201">
        <v>0.001</v>
      </c>
      <c r="R227" s="201">
        <f>Q227*H227</f>
        <v>0.04</v>
      </c>
      <c r="S227" s="201">
        <v>0</v>
      </c>
      <c r="T227" s="202">
        <f>S227*H227</f>
        <v>0</v>
      </c>
      <c r="U227" s="35"/>
      <c r="V227" s="35"/>
      <c r="W227" s="35"/>
      <c r="X227" s="35"/>
      <c r="Y227" s="35"/>
      <c r="Z227" s="35"/>
      <c r="AA227" s="35"/>
      <c r="AB227" s="35"/>
      <c r="AC227" s="35"/>
      <c r="AD227" s="35"/>
      <c r="AE227" s="35"/>
      <c r="AR227" s="203" t="s">
        <v>3726</v>
      </c>
      <c r="AT227" s="203" t="s">
        <v>207</v>
      </c>
      <c r="AU227" s="203" t="s">
        <v>86</v>
      </c>
      <c r="AY227" s="18" t="s">
        <v>205</v>
      </c>
      <c r="BE227" s="204">
        <f>IF(N227="základní",J227,0)</f>
        <v>0</v>
      </c>
      <c r="BF227" s="204">
        <f>IF(N227="snížená",J227,0)</f>
        <v>0</v>
      </c>
      <c r="BG227" s="204">
        <f>IF(N227="zákl. přenesená",J227,0)</f>
        <v>0</v>
      </c>
      <c r="BH227" s="204">
        <f>IF(N227="sníž. přenesená",J227,0)</f>
        <v>0</v>
      </c>
      <c r="BI227" s="204">
        <f>IF(N227="nulová",J227,0)</f>
        <v>0</v>
      </c>
      <c r="BJ227" s="18" t="s">
        <v>84</v>
      </c>
      <c r="BK227" s="204">
        <f>ROUND(I227*H227,2)</f>
        <v>0</v>
      </c>
      <c r="BL227" s="18" t="s">
        <v>3726</v>
      </c>
      <c r="BM227" s="203" t="s">
        <v>3897</v>
      </c>
    </row>
    <row r="228" spans="2:51" s="13" customFormat="1" ht="12">
      <c r="B228" s="214"/>
      <c r="C228" s="215"/>
      <c r="D228" s="205" t="s">
        <v>284</v>
      </c>
      <c r="E228" s="216" t="s">
        <v>1</v>
      </c>
      <c r="F228" s="217" t="s">
        <v>3898</v>
      </c>
      <c r="G228" s="215"/>
      <c r="H228" s="218">
        <v>40</v>
      </c>
      <c r="I228" s="219"/>
      <c r="J228" s="215"/>
      <c r="K228" s="215"/>
      <c r="L228" s="220"/>
      <c r="M228" s="221"/>
      <c r="N228" s="222"/>
      <c r="O228" s="222"/>
      <c r="P228" s="222"/>
      <c r="Q228" s="222"/>
      <c r="R228" s="222"/>
      <c r="S228" s="222"/>
      <c r="T228" s="223"/>
      <c r="AT228" s="224" t="s">
        <v>284</v>
      </c>
      <c r="AU228" s="224" t="s">
        <v>86</v>
      </c>
      <c r="AV228" s="13" t="s">
        <v>86</v>
      </c>
      <c r="AW228" s="13" t="s">
        <v>32</v>
      </c>
      <c r="AX228" s="13" t="s">
        <v>84</v>
      </c>
      <c r="AY228" s="224" t="s">
        <v>205</v>
      </c>
    </row>
    <row r="229" spans="1:65" s="2" customFormat="1" ht="24.2" customHeight="1">
      <c r="A229" s="35"/>
      <c r="B229" s="36"/>
      <c r="C229" s="192" t="s">
        <v>821</v>
      </c>
      <c r="D229" s="192" t="s">
        <v>207</v>
      </c>
      <c r="E229" s="193" t="s">
        <v>3899</v>
      </c>
      <c r="F229" s="194" t="s">
        <v>3900</v>
      </c>
      <c r="G229" s="195" t="s">
        <v>2678</v>
      </c>
      <c r="H229" s="196">
        <v>4</v>
      </c>
      <c r="I229" s="197"/>
      <c r="J229" s="198">
        <f>ROUND(I229*H229,2)</f>
        <v>0</v>
      </c>
      <c r="K229" s="194" t="s">
        <v>1</v>
      </c>
      <c r="L229" s="40"/>
      <c r="M229" s="199" t="s">
        <v>1</v>
      </c>
      <c r="N229" s="200" t="s">
        <v>41</v>
      </c>
      <c r="O229" s="72"/>
      <c r="P229" s="201">
        <f>O229*H229</f>
        <v>0</v>
      </c>
      <c r="Q229" s="201">
        <v>0.0029</v>
      </c>
      <c r="R229" s="201">
        <f>Q229*H229</f>
        <v>0.0116</v>
      </c>
      <c r="S229" s="201">
        <v>0</v>
      </c>
      <c r="T229" s="202">
        <f>S229*H229</f>
        <v>0</v>
      </c>
      <c r="U229" s="35"/>
      <c r="V229" s="35"/>
      <c r="W229" s="35"/>
      <c r="X229" s="35"/>
      <c r="Y229" s="35"/>
      <c r="Z229" s="35"/>
      <c r="AA229" s="35"/>
      <c r="AB229" s="35"/>
      <c r="AC229" s="35"/>
      <c r="AD229" s="35"/>
      <c r="AE229" s="35"/>
      <c r="AR229" s="203" t="s">
        <v>3726</v>
      </c>
      <c r="AT229" s="203" t="s">
        <v>207</v>
      </c>
      <c r="AU229" s="203" t="s">
        <v>86</v>
      </c>
      <c r="AY229" s="18" t="s">
        <v>205</v>
      </c>
      <c r="BE229" s="204">
        <f>IF(N229="základní",J229,0)</f>
        <v>0</v>
      </c>
      <c r="BF229" s="204">
        <f>IF(N229="snížená",J229,0)</f>
        <v>0</v>
      </c>
      <c r="BG229" s="204">
        <f>IF(N229="zákl. přenesená",J229,0)</f>
        <v>0</v>
      </c>
      <c r="BH229" s="204">
        <f>IF(N229="sníž. přenesená",J229,0)</f>
        <v>0</v>
      </c>
      <c r="BI229" s="204">
        <f>IF(N229="nulová",J229,0)</f>
        <v>0</v>
      </c>
      <c r="BJ229" s="18" t="s">
        <v>84</v>
      </c>
      <c r="BK229" s="204">
        <f>ROUND(I229*H229,2)</f>
        <v>0</v>
      </c>
      <c r="BL229" s="18" t="s">
        <v>3726</v>
      </c>
      <c r="BM229" s="203" t="s">
        <v>3901</v>
      </c>
    </row>
    <row r="230" spans="2:51" s="13" customFormat="1" ht="12">
      <c r="B230" s="214"/>
      <c r="C230" s="215"/>
      <c r="D230" s="205" t="s">
        <v>284</v>
      </c>
      <c r="E230" s="216" t="s">
        <v>1</v>
      </c>
      <c r="F230" s="217" t="s">
        <v>3867</v>
      </c>
      <c r="G230" s="215"/>
      <c r="H230" s="218">
        <v>4</v>
      </c>
      <c r="I230" s="219"/>
      <c r="J230" s="215"/>
      <c r="K230" s="215"/>
      <c r="L230" s="220"/>
      <c r="M230" s="221"/>
      <c r="N230" s="222"/>
      <c r="O230" s="222"/>
      <c r="P230" s="222"/>
      <c r="Q230" s="222"/>
      <c r="R230" s="222"/>
      <c r="S230" s="222"/>
      <c r="T230" s="223"/>
      <c r="AT230" s="224" t="s">
        <v>284</v>
      </c>
      <c r="AU230" s="224" t="s">
        <v>86</v>
      </c>
      <c r="AV230" s="13" t="s">
        <v>86</v>
      </c>
      <c r="AW230" s="13" t="s">
        <v>32</v>
      </c>
      <c r="AX230" s="13" t="s">
        <v>84</v>
      </c>
      <c r="AY230" s="224" t="s">
        <v>205</v>
      </c>
    </row>
    <row r="231" spans="1:65" s="2" customFormat="1" ht="24.2" customHeight="1">
      <c r="A231" s="35"/>
      <c r="B231" s="36"/>
      <c r="C231" s="192" t="s">
        <v>826</v>
      </c>
      <c r="D231" s="192" t="s">
        <v>207</v>
      </c>
      <c r="E231" s="193" t="s">
        <v>3902</v>
      </c>
      <c r="F231" s="194" t="s">
        <v>3903</v>
      </c>
      <c r="G231" s="195" t="s">
        <v>2678</v>
      </c>
      <c r="H231" s="196">
        <v>4</v>
      </c>
      <c r="I231" s="197"/>
      <c r="J231" s="198">
        <f>ROUND(I231*H231,2)</f>
        <v>0</v>
      </c>
      <c r="K231" s="194" t="s">
        <v>1</v>
      </c>
      <c r="L231" s="40"/>
      <c r="M231" s="199" t="s">
        <v>1</v>
      </c>
      <c r="N231" s="200" t="s">
        <v>41</v>
      </c>
      <c r="O231" s="72"/>
      <c r="P231" s="201">
        <f>O231*H231</f>
        <v>0</v>
      </c>
      <c r="Q231" s="201">
        <v>0.0072</v>
      </c>
      <c r="R231" s="201">
        <f>Q231*H231</f>
        <v>0.0288</v>
      </c>
      <c r="S231" s="201">
        <v>0</v>
      </c>
      <c r="T231" s="202">
        <f>S231*H231</f>
        <v>0</v>
      </c>
      <c r="U231" s="35"/>
      <c r="V231" s="35"/>
      <c r="W231" s="35"/>
      <c r="X231" s="35"/>
      <c r="Y231" s="35"/>
      <c r="Z231" s="35"/>
      <c r="AA231" s="35"/>
      <c r="AB231" s="35"/>
      <c r="AC231" s="35"/>
      <c r="AD231" s="35"/>
      <c r="AE231" s="35"/>
      <c r="AR231" s="203" t="s">
        <v>3726</v>
      </c>
      <c r="AT231" s="203" t="s">
        <v>207</v>
      </c>
      <c r="AU231" s="203" t="s">
        <v>86</v>
      </c>
      <c r="AY231" s="18" t="s">
        <v>205</v>
      </c>
      <c r="BE231" s="204">
        <f>IF(N231="základní",J231,0)</f>
        <v>0</v>
      </c>
      <c r="BF231" s="204">
        <f>IF(N231="snížená",J231,0)</f>
        <v>0</v>
      </c>
      <c r="BG231" s="204">
        <f>IF(N231="zákl. přenesená",J231,0)</f>
        <v>0</v>
      </c>
      <c r="BH231" s="204">
        <f>IF(N231="sníž. přenesená",J231,0)</f>
        <v>0</v>
      </c>
      <c r="BI231" s="204">
        <f>IF(N231="nulová",J231,0)</f>
        <v>0</v>
      </c>
      <c r="BJ231" s="18" t="s">
        <v>84</v>
      </c>
      <c r="BK231" s="204">
        <f>ROUND(I231*H231,2)</f>
        <v>0</v>
      </c>
      <c r="BL231" s="18" t="s">
        <v>3726</v>
      </c>
      <c r="BM231" s="203" t="s">
        <v>3904</v>
      </c>
    </row>
    <row r="232" spans="2:51" s="13" customFormat="1" ht="12">
      <c r="B232" s="214"/>
      <c r="C232" s="215"/>
      <c r="D232" s="205" t="s">
        <v>284</v>
      </c>
      <c r="E232" s="216" t="s">
        <v>1</v>
      </c>
      <c r="F232" s="217" t="s">
        <v>3867</v>
      </c>
      <c r="G232" s="215"/>
      <c r="H232" s="218">
        <v>4</v>
      </c>
      <c r="I232" s="219"/>
      <c r="J232" s="215"/>
      <c r="K232" s="215"/>
      <c r="L232" s="220"/>
      <c r="M232" s="221"/>
      <c r="N232" s="222"/>
      <c r="O232" s="222"/>
      <c r="P232" s="222"/>
      <c r="Q232" s="222"/>
      <c r="R232" s="222"/>
      <c r="S232" s="222"/>
      <c r="T232" s="223"/>
      <c r="AT232" s="224" t="s">
        <v>284</v>
      </c>
      <c r="AU232" s="224" t="s">
        <v>86</v>
      </c>
      <c r="AV232" s="13" t="s">
        <v>86</v>
      </c>
      <c r="AW232" s="13" t="s">
        <v>32</v>
      </c>
      <c r="AX232" s="13" t="s">
        <v>84</v>
      </c>
      <c r="AY232" s="224" t="s">
        <v>205</v>
      </c>
    </row>
    <row r="233" spans="1:65" s="2" customFormat="1" ht="24.2" customHeight="1">
      <c r="A233" s="35"/>
      <c r="B233" s="36"/>
      <c r="C233" s="192" t="s">
        <v>830</v>
      </c>
      <c r="D233" s="192" t="s">
        <v>207</v>
      </c>
      <c r="E233" s="193" t="s">
        <v>3905</v>
      </c>
      <c r="F233" s="194" t="s">
        <v>3906</v>
      </c>
      <c r="G233" s="195" t="s">
        <v>2678</v>
      </c>
      <c r="H233" s="196">
        <v>4</v>
      </c>
      <c r="I233" s="197"/>
      <c r="J233" s="198">
        <f>ROUND(I233*H233,2)</f>
        <v>0</v>
      </c>
      <c r="K233" s="194" t="s">
        <v>1</v>
      </c>
      <c r="L233" s="40"/>
      <c r="M233" s="199" t="s">
        <v>1</v>
      </c>
      <c r="N233" s="200" t="s">
        <v>41</v>
      </c>
      <c r="O233" s="72"/>
      <c r="P233" s="201">
        <f>O233*H233</f>
        <v>0</v>
      </c>
      <c r="Q233" s="201">
        <v>0.0086</v>
      </c>
      <c r="R233" s="201">
        <f>Q233*H233</f>
        <v>0.0344</v>
      </c>
      <c r="S233" s="201">
        <v>0</v>
      </c>
      <c r="T233" s="202">
        <f>S233*H233</f>
        <v>0</v>
      </c>
      <c r="U233" s="35"/>
      <c r="V233" s="35"/>
      <c r="W233" s="35"/>
      <c r="X233" s="35"/>
      <c r="Y233" s="35"/>
      <c r="Z233" s="35"/>
      <c r="AA233" s="35"/>
      <c r="AB233" s="35"/>
      <c r="AC233" s="35"/>
      <c r="AD233" s="35"/>
      <c r="AE233" s="35"/>
      <c r="AR233" s="203" t="s">
        <v>3726</v>
      </c>
      <c r="AT233" s="203" t="s">
        <v>207</v>
      </c>
      <c r="AU233" s="203" t="s">
        <v>86</v>
      </c>
      <c r="AY233" s="18" t="s">
        <v>205</v>
      </c>
      <c r="BE233" s="204">
        <f>IF(N233="základní",J233,0)</f>
        <v>0</v>
      </c>
      <c r="BF233" s="204">
        <f>IF(N233="snížená",J233,0)</f>
        <v>0</v>
      </c>
      <c r="BG233" s="204">
        <f>IF(N233="zákl. přenesená",J233,0)</f>
        <v>0</v>
      </c>
      <c r="BH233" s="204">
        <f>IF(N233="sníž. přenesená",J233,0)</f>
        <v>0</v>
      </c>
      <c r="BI233" s="204">
        <f>IF(N233="nulová",J233,0)</f>
        <v>0</v>
      </c>
      <c r="BJ233" s="18" t="s">
        <v>84</v>
      </c>
      <c r="BK233" s="204">
        <f>ROUND(I233*H233,2)</f>
        <v>0</v>
      </c>
      <c r="BL233" s="18" t="s">
        <v>3726</v>
      </c>
      <c r="BM233" s="203" t="s">
        <v>3907</v>
      </c>
    </row>
    <row r="234" spans="2:51" s="13" customFormat="1" ht="12">
      <c r="B234" s="214"/>
      <c r="C234" s="215"/>
      <c r="D234" s="205" t="s">
        <v>284</v>
      </c>
      <c r="E234" s="216" t="s">
        <v>1</v>
      </c>
      <c r="F234" s="217" t="s">
        <v>3867</v>
      </c>
      <c r="G234" s="215"/>
      <c r="H234" s="218">
        <v>4</v>
      </c>
      <c r="I234" s="219"/>
      <c r="J234" s="215"/>
      <c r="K234" s="215"/>
      <c r="L234" s="220"/>
      <c r="M234" s="221"/>
      <c r="N234" s="222"/>
      <c r="O234" s="222"/>
      <c r="P234" s="222"/>
      <c r="Q234" s="222"/>
      <c r="R234" s="222"/>
      <c r="S234" s="222"/>
      <c r="T234" s="223"/>
      <c r="AT234" s="224" t="s">
        <v>284</v>
      </c>
      <c r="AU234" s="224" t="s">
        <v>86</v>
      </c>
      <c r="AV234" s="13" t="s">
        <v>86</v>
      </c>
      <c r="AW234" s="13" t="s">
        <v>32</v>
      </c>
      <c r="AX234" s="13" t="s">
        <v>84</v>
      </c>
      <c r="AY234" s="224" t="s">
        <v>205</v>
      </c>
    </row>
    <row r="235" spans="2:63" s="12" customFormat="1" ht="22.9" customHeight="1">
      <c r="B235" s="176"/>
      <c r="C235" s="177"/>
      <c r="D235" s="178" t="s">
        <v>75</v>
      </c>
      <c r="E235" s="190" t="s">
        <v>3908</v>
      </c>
      <c r="F235" s="190" t="s">
        <v>3909</v>
      </c>
      <c r="G235" s="177"/>
      <c r="H235" s="177"/>
      <c r="I235" s="180"/>
      <c r="J235" s="191">
        <f>BK235</f>
        <v>0</v>
      </c>
      <c r="K235" s="177"/>
      <c r="L235" s="182"/>
      <c r="M235" s="183"/>
      <c r="N235" s="184"/>
      <c r="O235" s="184"/>
      <c r="P235" s="185">
        <f>SUM(P236:P270)</f>
        <v>0</v>
      </c>
      <c r="Q235" s="184"/>
      <c r="R235" s="185">
        <f>SUM(R236:R270)</f>
        <v>0.05614000000000001</v>
      </c>
      <c r="S235" s="184"/>
      <c r="T235" s="186">
        <f>SUM(T236:T270)</f>
        <v>0.0018</v>
      </c>
      <c r="AR235" s="187" t="s">
        <v>86</v>
      </c>
      <c r="AT235" s="188" t="s">
        <v>75</v>
      </c>
      <c r="AU235" s="188" t="s">
        <v>84</v>
      </c>
      <c r="AY235" s="187" t="s">
        <v>205</v>
      </c>
      <c r="BK235" s="189">
        <f>SUM(BK236:BK270)</f>
        <v>0</v>
      </c>
    </row>
    <row r="236" spans="1:65" s="2" customFormat="1" ht="14.45" customHeight="1">
      <c r="A236" s="35"/>
      <c r="B236" s="36"/>
      <c r="C236" s="192" t="s">
        <v>836</v>
      </c>
      <c r="D236" s="192" t="s">
        <v>207</v>
      </c>
      <c r="E236" s="193" t="s">
        <v>3910</v>
      </c>
      <c r="F236" s="194" t="s">
        <v>3911</v>
      </c>
      <c r="G236" s="195" t="s">
        <v>210</v>
      </c>
      <c r="H236" s="196">
        <v>4</v>
      </c>
      <c r="I236" s="197"/>
      <c r="J236" s="198">
        <f aca="true" t="shared" si="20" ref="J236:J241">ROUND(I236*H236,2)</f>
        <v>0</v>
      </c>
      <c r="K236" s="194" t="s">
        <v>963</v>
      </c>
      <c r="L236" s="40"/>
      <c r="M236" s="199" t="s">
        <v>1</v>
      </c>
      <c r="N236" s="200" t="s">
        <v>41</v>
      </c>
      <c r="O236" s="72"/>
      <c r="P236" s="201">
        <f aca="true" t="shared" si="21" ref="P236:P241">O236*H236</f>
        <v>0</v>
      </c>
      <c r="Q236" s="201">
        <v>9E-05</v>
      </c>
      <c r="R236" s="201">
        <f aca="true" t="shared" si="22" ref="R236:R241">Q236*H236</f>
        <v>0.00036</v>
      </c>
      <c r="S236" s="201">
        <v>0.00045</v>
      </c>
      <c r="T236" s="202">
        <f aca="true" t="shared" si="23" ref="T236:T241">S236*H236</f>
        <v>0.0018</v>
      </c>
      <c r="U236" s="35"/>
      <c r="V236" s="35"/>
      <c r="W236" s="35"/>
      <c r="X236" s="35"/>
      <c r="Y236" s="35"/>
      <c r="Z236" s="35"/>
      <c r="AA236" s="35"/>
      <c r="AB236" s="35"/>
      <c r="AC236" s="35"/>
      <c r="AD236" s="35"/>
      <c r="AE236" s="35"/>
      <c r="AR236" s="203" t="s">
        <v>341</v>
      </c>
      <c r="AT236" s="203" t="s">
        <v>207</v>
      </c>
      <c r="AU236" s="203" t="s">
        <v>86</v>
      </c>
      <c r="AY236" s="18" t="s">
        <v>205</v>
      </c>
      <c r="BE236" s="204">
        <f aca="true" t="shared" si="24" ref="BE236:BE241">IF(N236="základní",J236,0)</f>
        <v>0</v>
      </c>
      <c r="BF236" s="204">
        <f aca="true" t="shared" si="25" ref="BF236:BF241">IF(N236="snížená",J236,0)</f>
        <v>0</v>
      </c>
      <c r="BG236" s="204">
        <f aca="true" t="shared" si="26" ref="BG236:BG241">IF(N236="zákl. přenesená",J236,0)</f>
        <v>0</v>
      </c>
      <c r="BH236" s="204">
        <f aca="true" t="shared" si="27" ref="BH236:BH241">IF(N236="sníž. přenesená",J236,0)</f>
        <v>0</v>
      </c>
      <c r="BI236" s="204">
        <f aca="true" t="shared" si="28" ref="BI236:BI241">IF(N236="nulová",J236,0)</f>
        <v>0</v>
      </c>
      <c r="BJ236" s="18" t="s">
        <v>84</v>
      </c>
      <c r="BK236" s="204">
        <f aca="true" t="shared" si="29" ref="BK236:BK241">ROUND(I236*H236,2)</f>
        <v>0</v>
      </c>
      <c r="BL236" s="18" t="s">
        <v>341</v>
      </c>
      <c r="BM236" s="203" t="s">
        <v>3912</v>
      </c>
    </row>
    <row r="237" spans="1:65" s="2" customFormat="1" ht="14.45" customHeight="1">
      <c r="A237" s="35"/>
      <c r="B237" s="36"/>
      <c r="C237" s="192" t="s">
        <v>841</v>
      </c>
      <c r="D237" s="192" t="s">
        <v>207</v>
      </c>
      <c r="E237" s="193" t="s">
        <v>3913</v>
      </c>
      <c r="F237" s="194" t="s">
        <v>3914</v>
      </c>
      <c r="G237" s="195" t="s">
        <v>210</v>
      </c>
      <c r="H237" s="196">
        <v>8</v>
      </c>
      <c r="I237" s="197"/>
      <c r="J237" s="198">
        <f t="shared" si="20"/>
        <v>0</v>
      </c>
      <c r="K237" s="194" t="s">
        <v>963</v>
      </c>
      <c r="L237" s="40"/>
      <c r="M237" s="199" t="s">
        <v>1</v>
      </c>
      <c r="N237" s="200" t="s">
        <v>41</v>
      </c>
      <c r="O237" s="72"/>
      <c r="P237" s="201">
        <f t="shared" si="21"/>
        <v>0</v>
      </c>
      <c r="Q237" s="201">
        <v>3E-05</v>
      </c>
      <c r="R237" s="201">
        <f t="shared" si="22"/>
        <v>0.00024</v>
      </c>
      <c r="S237" s="201">
        <v>0</v>
      </c>
      <c r="T237" s="202">
        <f t="shared" si="23"/>
        <v>0</v>
      </c>
      <c r="U237" s="35"/>
      <c r="V237" s="35"/>
      <c r="W237" s="35"/>
      <c r="X237" s="35"/>
      <c r="Y237" s="35"/>
      <c r="Z237" s="35"/>
      <c r="AA237" s="35"/>
      <c r="AB237" s="35"/>
      <c r="AC237" s="35"/>
      <c r="AD237" s="35"/>
      <c r="AE237" s="35"/>
      <c r="AR237" s="203" t="s">
        <v>341</v>
      </c>
      <c r="AT237" s="203" t="s">
        <v>207</v>
      </c>
      <c r="AU237" s="203" t="s">
        <v>86</v>
      </c>
      <c r="AY237" s="18" t="s">
        <v>205</v>
      </c>
      <c r="BE237" s="204">
        <f t="shared" si="24"/>
        <v>0</v>
      </c>
      <c r="BF237" s="204">
        <f t="shared" si="25"/>
        <v>0</v>
      </c>
      <c r="BG237" s="204">
        <f t="shared" si="26"/>
        <v>0</v>
      </c>
      <c r="BH237" s="204">
        <f t="shared" si="27"/>
        <v>0</v>
      </c>
      <c r="BI237" s="204">
        <f t="shared" si="28"/>
        <v>0</v>
      </c>
      <c r="BJ237" s="18" t="s">
        <v>84</v>
      </c>
      <c r="BK237" s="204">
        <f t="shared" si="29"/>
        <v>0</v>
      </c>
      <c r="BL237" s="18" t="s">
        <v>341</v>
      </c>
      <c r="BM237" s="203" t="s">
        <v>3915</v>
      </c>
    </row>
    <row r="238" spans="1:65" s="2" customFormat="1" ht="14.45" customHeight="1">
      <c r="A238" s="35"/>
      <c r="B238" s="36"/>
      <c r="C238" s="192" t="s">
        <v>846</v>
      </c>
      <c r="D238" s="192" t="s">
        <v>207</v>
      </c>
      <c r="E238" s="193" t="s">
        <v>3916</v>
      </c>
      <c r="F238" s="194" t="s">
        <v>3917</v>
      </c>
      <c r="G238" s="195" t="s">
        <v>210</v>
      </c>
      <c r="H238" s="196">
        <v>24</v>
      </c>
      <c r="I238" s="197"/>
      <c r="J238" s="198">
        <f t="shared" si="20"/>
        <v>0</v>
      </c>
      <c r="K238" s="194" t="s">
        <v>963</v>
      </c>
      <c r="L238" s="40"/>
      <c r="M238" s="199" t="s">
        <v>1</v>
      </c>
      <c r="N238" s="200" t="s">
        <v>41</v>
      </c>
      <c r="O238" s="72"/>
      <c r="P238" s="201">
        <f t="shared" si="21"/>
        <v>0</v>
      </c>
      <c r="Q238" s="201">
        <v>3E-05</v>
      </c>
      <c r="R238" s="201">
        <f t="shared" si="22"/>
        <v>0.00072</v>
      </c>
      <c r="S238" s="201">
        <v>0</v>
      </c>
      <c r="T238" s="202">
        <f t="shared" si="23"/>
        <v>0</v>
      </c>
      <c r="U238" s="35"/>
      <c r="V238" s="35"/>
      <c r="W238" s="35"/>
      <c r="X238" s="35"/>
      <c r="Y238" s="35"/>
      <c r="Z238" s="35"/>
      <c r="AA238" s="35"/>
      <c r="AB238" s="35"/>
      <c r="AC238" s="35"/>
      <c r="AD238" s="35"/>
      <c r="AE238" s="35"/>
      <c r="AR238" s="203" t="s">
        <v>341</v>
      </c>
      <c r="AT238" s="203" t="s">
        <v>207</v>
      </c>
      <c r="AU238" s="203" t="s">
        <v>86</v>
      </c>
      <c r="AY238" s="18" t="s">
        <v>205</v>
      </c>
      <c r="BE238" s="204">
        <f t="shared" si="24"/>
        <v>0</v>
      </c>
      <c r="BF238" s="204">
        <f t="shared" si="25"/>
        <v>0</v>
      </c>
      <c r="BG238" s="204">
        <f t="shared" si="26"/>
        <v>0</v>
      </c>
      <c r="BH238" s="204">
        <f t="shared" si="27"/>
        <v>0</v>
      </c>
      <c r="BI238" s="204">
        <f t="shared" si="28"/>
        <v>0</v>
      </c>
      <c r="BJ238" s="18" t="s">
        <v>84</v>
      </c>
      <c r="BK238" s="204">
        <f t="shared" si="29"/>
        <v>0</v>
      </c>
      <c r="BL238" s="18" t="s">
        <v>341</v>
      </c>
      <c r="BM238" s="203" t="s">
        <v>3918</v>
      </c>
    </row>
    <row r="239" spans="1:65" s="2" customFormat="1" ht="24.2" customHeight="1">
      <c r="A239" s="35"/>
      <c r="B239" s="36"/>
      <c r="C239" s="250" t="s">
        <v>851</v>
      </c>
      <c r="D239" s="250" t="s">
        <v>502</v>
      </c>
      <c r="E239" s="251" t="s">
        <v>3919</v>
      </c>
      <c r="F239" s="252" t="s">
        <v>3920</v>
      </c>
      <c r="G239" s="253" t="s">
        <v>210</v>
      </c>
      <c r="H239" s="254">
        <v>24</v>
      </c>
      <c r="I239" s="255"/>
      <c r="J239" s="256">
        <f t="shared" si="20"/>
        <v>0</v>
      </c>
      <c r="K239" s="252" t="s">
        <v>963</v>
      </c>
      <c r="L239" s="257"/>
      <c r="M239" s="258" t="s">
        <v>1</v>
      </c>
      <c r="N239" s="259" t="s">
        <v>41</v>
      </c>
      <c r="O239" s="72"/>
      <c r="P239" s="201">
        <f t="shared" si="21"/>
        <v>0</v>
      </c>
      <c r="Q239" s="201">
        <v>0.00019</v>
      </c>
      <c r="R239" s="201">
        <f t="shared" si="22"/>
        <v>0.00456</v>
      </c>
      <c r="S239" s="201">
        <v>0</v>
      </c>
      <c r="T239" s="202">
        <f t="shared" si="23"/>
        <v>0</v>
      </c>
      <c r="U239" s="35"/>
      <c r="V239" s="35"/>
      <c r="W239" s="35"/>
      <c r="X239" s="35"/>
      <c r="Y239" s="35"/>
      <c r="Z239" s="35"/>
      <c r="AA239" s="35"/>
      <c r="AB239" s="35"/>
      <c r="AC239" s="35"/>
      <c r="AD239" s="35"/>
      <c r="AE239" s="35"/>
      <c r="AR239" s="203" t="s">
        <v>643</v>
      </c>
      <c r="AT239" s="203" t="s">
        <v>502</v>
      </c>
      <c r="AU239" s="203" t="s">
        <v>86</v>
      </c>
      <c r="AY239" s="18" t="s">
        <v>205</v>
      </c>
      <c r="BE239" s="204">
        <f t="shared" si="24"/>
        <v>0</v>
      </c>
      <c r="BF239" s="204">
        <f t="shared" si="25"/>
        <v>0</v>
      </c>
      <c r="BG239" s="204">
        <f t="shared" si="26"/>
        <v>0</v>
      </c>
      <c r="BH239" s="204">
        <f t="shared" si="27"/>
        <v>0</v>
      </c>
      <c r="BI239" s="204">
        <f t="shared" si="28"/>
        <v>0</v>
      </c>
      <c r="BJ239" s="18" t="s">
        <v>84</v>
      </c>
      <c r="BK239" s="204">
        <f t="shared" si="29"/>
        <v>0</v>
      </c>
      <c r="BL239" s="18" t="s">
        <v>341</v>
      </c>
      <c r="BM239" s="203" t="s">
        <v>3921</v>
      </c>
    </row>
    <row r="240" spans="1:65" s="2" customFormat="1" ht="14.45" customHeight="1">
      <c r="A240" s="35"/>
      <c r="B240" s="36"/>
      <c r="C240" s="192" t="s">
        <v>856</v>
      </c>
      <c r="D240" s="192" t="s">
        <v>207</v>
      </c>
      <c r="E240" s="193" t="s">
        <v>3922</v>
      </c>
      <c r="F240" s="194" t="s">
        <v>3923</v>
      </c>
      <c r="G240" s="195" t="s">
        <v>210</v>
      </c>
      <c r="H240" s="196">
        <v>2</v>
      </c>
      <c r="I240" s="197"/>
      <c r="J240" s="198">
        <f t="shared" si="20"/>
        <v>0</v>
      </c>
      <c r="K240" s="194" t="s">
        <v>963</v>
      </c>
      <c r="L240" s="40"/>
      <c r="M240" s="199" t="s">
        <v>1</v>
      </c>
      <c r="N240" s="200" t="s">
        <v>41</v>
      </c>
      <c r="O240" s="72"/>
      <c r="P240" s="201">
        <f t="shared" si="21"/>
        <v>0</v>
      </c>
      <c r="Q240" s="201">
        <v>6E-05</v>
      </c>
      <c r="R240" s="201">
        <f t="shared" si="22"/>
        <v>0.00012</v>
      </c>
      <c r="S240" s="201">
        <v>0</v>
      </c>
      <c r="T240" s="202">
        <f t="shared" si="23"/>
        <v>0</v>
      </c>
      <c r="U240" s="35"/>
      <c r="V240" s="35"/>
      <c r="W240" s="35"/>
      <c r="X240" s="35"/>
      <c r="Y240" s="35"/>
      <c r="Z240" s="35"/>
      <c r="AA240" s="35"/>
      <c r="AB240" s="35"/>
      <c r="AC240" s="35"/>
      <c r="AD240" s="35"/>
      <c r="AE240" s="35"/>
      <c r="AR240" s="203" t="s">
        <v>341</v>
      </c>
      <c r="AT240" s="203" t="s">
        <v>207</v>
      </c>
      <c r="AU240" s="203" t="s">
        <v>86</v>
      </c>
      <c r="AY240" s="18" t="s">
        <v>205</v>
      </c>
      <c r="BE240" s="204">
        <f t="shared" si="24"/>
        <v>0</v>
      </c>
      <c r="BF240" s="204">
        <f t="shared" si="25"/>
        <v>0</v>
      </c>
      <c r="BG240" s="204">
        <f t="shared" si="26"/>
        <v>0</v>
      </c>
      <c r="BH240" s="204">
        <f t="shared" si="27"/>
        <v>0</v>
      </c>
      <c r="BI240" s="204">
        <f t="shared" si="28"/>
        <v>0</v>
      </c>
      <c r="BJ240" s="18" t="s">
        <v>84</v>
      </c>
      <c r="BK240" s="204">
        <f t="shared" si="29"/>
        <v>0</v>
      </c>
      <c r="BL240" s="18" t="s">
        <v>341</v>
      </c>
      <c r="BM240" s="203" t="s">
        <v>3924</v>
      </c>
    </row>
    <row r="241" spans="1:65" s="2" customFormat="1" ht="24.2" customHeight="1">
      <c r="A241" s="35"/>
      <c r="B241" s="36"/>
      <c r="C241" s="250" t="s">
        <v>862</v>
      </c>
      <c r="D241" s="250" t="s">
        <v>502</v>
      </c>
      <c r="E241" s="251" t="s">
        <v>3925</v>
      </c>
      <c r="F241" s="252" t="s">
        <v>3926</v>
      </c>
      <c r="G241" s="253" t="s">
        <v>2678</v>
      </c>
      <c r="H241" s="254">
        <v>2</v>
      </c>
      <c r="I241" s="255"/>
      <c r="J241" s="256">
        <f t="shared" si="20"/>
        <v>0</v>
      </c>
      <c r="K241" s="252" t="s">
        <v>1</v>
      </c>
      <c r="L241" s="257"/>
      <c r="M241" s="258" t="s">
        <v>1</v>
      </c>
      <c r="N241" s="259" t="s">
        <v>41</v>
      </c>
      <c r="O241" s="72"/>
      <c r="P241" s="201">
        <f t="shared" si="21"/>
        <v>0</v>
      </c>
      <c r="Q241" s="201">
        <v>0.0005</v>
      </c>
      <c r="R241" s="201">
        <f t="shared" si="22"/>
        <v>0.001</v>
      </c>
      <c r="S241" s="201">
        <v>0</v>
      </c>
      <c r="T241" s="202">
        <f t="shared" si="23"/>
        <v>0</v>
      </c>
      <c r="U241" s="35"/>
      <c r="V241" s="35"/>
      <c r="W241" s="35"/>
      <c r="X241" s="35"/>
      <c r="Y241" s="35"/>
      <c r="Z241" s="35"/>
      <c r="AA241" s="35"/>
      <c r="AB241" s="35"/>
      <c r="AC241" s="35"/>
      <c r="AD241" s="35"/>
      <c r="AE241" s="35"/>
      <c r="AR241" s="203" t="s">
        <v>643</v>
      </c>
      <c r="AT241" s="203" t="s">
        <v>502</v>
      </c>
      <c r="AU241" s="203" t="s">
        <v>86</v>
      </c>
      <c r="AY241" s="18" t="s">
        <v>205</v>
      </c>
      <c r="BE241" s="204">
        <f t="shared" si="24"/>
        <v>0</v>
      </c>
      <c r="BF241" s="204">
        <f t="shared" si="25"/>
        <v>0</v>
      </c>
      <c r="BG241" s="204">
        <f t="shared" si="26"/>
        <v>0</v>
      </c>
      <c r="BH241" s="204">
        <f t="shared" si="27"/>
        <v>0</v>
      </c>
      <c r="BI241" s="204">
        <f t="shared" si="28"/>
        <v>0</v>
      </c>
      <c r="BJ241" s="18" t="s">
        <v>84</v>
      </c>
      <c r="BK241" s="204">
        <f t="shared" si="29"/>
        <v>0</v>
      </c>
      <c r="BL241" s="18" t="s">
        <v>341</v>
      </c>
      <c r="BM241" s="203" t="s">
        <v>3927</v>
      </c>
    </row>
    <row r="242" spans="2:51" s="13" customFormat="1" ht="12">
      <c r="B242" s="214"/>
      <c r="C242" s="215"/>
      <c r="D242" s="205" t="s">
        <v>284</v>
      </c>
      <c r="E242" s="216" t="s">
        <v>1</v>
      </c>
      <c r="F242" s="217" t="s">
        <v>3928</v>
      </c>
      <c r="G242" s="215"/>
      <c r="H242" s="218">
        <v>2</v>
      </c>
      <c r="I242" s="219"/>
      <c r="J242" s="215"/>
      <c r="K242" s="215"/>
      <c r="L242" s="220"/>
      <c r="M242" s="221"/>
      <c r="N242" s="222"/>
      <c r="O242" s="222"/>
      <c r="P242" s="222"/>
      <c r="Q242" s="222"/>
      <c r="R242" s="222"/>
      <c r="S242" s="222"/>
      <c r="T242" s="223"/>
      <c r="AT242" s="224" t="s">
        <v>284</v>
      </c>
      <c r="AU242" s="224" t="s">
        <v>86</v>
      </c>
      <c r="AV242" s="13" t="s">
        <v>86</v>
      </c>
      <c r="AW242" s="13" t="s">
        <v>32</v>
      </c>
      <c r="AX242" s="13" t="s">
        <v>84</v>
      </c>
      <c r="AY242" s="224" t="s">
        <v>205</v>
      </c>
    </row>
    <row r="243" spans="1:65" s="2" customFormat="1" ht="14.45" customHeight="1">
      <c r="A243" s="35"/>
      <c r="B243" s="36"/>
      <c r="C243" s="192" t="s">
        <v>867</v>
      </c>
      <c r="D243" s="192" t="s">
        <v>207</v>
      </c>
      <c r="E243" s="193" t="s">
        <v>3929</v>
      </c>
      <c r="F243" s="194" t="s">
        <v>3930</v>
      </c>
      <c r="G243" s="195" t="s">
        <v>210</v>
      </c>
      <c r="H243" s="196">
        <v>80</v>
      </c>
      <c r="I243" s="197"/>
      <c r="J243" s="198">
        <f>ROUND(I243*H243,2)</f>
        <v>0</v>
      </c>
      <c r="K243" s="194" t="s">
        <v>963</v>
      </c>
      <c r="L243" s="40"/>
      <c r="M243" s="199" t="s">
        <v>1</v>
      </c>
      <c r="N243" s="200" t="s">
        <v>41</v>
      </c>
      <c r="O243" s="72"/>
      <c r="P243" s="201">
        <f>O243*H243</f>
        <v>0</v>
      </c>
      <c r="Q243" s="201">
        <v>8E-05</v>
      </c>
      <c r="R243" s="201">
        <f>Q243*H243</f>
        <v>0.0064</v>
      </c>
      <c r="S243" s="201">
        <v>0</v>
      </c>
      <c r="T243" s="202">
        <f>S243*H243</f>
        <v>0</v>
      </c>
      <c r="U243" s="35"/>
      <c r="V243" s="35"/>
      <c r="W243" s="35"/>
      <c r="X243" s="35"/>
      <c r="Y243" s="35"/>
      <c r="Z243" s="35"/>
      <c r="AA243" s="35"/>
      <c r="AB243" s="35"/>
      <c r="AC243" s="35"/>
      <c r="AD243" s="35"/>
      <c r="AE243" s="35"/>
      <c r="AR243" s="203" t="s">
        <v>341</v>
      </c>
      <c r="AT243" s="203" t="s">
        <v>207</v>
      </c>
      <c r="AU243" s="203" t="s">
        <v>86</v>
      </c>
      <c r="AY243" s="18" t="s">
        <v>205</v>
      </c>
      <c r="BE243" s="204">
        <f>IF(N243="základní",J243,0)</f>
        <v>0</v>
      </c>
      <c r="BF243" s="204">
        <f>IF(N243="snížená",J243,0)</f>
        <v>0</v>
      </c>
      <c r="BG243" s="204">
        <f>IF(N243="zákl. přenesená",J243,0)</f>
        <v>0</v>
      </c>
      <c r="BH243" s="204">
        <f>IF(N243="sníž. přenesená",J243,0)</f>
        <v>0</v>
      </c>
      <c r="BI243" s="204">
        <f>IF(N243="nulová",J243,0)</f>
        <v>0</v>
      </c>
      <c r="BJ243" s="18" t="s">
        <v>84</v>
      </c>
      <c r="BK243" s="204">
        <f>ROUND(I243*H243,2)</f>
        <v>0</v>
      </c>
      <c r="BL243" s="18" t="s">
        <v>341</v>
      </c>
      <c r="BM243" s="203" t="s">
        <v>3931</v>
      </c>
    </row>
    <row r="244" spans="1:65" s="2" customFormat="1" ht="37.9" customHeight="1">
      <c r="A244" s="35"/>
      <c r="B244" s="36"/>
      <c r="C244" s="250" t="s">
        <v>873</v>
      </c>
      <c r="D244" s="250" t="s">
        <v>502</v>
      </c>
      <c r="E244" s="251" t="s">
        <v>3932</v>
      </c>
      <c r="F244" s="252" t="s">
        <v>3933</v>
      </c>
      <c r="G244" s="253" t="s">
        <v>2678</v>
      </c>
      <c r="H244" s="254">
        <v>4</v>
      </c>
      <c r="I244" s="255"/>
      <c r="J244" s="256">
        <f>ROUND(I244*H244,2)</f>
        <v>0</v>
      </c>
      <c r="K244" s="252" t="s">
        <v>1</v>
      </c>
      <c r="L244" s="257"/>
      <c r="M244" s="258" t="s">
        <v>1</v>
      </c>
      <c r="N244" s="259" t="s">
        <v>41</v>
      </c>
      <c r="O244" s="72"/>
      <c r="P244" s="201">
        <f>O244*H244</f>
        <v>0</v>
      </c>
      <c r="Q244" s="201">
        <v>0.0005</v>
      </c>
      <c r="R244" s="201">
        <f>Q244*H244</f>
        <v>0.002</v>
      </c>
      <c r="S244" s="201">
        <v>0</v>
      </c>
      <c r="T244" s="202">
        <f>S244*H244</f>
        <v>0</v>
      </c>
      <c r="U244" s="35"/>
      <c r="V244" s="35"/>
      <c r="W244" s="35"/>
      <c r="X244" s="35"/>
      <c r="Y244" s="35"/>
      <c r="Z244" s="35"/>
      <c r="AA244" s="35"/>
      <c r="AB244" s="35"/>
      <c r="AC244" s="35"/>
      <c r="AD244" s="35"/>
      <c r="AE244" s="35"/>
      <c r="AR244" s="203" t="s">
        <v>643</v>
      </c>
      <c r="AT244" s="203" t="s">
        <v>502</v>
      </c>
      <c r="AU244" s="203" t="s">
        <v>86</v>
      </c>
      <c r="AY244" s="18" t="s">
        <v>205</v>
      </c>
      <c r="BE244" s="204">
        <f>IF(N244="základní",J244,0)</f>
        <v>0</v>
      </c>
      <c r="BF244" s="204">
        <f>IF(N244="snížená",J244,0)</f>
        <v>0</v>
      </c>
      <c r="BG244" s="204">
        <f>IF(N244="zákl. přenesená",J244,0)</f>
        <v>0</v>
      </c>
      <c r="BH244" s="204">
        <f>IF(N244="sníž. přenesená",J244,0)</f>
        <v>0</v>
      </c>
      <c r="BI244" s="204">
        <f>IF(N244="nulová",J244,0)</f>
        <v>0</v>
      </c>
      <c r="BJ244" s="18" t="s">
        <v>84</v>
      </c>
      <c r="BK244" s="204">
        <f>ROUND(I244*H244,2)</f>
        <v>0</v>
      </c>
      <c r="BL244" s="18" t="s">
        <v>341</v>
      </c>
      <c r="BM244" s="203" t="s">
        <v>3934</v>
      </c>
    </row>
    <row r="245" spans="2:51" s="13" customFormat="1" ht="12">
      <c r="B245" s="214"/>
      <c r="C245" s="215"/>
      <c r="D245" s="205" t="s">
        <v>284</v>
      </c>
      <c r="E245" s="216" t="s">
        <v>1</v>
      </c>
      <c r="F245" s="217" t="s">
        <v>3935</v>
      </c>
      <c r="G245" s="215"/>
      <c r="H245" s="218">
        <v>4</v>
      </c>
      <c r="I245" s="219"/>
      <c r="J245" s="215"/>
      <c r="K245" s="215"/>
      <c r="L245" s="220"/>
      <c r="M245" s="221"/>
      <c r="N245" s="222"/>
      <c r="O245" s="222"/>
      <c r="P245" s="222"/>
      <c r="Q245" s="222"/>
      <c r="R245" s="222"/>
      <c r="S245" s="222"/>
      <c r="T245" s="223"/>
      <c r="AT245" s="224" t="s">
        <v>284</v>
      </c>
      <c r="AU245" s="224" t="s">
        <v>86</v>
      </c>
      <c r="AV245" s="13" t="s">
        <v>86</v>
      </c>
      <c r="AW245" s="13" t="s">
        <v>32</v>
      </c>
      <c r="AX245" s="13" t="s">
        <v>84</v>
      </c>
      <c r="AY245" s="224" t="s">
        <v>205</v>
      </c>
    </row>
    <row r="246" spans="1:65" s="2" customFormat="1" ht="37.9" customHeight="1">
      <c r="A246" s="35"/>
      <c r="B246" s="36"/>
      <c r="C246" s="250" t="s">
        <v>878</v>
      </c>
      <c r="D246" s="250" t="s">
        <v>502</v>
      </c>
      <c r="E246" s="251" t="s">
        <v>3936</v>
      </c>
      <c r="F246" s="252" t="s">
        <v>3937</v>
      </c>
      <c r="G246" s="253" t="s">
        <v>2678</v>
      </c>
      <c r="H246" s="254">
        <v>1</v>
      </c>
      <c r="I246" s="255"/>
      <c r="J246" s="256">
        <f>ROUND(I246*H246,2)</f>
        <v>0</v>
      </c>
      <c r="K246" s="252" t="s">
        <v>1</v>
      </c>
      <c r="L246" s="257"/>
      <c r="M246" s="258" t="s">
        <v>1</v>
      </c>
      <c r="N246" s="259" t="s">
        <v>41</v>
      </c>
      <c r="O246" s="72"/>
      <c r="P246" s="201">
        <f>O246*H246</f>
        <v>0</v>
      </c>
      <c r="Q246" s="201">
        <v>0.0005</v>
      </c>
      <c r="R246" s="201">
        <f>Q246*H246</f>
        <v>0.0005</v>
      </c>
      <c r="S246" s="201">
        <v>0</v>
      </c>
      <c r="T246" s="202">
        <f>S246*H246</f>
        <v>0</v>
      </c>
      <c r="U246" s="35"/>
      <c r="V246" s="35"/>
      <c r="W246" s="35"/>
      <c r="X246" s="35"/>
      <c r="Y246" s="35"/>
      <c r="Z246" s="35"/>
      <c r="AA246" s="35"/>
      <c r="AB246" s="35"/>
      <c r="AC246" s="35"/>
      <c r="AD246" s="35"/>
      <c r="AE246" s="35"/>
      <c r="AR246" s="203" t="s">
        <v>643</v>
      </c>
      <c r="AT246" s="203" t="s">
        <v>502</v>
      </c>
      <c r="AU246" s="203" t="s">
        <v>86</v>
      </c>
      <c r="AY246" s="18" t="s">
        <v>205</v>
      </c>
      <c r="BE246" s="204">
        <f>IF(N246="základní",J246,0)</f>
        <v>0</v>
      </c>
      <c r="BF246" s="204">
        <f>IF(N246="snížená",J246,0)</f>
        <v>0</v>
      </c>
      <c r="BG246" s="204">
        <f>IF(N246="zákl. přenesená",J246,0)</f>
        <v>0</v>
      </c>
      <c r="BH246" s="204">
        <f>IF(N246="sníž. přenesená",J246,0)</f>
        <v>0</v>
      </c>
      <c r="BI246" s="204">
        <f>IF(N246="nulová",J246,0)</f>
        <v>0</v>
      </c>
      <c r="BJ246" s="18" t="s">
        <v>84</v>
      </c>
      <c r="BK246" s="204">
        <f>ROUND(I246*H246,2)</f>
        <v>0</v>
      </c>
      <c r="BL246" s="18" t="s">
        <v>341</v>
      </c>
      <c r="BM246" s="203" t="s">
        <v>3938</v>
      </c>
    </row>
    <row r="247" spans="2:51" s="13" customFormat="1" ht="12">
      <c r="B247" s="214"/>
      <c r="C247" s="215"/>
      <c r="D247" s="205" t="s">
        <v>284</v>
      </c>
      <c r="E247" s="216" t="s">
        <v>1</v>
      </c>
      <c r="F247" s="217" t="s">
        <v>3875</v>
      </c>
      <c r="G247" s="215"/>
      <c r="H247" s="218">
        <v>1</v>
      </c>
      <c r="I247" s="219"/>
      <c r="J247" s="215"/>
      <c r="K247" s="215"/>
      <c r="L247" s="220"/>
      <c r="M247" s="221"/>
      <c r="N247" s="222"/>
      <c r="O247" s="222"/>
      <c r="P247" s="222"/>
      <c r="Q247" s="222"/>
      <c r="R247" s="222"/>
      <c r="S247" s="222"/>
      <c r="T247" s="223"/>
      <c r="AT247" s="224" t="s">
        <v>284</v>
      </c>
      <c r="AU247" s="224" t="s">
        <v>86</v>
      </c>
      <c r="AV247" s="13" t="s">
        <v>86</v>
      </c>
      <c r="AW247" s="13" t="s">
        <v>32</v>
      </c>
      <c r="AX247" s="13" t="s">
        <v>84</v>
      </c>
      <c r="AY247" s="224" t="s">
        <v>205</v>
      </c>
    </row>
    <row r="248" spans="1:65" s="2" customFormat="1" ht="37.9" customHeight="1">
      <c r="A248" s="35"/>
      <c r="B248" s="36"/>
      <c r="C248" s="250" t="s">
        <v>883</v>
      </c>
      <c r="D248" s="250" t="s">
        <v>502</v>
      </c>
      <c r="E248" s="251" t="s">
        <v>3939</v>
      </c>
      <c r="F248" s="252" t="s">
        <v>3940</v>
      </c>
      <c r="G248" s="253" t="s">
        <v>2678</v>
      </c>
      <c r="H248" s="254">
        <v>20</v>
      </c>
      <c r="I248" s="255"/>
      <c r="J248" s="256">
        <f>ROUND(I248*H248,2)</f>
        <v>0</v>
      </c>
      <c r="K248" s="252" t="s">
        <v>1</v>
      </c>
      <c r="L248" s="257"/>
      <c r="M248" s="258" t="s">
        <v>1</v>
      </c>
      <c r="N248" s="259" t="s">
        <v>41</v>
      </c>
      <c r="O248" s="72"/>
      <c r="P248" s="201">
        <f>O248*H248</f>
        <v>0</v>
      </c>
      <c r="Q248" s="201">
        <v>0.0005</v>
      </c>
      <c r="R248" s="201">
        <f>Q248*H248</f>
        <v>0.01</v>
      </c>
      <c r="S248" s="201">
        <v>0</v>
      </c>
      <c r="T248" s="202">
        <f>S248*H248</f>
        <v>0</v>
      </c>
      <c r="U248" s="35"/>
      <c r="V248" s="35"/>
      <c r="W248" s="35"/>
      <c r="X248" s="35"/>
      <c r="Y248" s="35"/>
      <c r="Z248" s="35"/>
      <c r="AA248" s="35"/>
      <c r="AB248" s="35"/>
      <c r="AC248" s="35"/>
      <c r="AD248" s="35"/>
      <c r="AE248" s="35"/>
      <c r="AR248" s="203" t="s">
        <v>643</v>
      </c>
      <c r="AT248" s="203" t="s">
        <v>502</v>
      </c>
      <c r="AU248" s="203" t="s">
        <v>86</v>
      </c>
      <c r="AY248" s="18" t="s">
        <v>205</v>
      </c>
      <c r="BE248" s="204">
        <f>IF(N248="základní",J248,0)</f>
        <v>0</v>
      </c>
      <c r="BF248" s="204">
        <f>IF(N248="snížená",J248,0)</f>
        <v>0</v>
      </c>
      <c r="BG248" s="204">
        <f>IF(N248="zákl. přenesená",J248,0)</f>
        <v>0</v>
      </c>
      <c r="BH248" s="204">
        <f>IF(N248="sníž. přenesená",J248,0)</f>
        <v>0</v>
      </c>
      <c r="BI248" s="204">
        <f>IF(N248="nulová",J248,0)</f>
        <v>0</v>
      </c>
      <c r="BJ248" s="18" t="s">
        <v>84</v>
      </c>
      <c r="BK248" s="204">
        <f>ROUND(I248*H248,2)</f>
        <v>0</v>
      </c>
      <c r="BL248" s="18" t="s">
        <v>341</v>
      </c>
      <c r="BM248" s="203" t="s">
        <v>3941</v>
      </c>
    </row>
    <row r="249" spans="2:51" s="13" customFormat="1" ht="12">
      <c r="B249" s="214"/>
      <c r="C249" s="215"/>
      <c r="D249" s="205" t="s">
        <v>284</v>
      </c>
      <c r="E249" s="216" t="s">
        <v>1</v>
      </c>
      <c r="F249" s="217" t="s">
        <v>3942</v>
      </c>
      <c r="G249" s="215"/>
      <c r="H249" s="218">
        <v>20</v>
      </c>
      <c r="I249" s="219"/>
      <c r="J249" s="215"/>
      <c r="K249" s="215"/>
      <c r="L249" s="220"/>
      <c r="M249" s="221"/>
      <c r="N249" s="222"/>
      <c r="O249" s="222"/>
      <c r="P249" s="222"/>
      <c r="Q249" s="222"/>
      <c r="R249" s="222"/>
      <c r="S249" s="222"/>
      <c r="T249" s="223"/>
      <c r="AT249" s="224" t="s">
        <v>284</v>
      </c>
      <c r="AU249" s="224" t="s">
        <v>86</v>
      </c>
      <c r="AV249" s="13" t="s">
        <v>86</v>
      </c>
      <c r="AW249" s="13" t="s">
        <v>32</v>
      </c>
      <c r="AX249" s="13" t="s">
        <v>84</v>
      </c>
      <c r="AY249" s="224" t="s">
        <v>205</v>
      </c>
    </row>
    <row r="250" spans="1:65" s="2" customFormat="1" ht="37.9" customHeight="1">
      <c r="A250" s="35"/>
      <c r="B250" s="36"/>
      <c r="C250" s="250" t="s">
        <v>888</v>
      </c>
      <c r="D250" s="250" t="s">
        <v>502</v>
      </c>
      <c r="E250" s="251" t="s">
        <v>3943</v>
      </c>
      <c r="F250" s="252" t="s">
        <v>3944</v>
      </c>
      <c r="G250" s="253" t="s">
        <v>2678</v>
      </c>
      <c r="H250" s="254">
        <v>15</v>
      </c>
      <c r="I250" s="255"/>
      <c r="J250" s="256">
        <f>ROUND(I250*H250,2)</f>
        <v>0</v>
      </c>
      <c r="K250" s="252" t="s">
        <v>1</v>
      </c>
      <c r="L250" s="257"/>
      <c r="M250" s="258" t="s">
        <v>1</v>
      </c>
      <c r="N250" s="259" t="s">
        <v>41</v>
      </c>
      <c r="O250" s="72"/>
      <c r="P250" s="201">
        <f>O250*H250</f>
        <v>0</v>
      </c>
      <c r="Q250" s="201">
        <v>0.0005</v>
      </c>
      <c r="R250" s="201">
        <f>Q250*H250</f>
        <v>0.0075</v>
      </c>
      <c r="S250" s="201">
        <v>0</v>
      </c>
      <c r="T250" s="202">
        <f>S250*H250</f>
        <v>0</v>
      </c>
      <c r="U250" s="35"/>
      <c r="V250" s="35"/>
      <c r="W250" s="35"/>
      <c r="X250" s="35"/>
      <c r="Y250" s="35"/>
      <c r="Z250" s="35"/>
      <c r="AA250" s="35"/>
      <c r="AB250" s="35"/>
      <c r="AC250" s="35"/>
      <c r="AD250" s="35"/>
      <c r="AE250" s="35"/>
      <c r="AR250" s="203" t="s">
        <v>643</v>
      </c>
      <c r="AT250" s="203" t="s">
        <v>502</v>
      </c>
      <c r="AU250" s="203" t="s">
        <v>86</v>
      </c>
      <c r="AY250" s="18" t="s">
        <v>205</v>
      </c>
      <c r="BE250" s="204">
        <f>IF(N250="základní",J250,0)</f>
        <v>0</v>
      </c>
      <c r="BF250" s="204">
        <f>IF(N250="snížená",J250,0)</f>
        <v>0</v>
      </c>
      <c r="BG250" s="204">
        <f>IF(N250="zákl. přenesená",J250,0)</f>
        <v>0</v>
      </c>
      <c r="BH250" s="204">
        <f>IF(N250="sníž. přenesená",J250,0)</f>
        <v>0</v>
      </c>
      <c r="BI250" s="204">
        <f>IF(N250="nulová",J250,0)</f>
        <v>0</v>
      </c>
      <c r="BJ250" s="18" t="s">
        <v>84</v>
      </c>
      <c r="BK250" s="204">
        <f>ROUND(I250*H250,2)</f>
        <v>0</v>
      </c>
      <c r="BL250" s="18" t="s">
        <v>341</v>
      </c>
      <c r="BM250" s="203" t="s">
        <v>3945</v>
      </c>
    </row>
    <row r="251" spans="2:51" s="13" customFormat="1" ht="12">
      <c r="B251" s="214"/>
      <c r="C251" s="215"/>
      <c r="D251" s="205" t="s">
        <v>284</v>
      </c>
      <c r="E251" s="216" t="s">
        <v>1</v>
      </c>
      <c r="F251" s="217" t="s">
        <v>3946</v>
      </c>
      <c r="G251" s="215"/>
      <c r="H251" s="218">
        <v>15</v>
      </c>
      <c r="I251" s="219"/>
      <c r="J251" s="215"/>
      <c r="K251" s="215"/>
      <c r="L251" s="220"/>
      <c r="M251" s="221"/>
      <c r="N251" s="222"/>
      <c r="O251" s="222"/>
      <c r="P251" s="222"/>
      <c r="Q251" s="222"/>
      <c r="R251" s="222"/>
      <c r="S251" s="222"/>
      <c r="T251" s="223"/>
      <c r="AT251" s="224" t="s">
        <v>284</v>
      </c>
      <c r="AU251" s="224" t="s">
        <v>86</v>
      </c>
      <c r="AV251" s="13" t="s">
        <v>86</v>
      </c>
      <c r="AW251" s="13" t="s">
        <v>32</v>
      </c>
      <c r="AX251" s="13" t="s">
        <v>84</v>
      </c>
      <c r="AY251" s="224" t="s">
        <v>205</v>
      </c>
    </row>
    <row r="252" spans="1:65" s="2" customFormat="1" ht="24.2" customHeight="1">
      <c r="A252" s="35"/>
      <c r="B252" s="36"/>
      <c r="C252" s="250" t="s">
        <v>893</v>
      </c>
      <c r="D252" s="250" t="s">
        <v>502</v>
      </c>
      <c r="E252" s="251" t="s">
        <v>3947</v>
      </c>
      <c r="F252" s="252" t="s">
        <v>3948</v>
      </c>
      <c r="G252" s="253" t="s">
        <v>2678</v>
      </c>
      <c r="H252" s="254">
        <v>4</v>
      </c>
      <c r="I252" s="255"/>
      <c r="J252" s="256">
        <f>ROUND(I252*H252,2)</f>
        <v>0</v>
      </c>
      <c r="K252" s="252" t="s">
        <v>1</v>
      </c>
      <c r="L252" s="257"/>
      <c r="M252" s="258" t="s">
        <v>1</v>
      </c>
      <c r="N252" s="259" t="s">
        <v>41</v>
      </c>
      <c r="O252" s="72"/>
      <c r="P252" s="201">
        <f>O252*H252</f>
        <v>0</v>
      </c>
      <c r="Q252" s="201">
        <v>0.0005</v>
      </c>
      <c r="R252" s="201">
        <f>Q252*H252</f>
        <v>0.002</v>
      </c>
      <c r="S252" s="201">
        <v>0</v>
      </c>
      <c r="T252" s="202">
        <f>S252*H252</f>
        <v>0</v>
      </c>
      <c r="U252" s="35"/>
      <c r="V252" s="35"/>
      <c r="W252" s="35"/>
      <c r="X252" s="35"/>
      <c r="Y252" s="35"/>
      <c r="Z252" s="35"/>
      <c r="AA252" s="35"/>
      <c r="AB252" s="35"/>
      <c r="AC252" s="35"/>
      <c r="AD252" s="35"/>
      <c r="AE252" s="35"/>
      <c r="AR252" s="203" t="s">
        <v>643</v>
      </c>
      <c r="AT252" s="203" t="s">
        <v>502</v>
      </c>
      <c r="AU252" s="203" t="s">
        <v>86</v>
      </c>
      <c r="AY252" s="18" t="s">
        <v>205</v>
      </c>
      <c r="BE252" s="204">
        <f>IF(N252="základní",J252,0)</f>
        <v>0</v>
      </c>
      <c r="BF252" s="204">
        <f>IF(N252="snížená",J252,0)</f>
        <v>0</v>
      </c>
      <c r="BG252" s="204">
        <f>IF(N252="zákl. přenesená",J252,0)</f>
        <v>0</v>
      </c>
      <c r="BH252" s="204">
        <f>IF(N252="sníž. přenesená",J252,0)</f>
        <v>0</v>
      </c>
      <c r="BI252" s="204">
        <f>IF(N252="nulová",J252,0)</f>
        <v>0</v>
      </c>
      <c r="BJ252" s="18" t="s">
        <v>84</v>
      </c>
      <c r="BK252" s="204">
        <f>ROUND(I252*H252,2)</f>
        <v>0</v>
      </c>
      <c r="BL252" s="18" t="s">
        <v>341</v>
      </c>
      <c r="BM252" s="203" t="s">
        <v>3949</v>
      </c>
    </row>
    <row r="253" spans="2:51" s="13" customFormat="1" ht="12">
      <c r="B253" s="214"/>
      <c r="C253" s="215"/>
      <c r="D253" s="205" t="s">
        <v>284</v>
      </c>
      <c r="E253" s="216" t="s">
        <v>1</v>
      </c>
      <c r="F253" s="217" t="s">
        <v>3950</v>
      </c>
      <c r="G253" s="215"/>
      <c r="H253" s="218">
        <v>4</v>
      </c>
      <c r="I253" s="219"/>
      <c r="J253" s="215"/>
      <c r="K253" s="215"/>
      <c r="L253" s="220"/>
      <c r="M253" s="221"/>
      <c r="N253" s="222"/>
      <c r="O253" s="222"/>
      <c r="P253" s="222"/>
      <c r="Q253" s="222"/>
      <c r="R253" s="222"/>
      <c r="S253" s="222"/>
      <c r="T253" s="223"/>
      <c r="AT253" s="224" t="s">
        <v>284</v>
      </c>
      <c r="AU253" s="224" t="s">
        <v>86</v>
      </c>
      <c r="AV253" s="13" t="s">
        <v>86</v>
      </c>
      <c r="AW253" s="13" t="s">
        <v>32</v>
      </c>
      <c r="AX253" s="13" t="s">
        <v>84</v>
      </c>
      <c r="AY253" s="224" t="s">
        <v>205</v>
      </c>
    </row>
    <row r="254" spans="1:65" s="2" customFormat="1" ht="37.9" customHeight="1">
      <c r="A254" s="35"/>
      <c r="B254" s="36"/>
      <c r="C254" s="250" t="s">
        <v>898</v>
      </c>
      <c r="D254" s="250" t="s">
        <v>502</v>
      </c>
      <c r="E254" s="251" t="s">
        <v>3951</v>
      </c>
      <c r="F254" s="252" t="s">
        <v>3952</v>
      </c>
      <c r="G254" s="253" t="s">
        <v>2678</v>
      </c>
      <c r="H254" s="254">
        <v>35</v>
      </c>
      <c r="I254" s="255"/>
      <c r="J254" s="256">
        <f>ROUND(I254*H254,2)</f>
        <v>0</v>
      </c>
      <c r="K254" s="252" t="s">
        <v>1</v>
      </c>
      <c r="L254" s="257"/>
      <c r="M254" s="258" t="s">
        <v>1</v>
      </c>
      <c r="N254" s="259" t="s">
        <v>41</v>
      </c>
      <c r="O254" s="72"/>
      <c r="P254" s="201">
        <f>O254*H254</f>
        <v>0</v>
      </c>
      <c r="Q254" s="201">
        <v>0.0001</v>
      </c>
      <c r="R254" s="201">
        <f>Q254*H254</f>
        <v>0.0035</v>
      </c>
      <c r="S254" s="201">
        <v>0</v>
      </c>
      <c r="T254" s="202">
        <f>S254*H254</f>
        <v>0</v>
      </c>
      <c r="U254" s="35"/>
      <c r="V254" s="35"/>
      <c r="W254" s="35"/>
      <c r="X254" s="35"/>
      <c r="Y254" s="35"/>
      <c r="Z254" s="35"/>
      <c r="AA254" s="35"/>
      <c r="AB254" s="35"/>
      <c r="AC254" s="35"/>
      <c r="AD254" s="35"/>
      <c r="AE254" s="35"/>
      <c r="AR254" s="203" t="s">
        <v>643</v>
      </c>
      <c r="AT254" s="203" t="s">
        <v>502</v>
      </c>
      <c r="AU254" s="203" t="s">
        <v>86</v>
      </c>
      <c r="AY254" s="18" t="s">
        <v>205</v>
      </c>
      <c r="BE254" s="204">
        <f>IF(N254="základní",J254,0)</f>
        <v>0</v>
      </c>
      <c r="BF254" s="204">
        <f>IF(N254="snížená",J254,0)</f>
        <v>0</v>
      </c>
      <c r="BG254" s="204">
        <f>IF(N254="zákl. přenesená",J254,0)</f>
        <v>0</v>
      </c>
      <c r="BH254" s="204">
        <f>IF(N254="sníž. přenesená",J254,0)</f>
        <v>0</v>
      </c>
      <c r="BI254" s="204">
        <f>IF(N254="nulová",J254,0)</f>
        <v>0</v>
      </c>
      <c r="BJ254" s="18" t="s">
        <v>84</v>
      </c>
      <c r="BK254" s="204">
        <f>ROUND(I254*H254,2)</f>
        <v>0</v>
      </c>
      <c r="BL254" s="18" t="s">
        <v>341</v>
      </c>
      <c r="BM254" s="203" t="s">
        <v>3953</v>
      </c>
    </row>
    <row r="255" spans="2:51" s="13" customFormat="1" ht="12">
      <c r="B255" s="214"/>
      <c r="C255" s="215"/>
      <c r="D255" s="205" t="s">
        <v>284</v>
      </c>
      <c r="E255" s="216" t="s">
        <v>1</v>
      </c>
      <c r="F255" s="217" t="s">
        <v>3954</v>
      </c>
      <c r="G255" s="215"/>
      <c r="H255" s="218">
        <v>35</v>
      </c>
      <c r="I255" s="219"/>
      <c r="J255" s="215"/>
      <c r="K255" s="215"/>
      <c r="L255" s="220"/>
      <c r="M255" s="221"/>
      <c r="N255" s="222"/>
      <c r="O255" s="222"/>
      <c r="P255" s="222"/>
      <c r="Q255" s="222"/>
      <c r="R255" s="222"/>
      <c r="S255" s="222"/>
      <c r="T255" s="223"/>
      <c r="AT255" s="224" t="s">
        <v>284</v>
      </c>
      <c r="AU255" s="224" t="s">
        <v>86</v>
      </c>
      <c r="AV255" s="13" t="s">
        <v>86</v>
      </c>
      <c r="AW255" s="13" t="s">
        <v>32</v>
      </c>
      <c r="AX255" s="13" t="s">
        <v>84</v>
      </c>
      <c r="AY255" s="224" t="s">
        <v>205</v>
      </c>
    </row>
    <row r="256" spans="1:65" s="2" customFormat="1" ht="24.2" customHeight="1">
      <c r="A256" s="35"/>
      <c r="B256" s="36"/>
      <c r="C256" s="250" t="s">
        <v>903</v>
      </c>
      <c r="D256" s="250" t="s">
        <v>502</v>
      </c>
      <c r="E256" s="251" t="s">
        <v>3955</v>
      </c>
      <c r="F256" s="252" t="s">
        <v>3956</v>
      </c>
      <c r="G256" s="253" t="s">
        <v>2678</v>
      </c>
      <c r="H256" s="254">
        <v>4</v>
      </c>
      <c r="I256" s="255"/>
      <c r="J256" s="256">
        <f>ROUND(I256*H256,2)</f>
        <v>0</v>
      </c>
      <c r="K256" s="252" t="s">
        <v>1</v>
      </c>
      <c r="L256" s="257"/>
      <c r="M256" s="258" t="s">
        <v>1</v>
      </c>
      <c r="N256" s="259" t="s">
        <v>41</v>
      </c>
      <c r="O256" s="72"/>
      <c r="P256" s="201">
        <f>O256*H256</f>
        <v>0</v>
      </c>
      <c r="Q256" s="201">
        <v>0.0001</v>
      </c>
      <c r="R256" s="201">
        <f>Q256*H256</f>
        <v>0.0004</v>
      </c>
      <c r="S256" s="201">
        <v>0</v>
      </c>
      <c r="T256" s="202">
        <f>S256*H256</f>
        <v>0</v>
      </c>
      <c r="U256" s="35"/>
      <c r="V256" s="35"/>
      <c r="W256" s="35"/>
      <c r="X256" s="35"/>
      <c r="Y256" s="35"/>
      <c r="Z256" s="35"/>
      <c r="AA256" s="35"/>
      <c r="AB256" s="35"/>
      <c r="AC256" s="35"/>
      <c r="AD256" s="35"/>
      <c r="AE256" s="35"/>
      <c r="AR256" s="203" t="s">
        <v>643</v>
      </c>
      <c r="AT256" s="203" t="s">
        <v>502</v>
      </c>
      <c r="AU256" s="203" t="s">
        <v>86</v>
      </c>
      <c r="AY256" s="18" t="s">
        <v>205</v>
      </c>
      <c r="BE256" s="204">
        <f>IF(N256="základní",J256,0)</f>
        <v>0</v>
      </c>
      <c r="BF256" s="204">
        <f>IF(N256="snížená",J256,0)</f>
        <v>0</v>
      </c>
      <c r="BG256" s="204">
        <f>IF(N256="zákl. přenesená",J256,0)</f>
        <v>0</v>
      </c>
      <c r="BH256" s="204">
        <f>IF(N256="sníž. přenesená",J256,0)</f>
        <v>0</v>
      </c>
      <c r="BI256" s="204">
        <f>IF(N256="nulová",J256,0)</f>
        <v>0</v>
      </c>
      <c r="BJ256" s="18" t="s">
        <v>84</v>
      </c>
      <c r="BK256" s="204">
        <f>ROUND(I256*H256,2)</f>
        <v>0</v>
      </c>
      <c r="BL256" s="18" t="s">
        <v>341</v>
      </c>
      <c r="BM256" s="203" t="s">
        <v>3957</v>
      </c>
    </row>
    <row r="257" spans="2:51" s="13" customFormat="1" ht="12">
      <c r="B257" s="214"/>
      <c r="C257" s="215"/>
      <c r="D257" s="205" t="s">
        <v>284</v>
      </c>
      <c r="E257" s="216" t="s">
        <v>1</v>
      </c>
      <c r="F257" s="217" t="s">
        <v>3867</v>
      </c>
      <c r="G257" s="215"/>
      <c r="H257" s="218">
        <v>4</v>
      </c>
      <c r="I257" s="219"/>
      <c r="J257" s="215"/>
      <c r="K257" s="215"/>
      <c r="L257" s="220"/>
      <c r="M257" s="221"/>
      <c r="N257" s="222"/>
      <c r="O257" s="222"/>
      <c r="P257" s="222"/>
      <c r="Q257" s="222"/>
      <c r="R257" s="222"/>
      <c r="S257" s="222"/>
      <c r="T257" s="223"/>
      <c r="AT257" s="224" t="s">
        <v>284</v>
      </c>
      <c r="AU257" s="224" t="s">
        <v>86</v>
      </c>
      <c r="AV257" s="13" t="s">
        <v>86</v>
      </c>
      <c r="AW257" s="13" t="s">
        <v>32</v>
      </c>
      <c r="AX257" s="13" t="s">
        <v>84</v>
      </c>
      <c r="AY257" s="224" t="s">
        <v>205</v>
      </c>
    </row>
    <row r="258" spans="1:65" s="2" customFormat="1" ht="14.45" customHeight="1">
      <c r="A258" s="35"/>
      <c r="B258" s="36"/>
      <c r="C258" s="250" t="s">
        <v>907</v>
      </c>
      <c r="D258" s="250" t="s">
        <v>502</v>
      </c>
      <c r="E258" s="251" t="s">
        <v>3958</v>
      </c>
      <c r="F258" s="252" t="s">
        <v>3959</v>
      </c>
      <c r="G258" s="253" t="s">
        <v>2678</v>
      </c>
      <c r="H258" s="254">
        <v>76</v>
      </c>
      <c r="I258" s="255"/>
      <c r="J258" s="256">
        <f aca="true" t="shared" si="30" ref="J258:J263">ROUND(I258*H258,2)</f>
        <v>0</v>
      </c>
      <c r="K258" s="252" t="s">
        <v>1</v>
      </c>
      <c r="L258" s="257"/>
      <c r="M258" s="258" t="s">
        <v>1</v>
      </c>
      <c r="N258" s="259" t="s">
        <v>41</v>
      </c>
      <c r="O258" s="72"/>
      <c r="P258" s="201">
        <f aca="true" t="shared" si="31" ref="P258:P263">O258*H258</f>
        <v>0</v>
      </c>
      <c r="Q258" s="201">
        <v>0.0001</v>
      </c>
      <c r="R258" s="201">
        <f aca="true" t="shared" si="32" ref="R258:R263">Q258*H258</f>
        <v>0.0076</v>
      </c>
      <c r="S258" s="201">
        <v>0</v>
      </c>
      <c r="T258" s="202">
        <f aca="true" t="shared" si="33" ref="T258:T263">S258*H258</f>
        <v>0</v>
      </c>
      <c r="U258" s="35"/>
      <c r="V258" s="35"/>
      <c r="W258" s="35"/>
      <c r="X258" s="35"/>
      <c r="Y258" s="35"/>
      <c r="Z258" s="35"/>
      <c r="AA258" s="35"/>
      <c r="AB258" s="35"/>
      <c r="AC258" s="35"/>
      <c r="AD258" s="35"/>
      <c r="AE258" s="35"/>
      <c r="AR258" s="203" t="s">
        <v>643</v>
      </c>
      <c r="AT258" s="203" t="s">
        <v>502</v>
      </c>
      <c r="AU258" s="203" t="s">
        <v>86</v>
      </c>
      <c r="AY258" s="18" t="s">
        <v>205</v>
      </c>
      <c r="BE258" s="204">
        <f aca="true" t="shared" si="34" ref="BE258:BE263">IF(N258="základní",J258,0)</f>
        <v>0</v>
      </c>
      <c r="BF258" s="204">
        <f aca="true" t="shared" si="35" ref="BF258:BF263">IF(N258="snížená",J258,0)</f>
        <v>0</v>
      </c>
      <c r="BG258" s="204">
        <f aca="true" t="shared" si="36" ref="BG258:BG263">IF(N258="zákl. přenesená",J258,0)</f>
        <v>0</v>
      </c>
      <c r="BH258" s="204">
        <f aca="true" t="shared" si="37" ref="BH258:BH263">IF(N258="sníž. přenesená",J258,0)</f>
        <v>0</v>
      </c>
      <c r="BI258" s="204">
        <f aca="true" t="shared" si="38" ref="BI258:BI263">IF(N258="nulová",J258,0)</f>
        <v>0</v>
      </c>
      <c r="BJ258" s="18" t="s">
        <v>84</v>
      </c>
      <c r="BK258" s="204">
        <f aca="true" t="shared" si="39" ref="BK258:BK263">ROUND(I258*H258,2)</f>
        <v>0</v>
      </c>
      <c r="BL258" s="18" t="s">
        <v>341</v>
      </c>
      <c r="BM258" s="203" t="s">
        <v>3960</v>
      </c>
    </row>
    <row r="259" spans="1:65" s="2" customFormat="1" ht="14.45" customHeight="1">
      <c r="A259" s="35"/>
      <c r="B259" s="36"/>
      <c r="C259" s="192" t="s">
        <v>913</v>
      </c>
      <c r="D259" s="192" t="s">
        <v>207</v>
      </c>
      <c r="E259" s="193" t="s">
        <v>3961</v>
      </c>
      <c r="F259" s="194" t="s">
        <v>3962</v>
      </c>
      <c r="G259" s="195" t="s">
        <v>210</v>
      </c>
      <c r="H259" s="196">
        <v>2</v>
      </c>
      <c r="I259" s="197"/>
      <c r="J259" s="198">
        <f t="shared" si="30"/>
        <v>0</v>
      </c>
      <c r="K259" s="194" t="s">
        <v>963</v>
      </c>
      <c r="L259" s="40"/>
      <c r="M259" s="199" t="s">
        <v>1</v>
      </c>
      <c r="N259" s="200" t="s">
        <v>41</v>
      </c>
      <c r="O259" s="72"/>
      <c r="P259" s="201">
        <f t="shared" si="31"/>
        <v>0</v>
      </c>
      <c r="Q259" s="201">
        <v>0.00021</v>
      </c>
      <c r="R259" s="201">
        <f t="shared" si="32"/>
        <v>0.00042</v>
      </c>
      <c r="S259" s="201">
        <v>0</v>
      </c>
      <c r="T259" s="202">
        <f t="shared" si="33"/>
        <v>0</v>
      </c>
      <c r="U259" s="35"/>
      <c r="V259" s="35"/>
      <c r="W259" s="35"/>
      <c r="X259" s="35"/>
      <c r="Y259" s="35"/>
      <c r="Z259" s="35"/>
      <c r="AA259" s="35"/>
      <c r="AB259" s="35"/>
      <c r="AC259" s="35"/>
      <c r="AD259" s="35"/>
      <c r="AE259" s="35"/>
      <c r="AR259" s="203" t="s">
        <v>341</v>
      </c>
      <c r="AT259" s="203" t="s">
        <v>207</v>
      </c>
      <c r="AU259" s="203" t="s">
        <v>86</v>
      </c>
      <c r="AY259" s="18" t="s">
        <v>205</v>
      </c>
      <c r="BE259" s="204">
        <f t="shared" si="34"/>
        <v>0</v>
      </c>
      <c r="BF259" s="204">
        <f t="shared" si="35"/>
        <v>0</v>
      </c>
      <c r="BG259" s="204">
        <f t="shared" si="36"/>
        <v>0</v>
      </c>
      <c r="BH259" s="204">
        <f t="shared" si="37"/>
        <v>0</v>
      </c>
      <c r="BI259" s="204">
        <f t="shared" si="38"/>
        <v>0</v>
      </c>
      <c r="BJ259" s="18" t="s">
        <v>84</v>
      </c>
      <c r="BK259" s="204">
        <f t="shared" si="39"/>
        <v>0</v>
      </c>
      <c r="BL259" s="18" t="s">
        <v>341</v>
      </c>
      <c r="BM259" s="203" t="s">
        <v>3963</v>
      </c>
    </row>
    <row r="260" spans="1:65" s="2" customFormat="1" ht="24.2" customHeight="1">
      <c r="A260" s="35"/>
      <c r="B260" s="36"/>
      <c r="C260" s="250" t="s">
        <v>919</v>
      </c>
      <c r="D260" s="250" t="s">
        <v>502</v>
      </c>
      <c r="E260" s="251" t="s">
        <v>3964</v>
      </c>
      <c r="F260" s="252" t="s">
        <v>3965</v>
      </c>
      <c r="G260" s="253" t="s">
        <v>210</v>
      </c>
      <c r="H260" s="254">
        <v>2</v>
      </c>
      <c r="I260" s="255"/>
      <c r="J260" s="256">
        <f t="shared" si="30"/>
        <v>0</v>
      </c>
      <c r="K260" s="252" t="s">
        <v>963</v>
      </c>
      <c r="L260" s="257"/>
      <c r="M260" s="258" t="s">
        <v>1</v>
      </c>
      <c r="N260" s="259" t="s">
        <v>41</v>
      </c>
      <c r="O260" s="72"/>
      <c r="P260" s="201">
        <f t="shared" si="31"/>
        <v>0</v>
      </c>
      <c r="Q260" s="201">
        <v>0.00074</v>
      </c>
      <c r="R260" s="201">
        <f t="shared" si="32"/>
        <v>0.00148</v>
      </c>
      <c r="S260" s="201">
        <v>0</v>
      </c>
      <c r="T260" s="202">
        <f t="shared" si="33"/>
        <v>0</v>
      </c>
      <c r="U260" s="35"/>
      <c r="V260" s="35"/>
      <c r="W260" s="35"/>
      <c r="X260" s="35"/>
      <c r="Y260" s="35"/>
      <c r="Z260" s="35"/>
      <c r="AA260" s="35"/>
      <c r="AB260" s="35"/>
      <c r="AC260" s="35"/>
      <c r="AD260" s="35"/>
      <c r="AE260" s="35"/>
      <c r="AR260" s="203" t="s">
        <v>643</v>
      </c>
      <c r="AT260" s="203" t="s">
        <v>502</v>
      </c>
      <c r="AU260" s="203" t="s">
        <v>86</v>
      </c>
      <c r="AY260" s="18" t="s">
        <v>205</v>
      </c>
      <c r="BE260" s="204">
        <f t="shared" si="34"/>
        <v>0</v>
      </c>
      <c r="BF260" s="204">
        <f t="shared" si="35"/>
        <v>0</v>
      </c>
      <c r="BG260" s="204">
        <f t="shared" si="36"/>
        <v>0</v>
      </c>
      <c r="BH260" s="204">
        <f t="shared" si="37"/>
        <v>0</v>
      </c>
      <c r="BI260" s="204">
        <f t="shared" si="38"/>
        <v>0</v>
      </c>
      <c r="BJ260" s="18" t="s">
        <v>84</v>
      </c>
      <c r="BK260" s="204">
        <f t="shared" si="39"/>
        <v>0</v>
      </c>
      <c r="BL260" s="18" t="s">
        <v>341</v>
      </c>
      <c r="BM260" s="203" t="s">
        <v>3966</v>
      </c>
    </row>
    <row r="261" spans="1:65" s="2" customFormat="1" ht="14.45" customHeight="1">
      <c r="A261" s="35"/>
      <c r="B261" s="36"/>
      <c r="C261" s="192" t="s">
        <v>924</v>
      </c>
      <c r="D261" s="192" t="s">
        <v>207</v>
      </c>
      <c r="E261" s="193" t="s">
        <v>3967</v>
      </c>
      <c r="F261" s="194" t="s">
        <v>3968</v>
      </c>
      <c r="G261" s="195" t="s">
        <v>210</v>
      </c>
      <c r="H261" s="196">
        <v>7</v>
      </c>
      <c r="I261" s="197"/>
      <c r="J261" s="198">
        <f t="shared" si="30"/>
        <v>0</v>
      </c>
      <c r="K261" s="194" t="s">
        <v>963</v>
      </c>
      <c r="L261" s="40"/>
      <c r="M261" s="199" t="s">
        <v>1</v>
      </c>
      <c r="N261" s="200" t="s">
        <v>41</v>
      </c>
      <c r="O261" s="72"/>
      <c r="P261" s="201">
        <f t="shared" si="31"/>
        <v>0</v>
      </c>
      <c r="Q261" s="201">
        <v>0.00014</v>
      </c>
      <c r="R261" s="201">
        <f t="shared" si="32"/>
        <v>0.00098</v>
      </c>
      <c r="S261" s="201">
        <v>0</v>
      </c>
      <c r="T261" s="202">
        <f t="shared" si="33"/>
        <v>0</v>
      </c>
      <c r="U261" s="35"/>
      <c r="V261" s="35"/>
      <c r="W261" s="35"/>
      <c r="X261" s="35"/>
      <c r="Y261" s="35"/>
      <c r="Z261" s="35"/>
      <c r="AA261" s="35"/>
      <c r="AB261" s="35"/>
      <c r="AC261" s="35"/>
      <c r="AD261" s="35"/>
      <c r="AE261" s="35"/>
      <c r="AR261" s="203" t="s">
        <v>341</v>
      </c>
      <c r="AT261" s="203" t="s">
        <v>207</v>
      </c>
      <c r="AU261" s="203" t="s">
        <v>86</v>
      </c>
      <c r="AY261" s="18" t="s">
        <v>205</v>
      </c>
      <c r="BE261" s="204">
        <f t="shared" si="34"/>
        <v>0</v>
      </c>
      <c r="BF261" s="204">
        <f t="shared" si="35"/>
        <v>0</v>
      </c>
      <c r="BG261" s="204">
        <f t="shared" si="36"/>
        <v>0</v>
      </c>
      <c r="BH261" s="204">
        <f t="shared" si="37"/>
        <v>0</v>
      </c>
      <c r="BI261" s="204">
        <f t="shared" si="38"/>
        <v>0</v>
      </c>
      <c r="BJ261" s="18" t="s">
        <v>84</v>
      </c>
      <c r="BK261" s="204">
        <f t="shared" si="39"/>
        <v>0</v>
      </c>
      <c r="BL261" s="18" t="s">
        <v>341</v>
      </c>
      <c r="BM261" s="203" t="s">
        <v>3969</v>
      </c>
    </row>
    <row r="262" spans="1:65" s="2" customFormat="1" ht="24.2" customHeight="1">
      <c r="A262" s="35"/>
      <c r="B262" s="36"/>
      <c r="C262" s="250" t="s">
        <v>929</v>
      </c>
      <c r="D262" s="250" t="s">
        <v>502</v>
      </c>
      <c r="E262" s="251" t="s">
        <v>3970</v>
      </c>
      <c r="F262" s="252" t="s">
        <v>3971</v>
      </c>
      <c r="G262" s="253" t="s">
        <v>210</v>
      </c>
      <c r="H262" s="254">
        <v>3</v>
      </c>
      <c r="I262" s="255"/>
      <c r="J262" s="256">
        <f t="shared" si="30"/>
        <v>0</v>
      </c>
      <c r="K262" s="252" t="s">
        <v>963</v>
      </c>
      <c r="L262" s="257"/>
      <c r="M262" s="258" t="s">
        <v>1</v>
      </c>
      <c r="N262" s="259" t="s">
        <v>41</v>
      </c>
      <c r="O262" s="72"/>
      <c r="P262" s="201">
        <f t="shared" si="31"/>
        <v>0</v>
      </c>
      <c r="Q262" s="201">
        <v>0.00053</v>
      </c>
      <c r="R262" s="201">
        <f t="shared" si="32"/>
        <v>0.0015899999999999998</v>
      </c>
      <c r="S262" s="201">
        <v>0</v>
      </c>
      <c r="T262" s="202">
        <f t="shared" si="33"/>
        <v>0</v>
      </c>
      <c r="U262" s="35"/>
      <c r="V262" s="35"/>
      <c r="W262" s="35"/>
      <c r="X262" s="35"/>
      <c r="Y262" s="35"/>
      <c r="Z262" s="35"/>
      <c r="AA262" s="35"/>
      <c r="AB262" s="35"/>
      <c r="AC262" s="35"/>
      <c r="AD262" s="35"/>
      <c r="AE262" s="35"/>
      <c r="AR262" s="203" t="s">
        <v>643</v>
      </c>
      <c r="AT262" s="203" t="s">
        <v>502</v>
      </c>
      <c r="AU262" s="203" t="s">
        <v>86</v>
      </c>
      <c r="AY262" s="18" t="s">
        <v>205</v>
      </c>
      <c r="BE262" s="204">
        <f t="shared" si="34"/>
        <v>0</v>
      </c>
      <c r="BF262" s="204">
        <f t="shared" si="35"/>
        <v>0</v>
      </c>
      <c r="BG262" s="204">
        <f t="shared" si="36"/>
        <v>0</v>
      </c>
      <c r="BH262" s="204">
        <f t="shared" si="37"/>
        <v>0</v>
      </c>
      <c r="BI262" s="204">
        <f t="shared" si="38"/>
        <v>0</v>
      </c>
      <c r="BJ262" s="18" t="s">
        <v>84</v>
      </c>
      <c r="BK262" s="204">
        <f t="shared" si="39"/>
        <v>0</v>
      </c>
      <c r="BL262" s="18" t="s">
        <v>341</v>
      </c>
      <c r="BM262" s="203" t="s">
        <v>3972</v>
      </c>
    </row>
    <row r="263" spans="1:65" s="2" customFormat="1" ht="37.9" customHeight="1">
      <c r="A263" s="35"/>
      <c r="B263" s="36"/>
      <c r="C263" s="250" t="s">
        <v>935</v>
      </c>
      <c r="D263" s="250" t="s">
        <v>502</v>
      </c>
      <c r="E263" s="251" t="s">
        <v>3973</v>
      </c>
      <c r="F263" s="252" t="s">
        <v>3974</v>
      </c>
      <c r="G263" s="253" t="s">
        <v>2678</v>
      </c>
      <c r="H263" s="254">
        <v>4</v>
      </c>
      <c r="I263" s="255"/>
      <c r="J263" s="256">
        <f t="shared" si="30"/>
        <v>0</v>
      </c>
      <c r="K263" s="252" t="s">
        <v>1</v>
      </c>
      <c r="L263" s="257"/>
      <c r="M263" s="258" t="s">
        <v>1</v>
      </c>
      <c r="N263" s="259" t="s">
        <v>41</v>
      </c>
      <c r="O263" s="72"/>
      <c r="P263" s="201">
        <f t="shared" si="31"/>
        <v>0</v>
      </c>
      <c r="Q263" s="201">
        <v>0.0005</v>
      </c>
      <c r="R263" s="201">
        <f t="shared" si="32"/>
        <v>0.002</v>
      </c>
      <c r="S263" s="201">
        <v>0</v>
      </c>
      <c r="T263" s="202">
        <f t="shared" si="33"/>
        <v>0</v>
      </c>
      <c r="U263" s="35"/>
      <c r="V263" s="35"/>
      <c r="W263" s="35"/>
      <c r="X263" s="35"/>
      <c r="Y263" s="35"/>
      <c r="Z263" s="35"/>
      <c r="AA263" s="35"/>
      <c r="AB263" s="35"/>
      <c r="AC263" s="35"/>
      <c r="AD263" s="35"/>
      <c r="AE263" s="35"/>
      <c r="AR263" s="203" t="s">
        <v>643</v>
      </c>
      <c r="AT263" s="203" t="s">
        <v>502</v>
      </c>
      <c r="AU263" s="203" t="s">
        <v>86</v>
      </c>
      <c r="AY263" s="18" t="s">
        <v>205</v>
      </c>
      <c r="BE263" s="204">
        <f t="shared" si="34"/>
        <v>0</v>
      </c>
      <c r="BF263" s="204">
        <f t="shared" si="35"/>
        <v>0</v>
      </c>
      <c r="BG263" s="204">
        <f t="shared" si="36"/>
        <v>0</v>
      </c>
      <c r="BH263" s="204">
        <f t="shared" si="37"/>
        <v>0</v>
      </c>
      <c r="BI263" s="204">
        <f t="shared" si="38"/>
        <v>0</v>
      </c>
      <c r="BJ263" s="18" t="s">
        <v>84</v>
      </c>
      <c r="BK263" s="204">
        <f t="shared" si="39"/>
        <v>0</v>
      </c>
      <c r="BL263" s="18" t="s">
        <v>341</v>
      </c>
      <c r="BM263" s="203" t="s">
        <v>3975</v>
      </c>
    </row>
    <row r="264" spans="2:51" s="13" customFormat="1" ht="12">
      <c r="B264" s="214"/>
      <c r="C264" s="215"/>
      <c r="D264" s="205" t="s">
        <v>284</v>
      </c>
      <c r="E264" s="216" t="s">
        <v>1</v>
      </c>
      <c r="F264" s="217" t="s">
        <v>3976</v>
      </c>
      <c r="G264" s="215"/>
      <c r="H264" s="218">
        <v>4</v>
      </c>
      <c r="I264" s="219"/>
      <c r="J264" s="215"/>
      <c r="K264" s="215"/>
      <c r="L264" s="220"/>
      <c r="M264" s="221"/>
      <c r="N264" s="222"/>
      <c r="O264" s="222"/>
      <c r="P264" s="222"/>
      <c r="Q264" s="222"/>
      <c r="R264" s="222"/>
      <c r="S264" s="222"/>
      <c r="T264" s="223"/>
      <c r="AT264" s="224" t="s">
        <v>284</v>
      </c>
      <c r="AU264" s="224" t="s">
        <v>86</v>
      </c>
      <c r="AV264" s="13" t="s">
        <v>86</v>
      </c>
      <c r="AW264" s="13" t="s">
        <v>32</v>
      </c>
      <c r="AX264" s="13" t="s">
        <v>84</v>
      </c>
      <c r="AY264" s="224" t="s">
        <v>205</v>
      </c>
    </row>
    <row r="265" spans="1:65" s="2" customFormat="1" ht="14.45" customHeight="1">
      <c r="A265" s="35"/>
      <c r="B265" s="36"/>
      <c r="C265" s="192" t="s">
        <v>941</v>
      </c>
      <c r="D265" s="192" t="s">
        <v>207</v>
      </c>
      <c r="E265" s="193" t="s">
        <v>3977</v>
      </c>
      <c r="F265" s="194" t="s">
        <v>3978</v>
      </c>
      <c r="G265" s="195" t="s">
        <v>210</v>
      </c>
      <c r="H265" s="196">
        <v>1</v>
      </c>
      <c r="I265" s="197"/>
      <c r="J265" s="198">
        <f>ROUND(I265*H265,2)</f>
        <v>0</v>
      </c>
      <c r="K265" s="194" t="s">
        <v>1</v>
      </c>
      <c r="L265" s="40"/>
      <c r="M265" s="199" t="s">
        <v>1</v>
      </c>
      <c r="N265" s="200" t="s">
        <v>41</v>
      </c>
      <c r="O265" s="72"/>
      <c r="P265" s="201">
        <f>O265*H265</f>
        <v>0</v>
      </c>
      <c r="Q265" s="201">
        <v>0.00021</v>
      </c>
      <c r="R265" s="201">
        <f>Q265*H265</f>
        <v>0.00021</v>
      </c>
      <c r="S265" s="201">
        <v>0</v>
      </c>
      <c r="T265" s="202">
        <f>S265*H265</f>
        <v>0</v>
      </c>
      <c r="U265" s="35"/>
      <c r="V265" s="35"/>
      <c r="W265" s="35"/>
      <c r="X265" s="35"/>
      <c r="Y265" s="35"/>
      <c r="Z265" s="35"/>
      <c r="AA265" s="35"/>
      <c r="AB265" s="35"/>
      <c r="AC265" s="35"/>
      <c r="AD265" s="35"/>
      <c r="AE265" s="35"/>
      <c r="AR265" s="203" t="s">
        <v>341</v>
      </c>
      <c r="AT265" s="203" t="s">
        <v>207</v>
      </c>
      <c r="AU265" s="203" t="s">
        <v>86</v>
      </c>
      <c r="AY265" s="18" t="s">
        <v>205</v>
      </c>
      <c r="BE265" s="204">
        <f>IF(N265="základní",J265,0)</f>
        <v>0</v>
      </c>
      <c r="BF265" s="204">
        <f>IF(N265="snížená",J265,0)</f>
        <v>0</v>
      </c>
      <c r="BG265" s="204">
        <f>IF(N265="zákl. přenesená",J265,0)</f>
        <v>0</v>
      </c>
      <c r="BH265" s="204">
        <f>IF(N265="sníž. přenesená",J265,0)</f>
        <v>0</v>
      </c>
      <c r="BI265" s="204">
        <f>IF(N265="nulová",J265,0)</f>
        <v>0</v>
      </c>
      <c r="BJ265" s="18" t="s">
        <v>84</v>
      </c>
      <c r="BK265" s="204">
        <f>ROUND(I265*H265,2)</f>
        <v>0</v>
      </c>
      <c r="BL265" s="18" t="s">
        <v>341</v>
      </c>
      <c r="BM265" s="203" t="s">
        <v>3979</v>
      </c>
    </row>
    <row r="266" spans="1:65" s="2" customFormat="1" ht="24.2" customHeight="1">
      <c r="A266" s="35"/>
      <c r="B266" s="36"/>
      <c r="C266" s="192" t="s">
        <v>947</v>
      </c>
      <c r="D266" s="192" t="s">
        <v>207</v>
      </c>
      <c r="E266" s="193" t="s">
        <v>3980</v>
      </c>
      <c r="F266" s="194" t="s">
        <v>3981</v>
      </c>
      <c r="G266" s="195" t="s">
        <v>210</v>
      </c>
      <c r="H266" s="196">
        <v>8</v>
      </c>
      <c r="I266" s="197"/>
      <c r="J266" s="198">
        <f>ROUND(I266*H266,2)</f>
        <v>0</v>
      </c>
      <c r="K266" s="194" t="s">
        <v>963</v>
      </c>
      <c r="L266" s="40"/>
      <c r="M266" s="199" t="s">
        <v>1</v>
      </c>
      <c r="N266" s="200" t="s">
        <v>41</v>
      </c>
      <c r="O266" s="72"/>
      <c r="P266" s="201">
        <f>O266*H266</f>
        <v>0</v>
      </c>
      <c r="Q266" s="201">
        <v>0.00023</v>
      </c>
      <c r="R266" s="201">
        <f>Q266*H266</f>
        <v>0.00184</v>
      </c>
      <c r="S266" s="201">
        <v>0</v>
      </c>
      <c r="T266" s="202">
        <f>S266*H266</f>
        <v>0</v>
      </c>
      <c r="U266" s="35"/>
      <c r="V266" s="35"/>
      <c r="W266" s="35"/>
      <c r="X266" s="35"/>
      <c r="Y266" s="35"/>
      <c r="Z266" s="35"/>
      <c r="AA266" s="35"/>
      <c r="AB266" s="35"/>
      <c r="AC266" s="35"/>
      <c r="AD266" s="35"/>
      <c r="AE266" s="35"/>
      <c r="AR266" s="203" t="s">
        <v>341</v>
      </c>
      <c r="AT266" s="203" t="s">
        <v>207</v>
      </c>
      <c r="AU266" s="203" t="s">
        <v>86</v>
      </c>
      <c r="AY266" s="18" t="s">
        <v>205</v>
      </c>
      <c r="BE266" s="204">
        <f>IF(N266="základní",J266,0)</f>
        <v>0</v>
      </c>
      <c r="BF266" s="204">
        <f>IF(N266="snížená",J266,0)</f>
        <v>0</v>
      </c>
      <c r="BG266" s="204">
        <f>IF(N266="zákl. přenesená",J266,0)</f>
        <v>0</v>
      </c>
      <c r="BH266" s="204">
        <f>IF(N266="sníž. přenesená",J266,0)</f>
        <v>0</v>
      </c>
      <c r="BI266" s="204">
        <f>IF(N266="nulová",J266,0)</f>
        <v>0</v>
      </c>
      <c r="BJ266" s="18" t="s">
        <v>84</v>
      </c>
      <c r="BK266" s="204">
        <f>ROUND(I266*H266,2)</f>
        <v>0</v>
      </c>
      <c r="BL266" s="18" t="s">
        <v>341</v>
      </c>
      <c r="BM266" s="203" t="s">
        <v>3982</v>
      </c>
    </row>
    <row r="267" spans="2:51" s="13" customFormat="1" ht="12">
      <c r="B267" s="214"/>
      <c r="C267" s="215"/>
      <c r="D267" s="205" t="s">
        <v>284</v>
      </c>
      <c r="E267" s="216" t="s">
        <v>1</v>
      </c>
      <c r="F267" s="217" t="s">
        <v>3983</v>
      </c>
      <c r="G267" s="215"/>
      <c r="H267" s="218">
        <v>8</v>
      </c>
      <c r="I267" s="219"/>
      <c r="J267" s="215"/>
      <c r="K267" s="215"/>
      <c r="L267" s="220"/>
      <c r="M267" s="221"/>
      <c r="N267" s="222"/>
      <c r="O267" s="222"/>
      <c r="P267" s="222"/>
      <c r="Q267" s="222"/>
      <c r="R267" s="222"/>
      <c r="S267" s="222"/>
      <c r="T267" s="223"/>
      <c r="AT267" s="224" t="s">
        <v>284</v>
      </c>
      <c r="AU267" s="224" t="s">
        <v>86</v>
      </c>
      <c r="AV267" s="13" t="s">
        <v>86</v>
      </c>
      <c r="AW267" s="13" t="s">
        <v>32</v>
      </c>
      <c r="AX267" s="13" t="s">
        <v>84</v>
      </c>
      <c r="AY267" s="224" t="s">
        <v>205</v>
      </c>
    </row>
    <row r="268" spans="1:65" s="2" customFormat="1" ht="14.45" customHeight="1">
      <c r="A268" s="35"/>
      <c r="B268" s="36"/>
      <c r="C268" s="192" t="s">
        <v>952</v>
      </c>
      <c r="D268" s="192" t="s">
        <v>207</v>
      </c>
      <c r="E268" s="193" t="s">
        <v>3984</v>
      </c>
      <c r="F268" s="194" t="s">
        <v>3985</v>
      </c>
      <c r="G268" s="195" t="s">
        <v>210</v>
      </c>
      <c r="H268" s="196">
        <v>3</v>
      </c>
      <c r="I268" s="197"/>
      <c r="J268" s="198">
        <f>ROUND(I268*H268,2)</f>
        <v>0</v>
      </c>
      <c r="K268" s="194" t="s">
        <v>963</v>
      </c>
      <c r="L268" s="40"/>
      <c r="M268" s="199" t="s">
        <v>1</v>
      </c>
      <c r="N268" s="200" t="s">
        <v>41</v>
      </c>
      <c r="O268" s="72"/>
      <c r="P268" s="201">
        <f>O268*H268</f>
        <v>0</v>
      </c>
      <c r="Q268" s="201">
        <v>0.00024</v>
      </c>
      <c r="R268" s="201">
        <f>Q268*H268</f>
        <v>0.00072</v>
      </c>
      <c r="S268" s="201">
        <v>0</v>
      </c>
      <c r="T268" s="202">
        <f>S268*H268</f>
        <v>0</v>
      </c>
      <c r="U268" s="35"/>
      <c r="V268" s="35"/>
      <c r="W268" s="35"/>
      <c r="X268" s="35"/>
      <c r="Y268" s="35"/>
      <c r="Z268" s="35"/>
      <c r="AA268" s="35"/>
      <c r="AB268" s="35"/>
      <c r="AC268" s="35"/>
      <c r="AD268" s="35"/>
      <c r="AE268" s="35"/>
      <c r="AR268" s="203" t="s">
        <v>341</v>
      </c>
      <c r="AT268" s="203" t="s">
        <v>207</v>
      </c>
      <c r="AU268" s="203" t="s">
        <v>86</v>
      </c>
      <c r="AY268" s="18" t="s">
        <v>205</v>
      </c>
      <c r="BE268" s="204">
        <f>IF(N268="základní",J268,0)</f>
        <v>0</v>
      </c>
      <c r="BF268" s="204">
        <f>IF(N268="snížená",J268,0)</f>
        <v>0</v>
      </c>
      <c r="BG268" s="204">
        <f>IF(N268="zákl. přenesená",J268,0)</f>
        <v>0</v>
      </c>
      <c r="BH268" s="204">
        <f>IF(N268="sníž. přenesená",J268,0)</f>
        <v>0</v>
      </c>
      <c r="BI268" s="204">
        <f>IF(N268="nulová",J268,0)</f>
        <v>0</v>
      </c>
      <c r="BJ268" s="18" t="s">
        <v>84</v>
      </c>
      <c r="BK268" s="204">
        <f>ROUND(I268*H268,2)</f>
        <v>0</v>
      </c>
      <c r="BL268" s="18" t="s">
        <v>341</v>
      </c>
      <c r="BM268" s="203" t="s">
        <v>3986</v>
      </c>
    </row>
    <row r="269" spans="1:65" s="2" customFormat="1" ht="24.2" customHeight="1">
      <c r="A269" s="35"/>
      <c r="B269" s="36"/>
      <c r="C269" s="192" t="s">
        <v>956</v>
      </c>
      <c r="D269" s="192" t="s">
        <v>207</v>
      </c>
      <c r="E269" s="193" t="s">
        <v>3987</v>
      </c>
      <c r="F269" s="194" t="s">
        <v>3988</v>
      </c>
      <c r="G269" s="195" t="s">
        <v>382</v>
      </c>
      <c r="H269" s="196">
        <v>0.002</v>
      </c>
      <c r="I269" s="197"/>
      <c r="J269" s="198">
        <f>ROUND(I269*H269,2)</f>
        <v>0</v>
      </c>
      <c r="K269" s="194" t="s">
        <v>963</v>
      </c>
      <c r="L269" s="40"/>
      <c r="M269" s="199" t="s">
        <v>1</v>
      </c>
      <c r="N269" s="200" t="s">
        <v>41</v>
      </c>
      <c r="O269" s="72"/>
      <c r="P269" s="201">
        <f>O269*H269</f>
        <v>0</v>
      </c>
      <c r="Q269" s="201">
        <v>0</v>
      </c>
      <c r="R269" s="201">
        <f>Q269*H269</f>
        <v>0</v>
      </c>
      <c r="S269" s="201">
        <v>0</v>
      </c>
      <c r="T269" s="202">
        <f>S269*H269</f>
        <v>0</v>
      </c>
      <c r="U269" s="35"/>
      <c r="V269" s="35"/>
      <c r="W269" s="35"/>
      <c r="X269" s="35"/>
      <c r="Y269" s="35"/>
      <c r="Z269" s="35"/>
      <c r="AA269" s="35"/>
      <c r="AB269" s="35"/>
      <c r="AC269" s="35"/>
      <c r="AD269" s="35"/>
      <c r="AE269" s="35"/>
      <c r="AR269" s="203" t="s">
        <v>341</v>
      </c>
      <c r="AT269" s="203" t="s">
        <v>207</v>
      </c>
      <c r="AU269" s="203" t="s">
        <v>86</v>
      </c>
      <c r="AY269" s="18" t="s">
        <v>205</v>
      </c>
      <c r="BE269" s="204">
        <f>IF(N269="základní",J269,0)</f>
        <v>0</v>
      </c>
      <c r="BF269" s="204">
        <f>IF(N269="snížená",J269,0)</f>
        <v>0</v>
      </c>
      <c r="BG269" s="204">
        <f>IF(N269="zákl. přenesená",J269,0)</f>
        <v>0</v>
      </c>
      <c r="BH269" s="204">
        <f>IF(N269="sníž. přenesená",J269,0)</f>
        <v>0</v>
      </c>
      <c r="BI269" s="204">
        <f>IF(N269="nulová",J269,0)</f>
        <v>0</v>
      </c>
      <c r="BJ269" s="18" t="s">
        <v>84</v>
      </c>
      <c r="BK269" s="204">
        <f>ROUND(I269*H269,2)</f>
        <v>0</v>
      </c>
      <c r="BL269" s="18" t="s">
        <v>341</v>
      </c>
      <c r="BM269" s="203" t="s">
        <v>3989</v>
      </c>
    </row>
    <row r="270" spans="1:65" s="2" customFormat="1" ht="24.2" customHeight="1">
      <c r="A270" s="35"/>
      <c r="B270" s="36"/>
      <c r="C270" s="192" t="s">
        <v>960</v>
      </c>
      <c r="D270" s="192" t="s">
        <v>207</v>
      </c>
      <c r="E270" s="193" t="s">
        <v>3990</v>
      </c>
      <c r="F270" s="194" t="s">
        <v>3991</v>
      </c>
      <c r="G270" s="195" t="s">
        <v>382</v>
      </c>
      <c r="H270" s="196">
        <v>0.056</v>
      </c>
      <c r="I270" s="197"/>
      <c r="J270" s="198">
        <f>ROUND(I270*H270,2)</f>
        <v>0</v>
      </c>
      <c r="K270" s="194" t="s">
        <v>963</v>
      </c>
      <c r="L270" s="40"/>
      <c r="M270" s="199" t="s">
        <v>1</v>
      </c>
      <c r="N270" s="200" t="s">
        <v>41</v>
      </c>
      <c r="O270" s="72"/>
      <c r="P270" s="201">
        <f>O270*H270</f>
        <v>0</v>
      </c>
      <c r="Q270" s="201">
        <v>0</v>
      </c>
      <c r="R270" s="201">
        <f>Q270*H270</f>
        <v>0</v>
      </c>
      <c r="S270" s="201">
        <v>0</v>
      </c>
      <c r="T270" s="202">
        <f>S270*H270</f>
        <v>0</v>
      </c>
      <c r="U270" s="35"/>
      <c r="V270" s="35"/>
      <c r="W270" s="35"/>
      <c r="X270" s="35"/>
      <c r="Y270" s="35"/>
      <c r="Z270" s="35"/>
      <c r="AA270" s="35"/>
      <c r="AB270" s="35"/>
      <c r="AC270" s="35"/>
      <c r="AD270" s="35"/>
      <c r="AE270" s="35"/>
      <c r="AR270" s="203" t="s">
        <v>341</v>
      </c>
      <c r="AT270" s="203" t="s">
        <v>207</v>
      </c>
      <c r="AU270" s="203" t="s">
        <v>86</v>
      </c>
      <c r="AY270" s="18" t="s">
        <v>205</v>
      </c>
      <c r="BE270" s="204">
        <f>IF(N270="základní",J270,0)</f>
        <v>0</v>
      </c>
      <c r="BF270" s="204">
        <f>IF(N270="snížená",J270,0)</f>
        <v>0</v>
      </c>
      <c r="BG270" s="204">
        <f>IF(N270="zákl. přenesená",J270,0)</f>
        <v>0</v>
      </c>
      <c r="BH270" s="204">
        <f>IF(N270="sníž. přenesená",J270,0)</f>
        <v>0</v>
      </c>
      <c r="BI270" s="204">
        <f>IF(N270="nulová",J270,0)</f>
        <v>0</v>
      </c>
      <c r="BJ270" s="18" t="s">
        <v>84</v>
      </c>
      <c r="BK270" s="204">
        <f>ROUND(I270*H270,2)</f>
        <v>0</v>
      </c>
      <c r="BL270" s="18" t="s">
        <v>341</v>
      </c>
      <c r="BM270" s="203" t="s">
        <v>3992</v>
      </c>
    </row>
    <row r="271" spans="2:63" s="12" customFormat="1" ht="22.9" customHeight="1">
      <c r="B271" s="176"/>
      <c r="C271" s="177"/>
      <c r="D271" s="178" t="s">
        <v>75</v>
      </c>
      <c r="E271" s="190" t="s">
        <v>3993</v>
      </c>
      <c r="F271" s="190" t="s">
        <v>3994</v>
      </c>
      <c r="G271" s="177"/>
      <c r="H271" s="177"/>
      <c r="I271" s="180"/>
      <c r="J271" s="191">
        <f>BK271</f>
        <v>0</v>
      </c>
      <c r="K271" s="177"/>
      <c r="L271" s="182"/>
      <c r="M271" s="183"/>
      <c r="N271" s="184"/>
      <c r="O271" s="184"/>
      <c r="P271" s="185">
        <f>SUM(P272:P319)</f>
        <v>0</v>
      </c>
      <c r="Q271" s="184"/>
      <c r="R271" s="185">
        <f>SUM(R272:R319)</f>
        <v>2.5132000000000003</v>
      </c>
      <c r="S271" s="184"/>
      <c r="T271" s="186">
        <f>SUM(T272:T319)</f>
        <v>0.21896</v>
      </c>
      <c r="AR271" s="187" t="s">
        <v>86</v>
      </c>
      <c r="AT271" s="188" t="s">
        <v>75</v>
      </c>
      <c r="AU271" s="188" t="s">
        <v>84</v>
      </c>
      <c r="AY271" s="187" t="s">
        <v>205</v>
      </c>
      <c r="BK271" s="189">
        <f>SUM(BK272:BK319)</f>
        <v>0</v>
      </c>
    </row>
    <row r="272" spans="1:65" s="2" customFormat="1" ht="24.2" customHeight="1">
      <c r="A272" s="35"/>
      <c r="B272" s="36"/>
      <c r="C272" s="192" t="s">
        <v>966</v>
      </c>
      <c r="D272" s="192" t="s">
        <v>207</v>
      </c>
      <c r="E272" s="193" t="s">
        <v>3995</v>
      </c>
      <c r="F272" s="194" t="s">
        <v>3996</v>
      </c>
      <c r="G272" s="195" t="s">
        <v>210</v>
      </c>
      <c r="H272" s="196">
        <v>4</v>
      </c>
      <c r="I272" s="197"/>
      <c r="J272" s="198">
        <f>ROUND(I272*H272,2)</f>
        <v>0</v>
      </c>
      <c r="K272" s="194" t="s">
        <v>963</v>
      </c>
      <c r="L272" s="40"/>
      <c r="M272" s="199" t="s">
        <v>1</v>
      </c>
      <c r="N272" s="200" t="s">
        <v>41</v>
      </c>
      <c r="O272" s="72"/>
      <c r="P272" s="201">
        <f>O272*H272</f>
        <v>0</v>
      </c>
      <c r="Q272" s="201">
        <v>0</v>
      </c>
      <c r="R272" s="201">
        <f>Q272*H272</f>
        <v>0</v>
      </c>
      <c r="S272" s="201">
        <v>0</v>
      </c>
      <c r="T272" s="202">
        <f>S272*H272</f>
        <v>0</v>
      </c>
      <c r="U272" s="35"/>
      <c r="V272" s="35"/>
      <c r="W272" s="35"/>
      <c r="X272" s="35"/>
      <c r="Y272" s="35"/>
      <c r="Z272" s="35"/>
      <c r="AA272" s="35"/>
      <c r="AB272" s="35"/>
      <c r="AC272" s="35"/>
      <c r="AD272" s="35"/>
      <c r="AE272" s="35"/>
      <c r="AR272" s="203" t="s">
        <v>341</v>
      </c>
      <c r="AT272" s="203" t="s">
        <v>207</v>
      </c>
      <c r="AU272" s="203" t="s">
        <v>86</v>
      </c>
      <c r="AY272" s="18" t="s">
        <v>205</v>
      </c>
      <c r="BE272" s="204">
        <f>IF(N272="základní",J272,0)</f>
        <v>0</v>
      </c>
      <c r="BF272" s="204">
        <f>IF(N272="snížená",J272,0)</f>
        <v>0</v>
      </c>
      <c r="BG272" s="204">
        <f>IF(N272="zákl. přenesená",J272,0)</f>
        <v>0</v>
      </c>
      <c r="BH272" s="204">
        <f>IF(N272="sníž. přenesená",J272,0)</f>
        <v>0</v>
      </c>
      <c r="BI272" s="204">
        <f>IF(N272="nulová",J272,0)</f>
        <v>0</v>
      </c>
      <c r="BJ272" s="18" t="s">
        <v>84</v>
      </c>
      <c r="BK272" s="204">
        <f>ROUND(I272*H272,2)</f>
        <v>0</v>
      </c>
      <c r="BL272" s="18" t="s">
        <v>341</v>
      </c>
      <c r="BM272" s="203" t="s">
        <v>3997</v>
      </c>
    </row>
    <row r="273" spans="2:51" s="13" customFormat="1" ht="12">
      <c r="B273" s="214"/>
      <c r="C273" s="215"/>
      <c r="D273" s="205" t="s">
        <v>284</v>
      </c>
      <c r="E273" s="216" t="s">
        <v>1</v>
      </c>
      <c r="F273" s="217" t="s">
        <v>3998</v>
      </c>
      <c r="G273" s="215"/>
      <c r="H273" s="218">
        <v>4</v>
      </c>
      <c r="I273" s="219"/>
      <c r="J273" s="215"/>
      <c r="K273" s="215"/>
      <c r="L273" s="220"/>
      <c r="M273" s="221"/>
      <c r="N273" s="222"/>
      <c r="O273" s="222"/>
      <c r="P273" s="222"/>
      <c r="Q273" s="222"/>
      <c r="R273" s="222"/>
      <c r="S273" s="222"/>
      <c r="T273" s="223"/>
      <c r="AT273" s="224" t="s">
        <v>284</v>
      </c>
      <c r="AU273" s="224" t="s">
        <v>86</v>
      </c>
      <c r="AV273" s="13" t="s">
        <v>86</v>
      </c>
      <c r="AW273" s="13" t="s">
        <v>32</v>
      </c>
      <c r="AX273" s="13" t="s">
        <v>84</v>
      </c>
      <c r="AY273" s="224" t="s">
        <v>205</v>
      </c>
    </row>
    <row r="274" spans="1:65" s="2" customFormat="1" ht="24.2" customHeight="1">
      <c r="A274" s="35"/>
      <c r="B274" s="36"/>
      <c r="C274" s="192" t="s">
        <v>971</v>
      </c>
      <c r="D274" s="192" t="s">
        <v>207</v>
      </c>
      <c r="E274" s="193" t="s">
        <v>3999</v>
      </c>
      <c r="F274" s="194" t="s">
        <v>4000</v>
      </c>
      <c r="G274" s="195" t="s">
        <v>210</v>
      </c>
      <c r="H274" s="196">
        <v>40</v>
      </c>
      <c r="I274" s="197"/>
      <c r="J274" s="198">
        <f>ROUND(I274*H274,2)</f>
        <v>0</v>
      </c>
      <c r="K274" s="194" t="s">
        <v>963</v>
      </c>
      <c r="L274" s="40"/>
      <c r="M274" s="199" t="s">
        <v>1</v>
      </c>
      <c r="N274" s="200" t="s">
        <v>41</v>
      </c>
      <c r="O274" s="72"/>
      <c r="P274" s="201">
        <f>O274*H274</f>
        <v>0</v>
      </c>
      <c r="Q274" s="201">
        <v>0</v>
      </c>
      <c r="R274" s="201">
        <f>Q274*H274</f>
        <v>0</v>
      </c>
      <c r="S274" s="201">
        <v>0</v>
      </c>
      <c r="T274" s="202">
        <f>S274*H274</f>
        <v>0</v>
      </c>
      <c r="U274" s="35"/>
      <c r="V274" s="35"/>
      <c r="W274" s="35"/>
      <c r="X274" s="35"/>
      <c r="Y274" s="35"/>
      <c r="Z274" s="35"/>
      <c r="AA274" s="35"/>
      <c r="AB274" s="35"/>
      <c r="AC274" s="35"/>
      <c r="AD274" s="35"/>
      <c r="AE274" s="35"/>
      <c r="AR274" s="203" t="s">
        <v>341</v>
      </c>
      <c r="AT274" s="203" t="s">
        <v>207</v>
      </c>
      <c r="AU274" s="203" t="s">
        <v>86</v>
      </c>
      <c r="AY274" s="18" t="s">
        <v>205</v>
      </c>
      <c r="BE274" s="204">
        <f>IF(N274="základní",J274,0)</f>
        <v>0</v>
      </c>
      <c r="BF274" s="204">
        <f>IF(N274="snížená",J274,0)</f>
        <v>0</v>
      </c>
      <c r="BG274" s="204">
        <f>IF(N274="zákl. přenesená",J274,0)</f>
        <v>0</v>
      </c>
      <c r="BH274" s="204">
        <f>IF(N274="sníž. přenesená",J274,0)</f>
        <v>0</v>
      </c>
      <c r="BI274" s="204">
        <f>IF(N274="nulová",J274,0)</f>
        <v>0</v>
      </c>
      <c r="BJ274" s="18" t="s">
        <v>84</v>
      </c>
      <c r="BK274" s="204">
        <f>ROUND(I274*H274,2)</f>
        <v>0</v>
      </c>
      <c r="BL274" s="18" t="s">
        <v>341</v>
      </c>
      <c r="BM274" s="203" t="s">
        <v>4001</v>
      </c>
    </row>
    <row r="275" spans="2:51" s="13" customFormat="1" ht="12">
      <c r="B275" s="214"/>
      <c r="C275" s="215"/>
      <c r="D275" s="205" t="s">
        <v>284</v>
      </c>
      <c r="E275" s="216" t="s">
        <v>1</v>
      </c>
      <c r="F275" s="217" t="s">
        <v>4002</v>
      </c>
      <c r="G275" s="215"/>
      <c r="H275" s="218">
        <v>40</v>
      </c>
      <c r="I275" s="219"/>
      <c r="J275" s="215"/>
      <c r="K275" s="215"/>
      <c r="L275" s="220"/>
      <c r="M275" s="221"/>
      <c r="N275" s="222"/>
      <c r="O275" s="222"/>
      <c r="P275" s="222"/>
      <c r="Q275" s="222"/>
      <c r="R275" s="222"/>
      <c r="S275" s="222"/>
      <c r="T275" s="223"/>
      <c r="AT275" s="224" t="s">
        <v>284</v>
      </c>
      <c r="AU275" s="224" t="s">
        <v>86</v>
      </c>
      <c r="AV275" s="13" t="s">
        <v>86</v>
      </c>
      <c r="AW275" s="13" t="s">
        <v>32</v>
      </c>
      <c r="AX275" s="13" t="s">
        <v>84</v>
      </c>
      <c r="AY275" s="224" t="s">
        <v>205</v>
      </c>
    </row>
    <row r="276" spans="1:65" s="2" customFormat="1" ht="14.45" customHeight="1">
      <c r="A276" s="35"/>
      <c r="B276" s="36"/>
      <c r="C276" s="192" t="s">
        <v>975</v>
      </c>
      <c r="D276" s="192" t="s">
        <v>207</v>
      </c>
      <c r="E276" s="193" t="s">
        <v>4003</v>
      </c>
      <c r="F276" s="194" t="s">
        <v>4004</v>
      </c>
      <c r="G276" s="195" t="s">
        <v>282</v>
      </c>
      <c r="H276" s="196">
        <v>9.2</v>
      </c>
      <c r="I276" s="197"/>
      <c r="J276" s="198">
        <f>ROUND(I276*H276,2)</f>
        <v>0</v>
      </c>
      <c r="K276" s="194" t="s">
        <v>963</v>
      </c>
      <c r="L276" s="40"/>
      <c r="M276" s="199" t="s">
        <v>1</v>
      </c>
      <c r="N276" s="200" t="s">
        <v>41</v>
      </c>
      <c r="O276" s="72"/>
      <c r="P276" s="201">
        <f>O276*H276</f>
        <v>0</v>
      </c>
      <c r="Q276" s="201">
        <v>0.201</v>
      </c>
      <c r="R276" s="201">
        <f>Q276*H276</f>
        <v>1.8492</v>
      </c>
      <c r="S276" s="201">
        <v>0.0238</v>
      </c>
      <c r="T276" s="202">
        <f>S276*H276</f>
        <v>0.21896</v>
      </c>
      <c r="U276" s="35"/>
      <c r="V276" s="35"/>
      <c r="W276" s="35"/>
      <c r="X276" s="35"/>
      <c r="Y276" s="35"/>
      <c r="Z276" s="35"/>
      <c r="AA276" s="35"/>
      <c r="AB276" s="35"/>
      <c r="AC276" s="35"/>
      <c r="AD276" s="35"/>
      <c r="AE276" s="35"/>
      <c r="AR276" s="203" t="s">
        <v>341</v>
      </c>
      <c r="AT276" s="203" t="s">
        <v>207</v>
      </c>
      <c r="AU276" s="203" t="s">
        <v>86</v>
      </c>
      <c r="AY276" s="18" t="s">
        <v>205</v>
      </c>
      <c r="BE276" s="204">
        <f>IF(N276="základní",J276,0)</f>
        <v>0</v>
      </c>
      <c r="BF276" s="204">
        <f>IF(N276="snížená",J276,0)</f>
        <v>0</v>
      </c>
      <c r="BG276" s="204">
        <f>IF(N276="zákl. přenesená",J276,0)</f>
        <v>0</v>
      </c>
      <c r="BH276" s="204">
        <f>IF(N276="sníž. přenesená",J276,0)</f>
        <v>0</v>
      </c>
      <c r="BI276" s="204">
        <f>IF(N276="nulová",J276,0)</f>
        <v>0</v>
      </c>
      <c r="BJ276" s="18" t="s">
        <v>84</v>
      </c>
      <c r="BK276" s="204">
        <f>ROUND(I276*H276,2)</f>
        <v>0</v>
      </c>
      <c r="BL276" s="18" t="s">
        <v>341</v>
      </c>
      <c r="BM276" s="203" t="s">
        <v>4005</v>
      </c>
    </row>
    <row r="277" spans="1:65" s="2" customFormat="1" ht="24.2" customHeight="1">
      <c r="A277" s="35"/>
      <c r="B277" s="36"/>
      <c r="C277" s="192" t="s">
        <v>979</v>
      </c>
      <c r="D277" s="192" t="s">
        <v>207</v>
      </c>
      <c r="E277" s="193" t="s">
        <v>4006</v>
      </c>
      <c r="F277" s="194" t="s">
        <v>4007</v>
      </c>
      <c r="G277" s="195" t="s">
        <v>210</v>
      </c>
      <c r="H277" s="196">
        <v>11</v>
      </c>
      <c r="I277" s="197"/>
      <c r="J277" s="198">
        <f>ROUND(I277*H277,2)</f>
        <v>0</v>
      </c>
      <c r="K277" s="194" t="s">
        <v>963</v>
      </c>
      <c r="L277" s="40"/>
      <c r="M277" s="199" t="s">
        <v>1</v>
      </c>
      <c r="N277" s="200" t="s">
        <v>41</v>
      </c>
      <c r="O277" s="72"/>
      <c r="P277" s="201">
        <f>O277*H277</f>
        <v>0</v>
      </c>
      <c r="Q277" s="201">
        <v>0</v>
      </c>
      <c r="R277" s="201">
        <f>Q277*H277</f>
        <v>0</v>
      </c>
      <c r="S277" s="201">
        <v>0</v>
      </c>
      <c r="T277" s="202">
        <f>S277*H277</f>
        <v>0</v>
      </c>
      <c r="U277" s="35"/>
      <c r="V277" s="35"/>
      <c r="W277" s="35"/>
      <c r="X277" s="35"/>
      <c r="Y277" s="35"/>
      <c r="Z277" s="35"/>
      <c r="AA277" s="35"/>
      <c r="AB277" s="35"/>
      <c r="AC277" s="35"/>
      <c r="AD277" s="35"/>
      <c r="AE277" s="35"/>
      <c r="AR277" s="203" t="s">
        <v>341</v>
      </c>
      <c r="AT277" s="203" t="s">
        <v>207</v>
      </c>
      <c r="AU277" s="203" t="s">
        <v>86</v>
      </c>
      <c r="AY277" s="18" t="s">
        <v>205</v>
      </c>
      <c r="BE277" s="204">
        <f>IF(N277="základní",J277,0)</f>
        <v>0</v>
      </c>
      <c r="BF277" s="204">
        <f>IF(N277="snížená",J277,0)</f>
        <v>0</v>
      </c>
      <c r="BG277" s="204">
        <f>IF(N277="zákl. přenesená",J277,0)</f>
        <v>0</v>
      </c>
      <c r="BH277" s="204">
        <f>IF(N277="sníž. přenesená",J277,0)</f>
        <v>0</v>
      </c>
      <c r="BI277" s="204">
        <f>IF(N277="nulová",J277,0)</f>
        <v>0</v>
      </c>
      <c r="BJ277" s="18" t="s">
        <v>84</v>
      </c>
      <c r="BK277" s="204">
        <f>ROUND(I277*H277,2)</f>
        <v>0</v>
      </c>
      <c r="BL277" s="18" t="s">
        <v>341</v>
      </c>
      <c r="BM277" s="203" t="s">
        <v>4008</v>
      </c>
    </row>
    <row r="278" spans="1:65" s="2" customFormat="1" ht="37.9" customHeight="1">
      <c r="A278" s="35"/>
      <c r="B278" s="36"/>
      <c r="C278" s="250" t="s">
        <v>983</v>
      </c>
      <c r="D278" s="250" t="s">
        <v>502</v>
      </c>
      <c r="E278" s="251" t="s">
        <v>4009</v>
      </c>
      <c r="F278" s="252" t="s">
        <v>4010</v>
      </c>
      <c r="G278" s="253" t="s">
        <v>2678</v>
      </c>
      <c r="H278" s="254">
        <v>2</v>
      </c>
      <c r="I278" s="255"/>
      <c r="J278" s="256">
        <f>ROUND(I278*H278,2)</f>
        <v>0</v>
      </c>
      <c r="K278" s="252" t="s">
        <v>1</v>
      </c>
      <c r="L278" s="257"/>
      <c r="M278" s="258" t="s">
        <v>1</v>
      </c>
      <c r="N278" s="259" t="s">
        <v>41</v>
      </c>
      <c r="O278" s="72"/>
      <c r="P278" s="201">
        <f>O278*H278</f>
        <v>0</v>
      </c>
      <c r="Q278" s="201">
        <v>0.005</v>
      </c>
      <c r="R278" s="201">
        <f>Q278*H278</f>
        <v>0.01</v>
      </c>
      <c r="S278" s="201">
        <v>0</v>
      </c>
      <c r="T278" s="202">
        <f>S278*H278</f>
        <v>0</v>
      </c>
      <c r="U278" s="35"/>
      <c r="V278" s="35"/>
      <c r="W278" s="35"/>
      <c r="X278" s="35"/>
      <c r="Y278" s="35"/>
      <c r="Z278" s="35"/>
      <c r="AA278" s="35"/>
      <c r="AB278" s="35"/>
      <c r="AC278" s="35"/>
      <c r="AD278" s="35"/>
      <c r="AE278" s="35"/>
      <c r="AR278" s="203" t="s">
        <v>643</v>
      </c>
      <c r="AT278" s="203" t="s">
        <v>502</v>
      </c>
      <c r="AU278" s="203" t="s">
        <v>86</v>
      </c>
      <c r="AY278" s="18" t="s">
        <v>205</v>
      </c>
      <c r="BE278" s="204">
        <f>IF(N278="základní",J278,0)</f>
        <v>0</v>
      </c>
      <c r="BF278" s="204">
        <f>IF(N278="snížená",J278,0)</f>
        <v>0</v>
      </c>
      <c r="BG278" s="204">
        <f>IF(N278="zákl. přenesená",J278,0)</f>
        <v>0</v>
      </c>
      <c r="BH278" s="204">
        <f>IF(N278="sníž. přenesená",J278,0)</f>
        <v>0</v>
      </c>
      <c r="BI278" s="204">
        <f>IF(N278="nulová",J278,0)</f>
        <v>0</v>
      </c>
      <c r="BJ278" s="18" t="s">
        <v>84</v>
      </c>
      <c r="BK278" s="204">
        <f>ROUND(I278*H278,2)</f>
        <v>0</v>
      </c>
      <c r="BL278" s="18" t="s">
        <v>341</v>
      </c>
      <c r="BM278" s="203" t="s">
        <v>4011</v>
      </c>
    </row>
    <row r="279" spans="2:51" s="13" customFormat="1" ht="12">
      <c r="B279" s="214"/>
      <c r="C279" s="215"/>
      <c r="D279" s="205" t="s">
        <v>284</v>
      </c>
      <c r="E279" s="216" t="s">
        <v>1</v>
      </c>
      <c r="F279" s="217" t="s">
        <v>4012</v>
      </c>
      <c r="G279" s="215"/>
      <c r="H279" s="218">
        <v>2</v>
      </c>
      <c r="I279" s="219"/>
      <c r="J279" s="215"/>
      <c r="K279" s="215"/>
      <c r="L279" s="220"/>
      <c r="M279" s="221"/>
      <c r="N279" s="222"/>
      <c r="O279" s="222"/>
      <c r="P279" s="222"/>
      <c r="Q279" s="222"/>
      <c r="R279" s="222"/>
      <c r="S279" s="222"/>
      <c r="T279" s="223"/>
      <c r="AT279" s="224" t="s">
        <v>284</v>
      </c>
      <c r="AU279" s="224" t="s">
        <v>86</v>
      </c>
      <c r="AV279" s="13" t="s">
        <v>86</v>
      </c>
      <c r="AW279" s="13" t="s">
        <v>32</v>
      </c>
      <c r="AX279" s="13" t="s">
        <v>84</v>
      </c>
      <c r="AY279" s="224" t="s">
        <v>205</v>
      </c>
    </row>
    <row r="280" spans="1:65" s="2" customFormat="1" ht="37.9" customHeight="1">
      <c r="A280" s="35"/>
      <c r="B280" s="36"/>
      <c r="C280" s="250" t="s">
        <v>987</v>
      </c>
      <c r="D280" s="250" t="s">
        <v>502</v>
      </c>
      <c r="E280" s="251" t="s">
        <v>4013</v>
      </c>
      <c r="F280" s="252" t="s">
        <v>4014</v>
      </c>
      <c r="G280" s="253" t="s">
        <v>2678</v>
      </c>
      <c r="H280" s="254">
        <v>1</v>
      </c>
      <c r="I280" s="255"/>
      <c r="J280" s="256">
        <f>ROUND(I280*H280,2)</f>
        <v>0</v>
      </c>
      <c r="K280" s="252" t="s">
        <v>1</v>
      </c>
      <c r="L280" s="257"/>
      <c r="M280" s="258" t="s">
        <v>1</v>
      </c>
      <c r="N280" s="259" t="s">
        <v>41</v>
      </c>
      <c r="O280" s="72"/>
      <c r="P280" s="201">
        <f>O280*H280</f>
        <v>0</v>
      </c>
      <c r="Q280" s="201">
        <v>0.0062</v>
      </c>
      <c r="R280" s="201">
        <f>Q280*H280</f>
        <v>0.0062</v>
      </c>
      <c r="S280" s="201">
        <v>0</v>
      </c>
      <c r="T280" s="202">
        <f>S280*H280</f>
        <v>0</v>
      </c>
      <c r="U280" s="35"/>
      <c r="V280" s="35"/>
      <c r="W280" s="35"/>
      <c r="X280" s="35"/>
      <c r="Y280" s="35"/>
      <c r="Z280" s="35"/>
      <c r="AA280" s="35"/>
      <c r="AB280" s="35"/>
      <c r="AC280" s="35"/>
      <c r="AD280" s="35"/>
      <c r="AE280" s="35"/>
      <c r="AR280" s="203" t="s">
        <v>643</v>
      </c>
      <c r="AT280" s="203" t="s">
        <v>502</v>
      </c>
      <c r="AU280" s="203" t="s">
        <v>86</v>
      </c>
      <c r="AY280" s="18" t="s">
        <v>205</v>
      </c>
      <c r="BE280" s="204">
        <f>IF(N280="základní",J280,0)</f>
        <v>0</v>
      </c>
      <c r="BF280" s="204">
        <f>IF(N280="snížená",J280,0)</f>
        <v>0</v>
      </c>
      <c r="BG280" s="204">
        <f>IF(N280="zákl. přenesená",J280,0)</f>
        <v>0</v>
      </c>
      <c r="BH280" s="204">
        <f>IF(N280="sníž. přenesená",J280,0)</f>
        <v>0</v>
      </c>
      <c r="BI280" s="204">
        <f>IF(N280="nulová",J280,0)</f>
        <v>0</v>
      </c>
      <c r="BJ280" s="18" t="s">
        <v>84</v>
      </c>
      <c r="BK280" s="204">
        <f>ROUND(I280*H280,2)</f>
        <v>0</v>
      </c>
      <c r="BL280" s="18" t="s">
        <v>341</v>
      </c>
      <c r="BM280" s="203" t="s">
        <v>4015</v>
      </c>
    </row>
    <row r="281" spans="2:51" s="13" customFormat="1" ht="12">
      <c r="B281" s="214"/>
      <c r="C281" s="215"/>
      <c r="D281" s="205" t="s">
        <v>284</v>
      </c>
      <c r="E281" s="216" t="s">
        <v>1</v>
      </c>
      <c r="F281" s="217" t="s">
        <v>3875</v>
      </c>
      <c r="G281" s="215"/>
      <c r="H281" s="218">
        <v>1</v>
      </c>
      <c r="I281" s="219"/>
      <c r="J281" s="215"/>
      <c r="K281" s="215"/>
      <c r="L281" s="220"/>
      <c r="M281" s="221"/>
      <c r="N281" s="222"/>
      <c r="O281" s="222"/>
      <c r="P281" s="222"/>
      <c r="Q281" s="222"/>
      <c r="R281" s="222"/>
      <c r="S281" s="222"/>
      <c r="T281" s="223"/>
      <c r="AT281" s="224" t="s">
        <v>284</v>
      </c>
      <c r="AU281" s="224" t="s">
        <v>86</v>
      </c>
      <c r="AV281" s="13" t="s">
        <v>86</v>
      </c>
      <c r="AW281" s="13" t="s">
        <v>32</v>
      </c>
      <c r="AX281" s="13" t="s">
        <v>84</v>
      </c>
      <c r="AY281" s="224" t="s">
        <v>205</v>
      </c>
    </row>
    <row r="282" spans="1:65" s="2" customFormat="1" ht="37.9" customHeight="1">
      <c r="A282" s="35"/>
      <c r="B282" s="36"/>
      <c r="C282" s="250" t="s">
        <v>991</v>
      </c>
      <c r="D282" s="250" t="s">
        <v>502</v>
      </c>
      <c r="E282" s="251" t="s">
        <v>4016</v>
      </c>
      <c r="F282" s="252" t="s">
        <v>4017</v>
      </c>
      <c r="G282" s="253" t="s">
        <v>2678</v>
      </c>
      <c r="H282" s="254">
        <v>2</v>
      </c>
      <c r="I282" s="255"/>
      <c r="J282" s="256">
        <f>ROUND(I282*H282,2)</f>
        <v>0</v>
      </c>
      <c r="K282" s="252" t="s">
        <v>1</v>
      </c>
      <c r="L282" s="257"/>
      <c r="M282" s="258" t="s">
        <v>1</v>
      </c>
      <c r="N282" s="259" t="s">
        <v>41</v>
      </c>
      <c r="O282" s="72"/>
      <c r="P282" s="201">
        <f>O282*H282</f>
        <v>0</v>
      </c>
      <c r="Q282" s="201">
        <v>0.0074</v>
      </c>
      <c r="R282" s="201">
        <f>Q282*H282</f>
        <v>0.0148</v>
      </c>
      <c r="S282" s="201">
        <v>0</v>
      </c>
      <c r="T282" s="202">
        <f>S282*H282</f>
        <v>0</v>
      </c>
      <c r="U282" s="35"/>
      <c r="V282" s="35"/>
      <c r="W282" s="35"/>
      <c r="X282" s="35"/>
      <c r="Y282" s="35"/>
      <c r="Z282" s="35"/>
      <c r="AA282" s="35"/>
      <c r="AB282" s="35"/>
      <c r="AC282" s="35"/>
      <c r="AD282" s="35"/>
      <c r="AE282" s="35"/>
      <c r="AR282" s="203" t="s">
        <v>643</v>
      </c>
      <c r="AT282" s="203" t="s">
        <v>502</v>
      </c>
      <c r="AU282" s="203" t="s">
        <v>86</v>
      </c>
      <c r="AY282" s="18" t="s">
        <v>205</v>
      </c>
      <c r="BE282" s="204">
        <f>IF(N282="základní",J282,0)</f>
        <v>0</v>
      </c>
      <c r="BF282" s="204">
        <f>IF(N282="snížená",J282,0)</f>
        <v>0</v>
      </c>
      <c r="BG282" s="204">
        <f>IF(N282="zákl. přenesená",J282,0)</f>
        <v>0</v>
      </c>
      <c r="BH282" s="204">
        <f>IF(N282="sníž. přenesená",J282,0)</f>
        <v>0</v>
      </c>
      <c r="BI282" s="204">
        <f>IF(N282="nulová",J282,0)</f>
        <v>0</v>
      </c>
      <c r="BJ282" s="18" t="s">
        <v>84</v>
      </c>
      <c r="BK282" s="204">
        <f>ROUND(I282*H282,2)</f>
        <v>0</v>
      </c>
      <c r="BL282" s="18" t="s">
        <v>341</v>
      </c>
      <c r="BM282" s="203" t="s">
        <v>4018</v>
      </c>
    </row>
    <row r="283" spans="2:51" s="13" customFormat="1" ht="12">
      <c r="B283" s="214"/>
      <c r="C283" s="215"/>
      <c r="D283" s="205" t="s">
        <v>284</v>
      </c>
      <c r="E283" s="216" t="s">
        <v>1</v>
      </c>
      <c r="F283" s="217" t="s">
        <v>4019</v>
      </c>
      <c r="G283" s="215"/>
      <c r="H283" s="218">
        <v>2</v>
      </c>
      <c r="I283" s="219"/>
      <c r="J283" s="215"/>
      <c r="K283" s="215"/>
      <c r="L283" s="220"/>
      <c r="M283" s="221"/>
      <c r="N283" s="222"/>
      <c r="O283" s="222"/>
      <c r="P283" s="222"/>
      <c r="Q283" s="222"/>
      <c r="R283" s="222"/>
      <c r="S283" s="222"/>
      <c r="T283" s="223"/>
      <c r="AT283" s="224" t="s">
        <v>284</v>
      </c>
      <c r="AU283" s="224" t="s">
        <v>86</v>
      </c>
      <c r="AV283" s="13" t="s">
        <v>86</v>
      </c>
      <c r="AW283" s="13" t="s">
        <v>32</v>
      </c>
      <c r="AX283" s="13" t="s">
        <v>84</v>
      </c>
      <c r="AY283" s="224" t="s">
        <v>205</v>
      </c>
    </row>
    <row r="284" spans="1:65" s="2" customFormat="1" ht="37.9" customHeight="1">
      <c r="A284" s="35"/>
      <c r="B284" s="36"/>
      <c r="C284" s="250" t="s">
        <v>996</v>
      </c>
      <c r="D284" s="250" t="s">
        <v>502</v>
      </c>
      <c r="E284" s="251" t="s">
        <v>4020</v>
      </c>
      <c r="F284" s="252" t="s">
        <v>4021</v>
      </c>
      <c r="G284" s="253" t="s">
        <v>2678</v>
      </c>
      <c r="H284" s="254">
        <v>2</v>
      </c>
      <c r="I284" s="255"/>
      <c r="J284" s="256">
        <f>ROUND(I284*H284,2)</f>
        <v>0</v>
      </c>
      <c r="K284" s="252" t="s">
        <v>1</v>
      </c>
      <c r="L284" s="257"/>
      <c r="M284" s="258" t="s">
        <v>1</v>
      </c>
      <c r="N284" s="259" t="s">
        <v>41</v>
      </c>
      <c r="O284" s="72"/>
      <c r="P284" s="201">
        <f>O284*H284</f>
        <v>0</v>
      </c>
      <c r="Q284" s="201">
        <v>0.00868</v>
      </c>
      <c r="R284" s="201">
        <f>Q284*H284</f>
        <v>0.01736</v>
      </c>
      <c r="S284" s="201">
        <v>0</v>
      </c>
      <c r="T284" s="202">
        <f>S284*H284</f>
        <v>0</v>
      </c>
      <c r="U284" s="35"/>
      <c r="V284" s="35"/>
      <c r="W284" s="35"/>
      <c r="X284" s="35"/>
      <c r="Y284" s="35"/>
      <c r="Z284" s="35"/>
      <c r="AA284" s="35"/>
      <c r="AB284" s="35"/>
      <c r="AC284" s="35"/>
      <c r="AD284" s="35"/>
      <c r="AE284" s="35"/>
      <c r="AR284" s="203" t="s">
        <v>643</v>
      </c>
      <c r="AT284" s="203" t="s">
        <v>502</v>
      </c>
      <c r="AU284" s="203" t="s">
        <v>86</v>
      </c>
      <c r="AY284" s="18" t="s">
        <v>205</v>
      </c>
      <c r="BE284" s="204">
        <f>IF(N284="základní",J284,0)</f>
        <v>0</v>
      </c>
      <c r="BF284" s="204">
        <f>IF(N284="snížená",J284,0)</f>
        <v>0</v>
      </c>
      <c r="BG284" s="204">
        <f>IF(N284="zákl. přenesená",J284,0)</f>
        <v>0</v>
      </c>
      <c r="BH284" s="204">
        <f>IF(N284="sníž. přenesená",J284,0)</f>
        <v>0</v>
      </c>
      <c r="BI284" s="204">
        <f>IF(N284="nulová",J284,0)</f>
        <v>0</v>
      </c>
      <c r="BJ284" s="18" t="s">
        <v>84</v>
      </c>
      <c r="BK284" s="204">
        <f>ROUND(I284*H284,2)</f>
        <v>0</v>
      </c>
      <c r="BL284" s="18" t="s">
        <v>341</v>
      </c>
      <c r="BM284" s="203" t="s">
        <v>4022</v>
      </c>
    </row>
    <row r="285" spans="2:51" s="13" customFormat="1" ht="12">
      <c r="B285" s="214"/>
      <c r="C285" s="215"/>
      <c r="D285" s="205" t="s">
        <v>284</v>
      </c>
      <c r="E285" s="216" t="s">
        <v>1</v>
      </c>
      <c r="F285" s="217" t="s">
        <v>4023</v>
      </c>
      <c r="G285" s="215"/>
      <c r="H285" s="218">
        <v>2</v>
      </c>
      <c r="I285" s="219"/>
      <c r="J285" s="215"/>
      <c r="K285" s="215"/>
      <c r="L285" s="220"/>
      <c r="M285" s="221"/>
      <c r="N285" s="222"/>
      <c r="O285" s="222"/>
      <c r="P285" s="222"/>
      <c r="Q285" s="222"/>
      <c r="R285" s="222"/>
      <c r="S285" s="222"/>
      <c r="T285" s="223"/>
      <c r="AT285" s="224" t="s">
        <v>284</v>
      </c>
      <c r="AU285" s="224" t="s">
        <v>86</v>
      </c>
      <c r="AV285" s="13" t="s">
        <v>86</v>
      </c>
      <c r="AW285" s="13" t="s">
        <v>32</v>
      </c>
      <c r="AX285" s="13" t="s">
        <v>84</v>
      </c>
      <c r="AY285" s="224" t="s">
        <v>205</v>
      </c>
    </row>
    <row r="286" spans="1:65" s="2" customFormat="1" ht="37.9" customHeight="1">
      <c r="A286" s="35"/>
      <c r="B286" s="36"/>
      <c r="C286" s="250" t="s">
        <v>1000</v>
      </c>
      <c r="D286" s="250" t="s">
        <v>502</v>
      </c>
      <c r="E286" s="251" t="s">
        <v>4024</v>
      </c>
      <c r="F286" s="252" t="s">
        <v>4025</v>
      </c>
      <c r="G286" s="253" t="s">
        <v>2678</v>
      </c>
      <c r="H286" s="254">
        <v>2</v>
      </c>
      <c r="I286" s="255"/>
      <c r="J286" s="256">
        <f>ROUND(I286*H286,2)</f>
        <v>0</v>
      </c>
      <c r="K286" s="252" t="s">
        <v>1</v>
      </c>
      <c r="L286" s="257"/>
      <c r="M286" s="258" t="s">
        <v>1</v>
      </c>
      <c r="N286" s="259" t="s">
        <v>41</v>
      </c>
      <c r="O286" s="72"/>
      <c r="P286" s="201">
        <f>O286*H286</f>
        <v>0</v>
      </c>
      <c r="Q286" s="201">
        <v>0.0116</v>
      </c>
      <c r="R286" s="201">
        <f>Q286*H286</f>
        <v>0.0232</v>
      </c>
      <c r="S286" s="201">
        <v>0</v>
      </c>
      <c r="T286" s="202">
        <f>S286*H286</f>
        <v>0</v>
      </c>
      <c r="U286" s="35"/>
      <c r="V286" s="35"/>
      <c r="W286" s="35"/>
      <c r="X286" s="35"/>
      <c r="Y286" s="35"/>
      <c r="Z286" s="35"/>
      <c r="AA286" s="35"/>
      <c r="AB286" s="35"/>
      <c r="AC286" s="35"/>
      <c r="AD286" s="35"/>
      <c r="AE286" s="35"/>
      <c r="AR286" s="203" t="s">
        <v>643</v>
      </c>
      <c r="AT286" s="203" t="s">
        <v>502</v>
      </c>
      <c r="AU286" s="203" t="s">
        <v>86</v>
      </c>
      <c r="AY286" s="18" t="s">
        <v>205</v>
      </c>
      <c r="BE286" s="204">
        <f>IF(N286="základní",J286,0)</f>
        <v>0</v>
      </c>
      <c r="BF286" s="204">
        <f>IF(N286="snížená",J286,0)</f>
        <v>0</v>
      </c>
      <c r="BG286" s="204">
        <f>IF(N286="zákl. přenesená",J286,0)</f>
        <v>0</v>
      </c>
      <c r="BH286" s="204">
        <f>IF(N286="sníž. přenesená",J286,0)</f>
        <v>0</v>
      </c>
      <c r="BI286" s="204">
        <f>IF(N286="nulová",J286,0)</f>
        <v>0</v>
      </c>
      <c r="BJ286" s="18" t="s">
        <v>84</v>
      </c>
      <c r="BK286" s="204">
        <f>ROUND(I286*H286,2)</f>
        <v>0</v>
      </c>
      <c r="BL286" s="18" t="s">
        <v>341</v>
      </c>
      <c r="BM286" s="203" t="s">
        <v>4026</v>
      </c>
    </row>
    <row r="287" spans="2:51" s="13" customFormat="1" ht="12">
      <c r="B287" s="214"/>
      <c r="C287" s="215"/>
      <c r="D287" s="205" t="s">
        <v>284</v>
      </c>
      <c r="E287" s="216" t="s">
        <v>1</v>
      </c>
      <c r="F287" s="217" t="s">
        <v>4027</v>
      </c>
      <c r="G287" s="215"/>
      <c r="H287" s="218">
        <v>2</v>
      </c>
      <c r="I287" s="219"/>
      <c r="J287" s="215"/>
      <c r="K287" s="215"/>
      <c r="L287" s="220"/>
      <c r="M287" s="221"/>
      <c r="N287" s="222"/>
      <c r="O287" s="222"/>
      <c r="P287" s="222"/>
      <c r="Q287" s="222"/>
      <c r="R287" s="222"/>
      <c r="S287" s="222"/>
      <c r="T287" s="223"/>
      <c r="AT287" s="224" t="s">
        <v>284</v>
      </c>
      <c r="AU287" s="224" t="s">
        <v>86</v>
      </c>
      <c r="AV287" s="13" t="s">
        <v>86</v>
      </c>
      <c r="AW287" s="13" t="s">
        <v>32</v>
      </c>
      <c r="AX287" s="13" t="s">
        <v>84</v>
      </c>
      <c r="AY287" s="224" t="s">
        <v>205</v>
      </c>
    </row>
    <row r="288" spans="1:65" s="2" customFormat="1" ht="37.9" customHeight="1">
      <c r="A288" s="35"/>
      <c r="B288" s="36"/>
      <c r="C288" s="250" t="s">
        <v>1005</v>
      </c>
      <c r="D288" s="250" t="s">
        <v>502</v>
      </c>
      <c r="E288" s="251" t="s">
        <v>4028</v>
      </c>
      <c r="F288" s="252" t="s">
        <v>4029</v>
      </c>
      <c r="G288" s="253" t="s">
        <v>2678</v>
      </c>
      <c r="H288" s="254">
        <v>1</v>
      </c>
      <c r="I288" s="255"/>
      <c r="J288" s="256">
        <f>ROUND(I288*H288,2)</f>
        <v>0</v>
      </c>
      <c r="K288" s="252" t="s">
        <v>1</v>
      </c>
      <c r="L288" s="257"/>
      <c r="M288" s="258" t="s">
        <v>1</v>
      </c>
      <c r="N288" s="259" t="s">
        <v>41</v>
      </c>
      <c r="O288" s="72"/>
      <c r="P288" s="201">
        <f>O288*H288</f>
        <v>0</v>
      </c>
      <c r="Q288" s="201">
        <v>0.0174</v>
      </c>
      <c r="R288" s="201">
        <f>Q288*H288</f>
        <v>0.0174</v>
      </c>
      <c r="S288" s="201">
        <v>0</v>
      </c>
      <c r="T288" s="202">
        <f>S288*H288</f>
        <v>0</v>
      </c>
      <c r="U288" s="35"/>
      <c r="V288" s="35"/>
      <c r="W288" s="35"/>
      <c r="X288" s="35"/>
      <c r="Y288" s="35"/>
      <c r="Z288" s="35"/>
      <c r="AA288" s="35"/>
      <c r="AB288" s="35"/>
      <c r="AC288" s="35"/>
      <c r="AD288" s="35"/>
      <c r="AE288" s="35"/>
      <c r="AR288" s="203" t="s">
        <v>643</v>
      </c>
      <c r="AT288" s="203" t="s">
        <v>502</v>
      </c>
      <c r="AU288" s="203" t="s">
        <v>86</v>
      </c>
      <c r="AY288" s="18" t="s">
        <v>205</v>
      </c>
      <c r="BE288" s="204">
        <f>IF(N288="základní",J288,0)</f>
        <v>0</v>
      </c>
      <c r="BF288" s="204">
        <f>IF(N288="snížená",J288,0)</f>
        <v>0</v>
      </c>
      <c r="BG288" s="204">
        <f>IF(N288="zákl. přenesená",J288,0)</f>
        <v>0</v>
      </c>
      <c r="BH288" s="204">
        <f>IF(N288="sníž. přenesená",J288,0)</f>
        <v>0</v>
      </c>
      <c r="BI288" s="204">
        <f>IF(N288="nulová",J288,0)</f>
        <v>0</v>
      </c>
      <c r="BJ288" s="18" t="s">
        <v>84</v>
      </c>
      <c r="BK288" s="204">
        <f>ROUND(I288*H288,2)</f>
        <v>0</v>
      </c>
      <c r="BL288" s="18" t="s">
        <v>341</v>
      </c>
      <c r="BM288" s="203" t="s">
        <v>4030</v>
      </c>
    </row>
    <row r="289" spans="2:51" s="13" customFormat="1" ht="12">
      <c r="B289" s="214"/>
      <c r="C289" s="215"/>
      <c r="D289" s="205" t="s">
        <v>284</v>
      </c>
      <c r="E289" s="216" t="s">
        <v>1</v>
      </c>
      <c r="F289" s="217" t="s">
        <v>4031</v>
      </c>
      <c r="G289" s="215"/>
      <c r="H289" s="218">
        <v>1</v>
      </c>
      <c r="I289" s="219"/>
      <c r="J289" s="215"/>
      <c r="K289" s="215"/>
      <c r="L289" s="220"/>
      <c r="M289" s="221"/>
      <c r="N289" s="222"/>
      <c r="O289" s="222"/>
      <c r="P289" s="222"/>
      <c r="Q289" s="222"/>
      <c r="R289" s="222"/>
      <c r="S289" s="222"/>
      <c r="T289" s="223"/>
      <c r="AT289" s="224" t="s">
        <v>284</v>
      </c>
      <c r="AU289" s="224" t="s">
        <v>86</v>
      </c>
      <c r="AV289" s="13" t="s">
        <v>86</v>
      </c>
      <c r="AW289" s="13" t="s">
        <v>32</v>
      </c>
      <c r="AX289" s="13" t="s">
        <v>84</v>
      </c>
      <c r="AY289" s="224" t="s">
        <v>205</v>
      </c>
    </row>
    <row r="290" spans="1:65" s="2" customFormat="1" ht="37.9" customHeight="1">
      <c r="A290" s="35"/>
      <c r="B290" s="36"/>
      <c r="C290" s="250" t="s">
        <v>1010</v>
      </c>
      <c r="D290" s="250" t="s">
        <v>502</v>
      </c>
      <c r="E290" s="251" t="s">
        <v>4032</v>
      </c>
      <c r="F290" s="252" t="s">
        <v>4033</v>
      </c>
      <c r="G290" s="253" t="s">
        <v>210</v>
      </c>
      <c r="H290" s="254">
        <v>1</v>
      </c>
      <c r="I290" s="255"/>
      <c r="J290" s="256">
        <f>ROUND(I290*H290,2)</f>
        <v>0</v>
      </c>
      <c r="K290" s="252" t="s">
        <v>963</v>
      </c>
      <c r="L290" s="257"/>
      <c r="M290" s="258" t="s">
        <v>1</v>
      </c>
      <c r="N290" s="259" t="s">
        <v>41</v>
      </c>
      <c r="O290" s="72"/>
      <c r="P290" s="201">
        <f>O290*H290</f>
        <v>0</v>
      </c>
      <c r="Q290" s="201">
        <v>0.00868</v>
      </c>
      <c r="R290" s="201">
        <f>Q290*H290</f>
        <v>0.00868</v>
      </c>
      <c r="S290" s="201">
        <v>0</v>
      </c>
      <c r="T290" s="202">
        <f>S290*H290</f>
        <v>0</v>
      </c>
      <c r="U290" s="35"/>
      <c r="V290" s="35"/>
      <c r="W290" s="35"/>
      <c r="X290" s="35"/>
      <c r="Y290" s="35"/>
      <c r="Z290" s="35"/>
      <c r="AA290" s="35"/>
      <c r="AB290" s="35"/>
      <c r="AC290" s="35"/>
      <c r="AD290" s="35"/>
      <c r="AE290" s="35"/>
      <c r="AR290" s="203" t="s">
        <v>643</v>
      </c>
      <c r="AT290" s="203" t="s">
        <v>502</v>
      </c>
      <c r="AU290" s="203" t="s">
        <v>86</v>
      </c>
      <c r="AY290" s="18" t="s">
        <v>205</v>
      </c>
      <c r="BE290" s="204">
        <f>IF(N290="základní",J290,0)</f>
        <v>0</v>
      </c>
      <c r="BF290" s="204">
        <f>IF(N290="snížená",J290,0)</f>
        <v>0</v>
      </c>
      <c r="BG290" s="204">
        <f>IF(N290="zákl. přenesená",J290,0)</f>
        <v>0</v>
      </c>
      <c r="BH290" s="204">
        <f>IF(N290="sníž. přenesená",J290,0)</f>
        <v>0</v>
      </c>
      <c r="BI290" s="204">
        <f>IF(N290="nulová",J290,0)</f>
        <v>0</v>
      </c>
      <c r="BJ290" s="18" t="s">
        <v>84</v>
      </c>
      <c r="BK290" s="204">
        <f>ROUND(I290*H290,2)</f>
        <v>0</v>
      </c>
      <c r="BL290" s="18" t="s">
        <v>341</v>
      </c>
      <c r="BM290" s="203" t="s">
        <v>4034</v>
      </c>
    </row>
    <row r="291" spans="2:51" s="13" customFormat="1" ht="12">
      <c r="B291" s="214"/>
      <c r="C291" s="215"/>
      <c r="D291" s="205" t="s">
        <v>284</v>
      </c>
      <c r="E291" s="216" t="s">
        <v>1</v>
      </c>
      <c r="F291" s="217" t="s">
        <v>4035</v>
      </c>
      <c r="G291" s="215"/>
      <c r="H291" s="218">
        <v>1</v>
      </c>
      <c r="I291" s="219"/>
      <c r="J291" s="215"/>
      <c r="K291" s="215"/>
      <c r="L291" s="220"/>
      <c r="M291" s="221"/>
      <c r="N291" s="222"/>
      <c r="O291" s="222"/>
      <c r="P291" s="222"/>
      <c r="Q291" s="222"/>
      <c r="R291" s="222"/>
      <c r="S291" s="222"/>
      <c r="T291" s="223"/>
      <c r="AT291" s="224" t="s">
        <v>284</v>
      </c>
      <c r="AU291" s="224" t="s">
        <v>86</v>
      </c>
      <c r="AV291" s="13" t="s">
        <v>86</v>
      </c>
      <c r="AW291" s="13" t="s">
        <v>32</v>
      </c>
      <c r="AX291" s="13" t="s">
        <v>84</v>
      </c>
      <c r="AY291" s="224" t="s">
        <v>205</v>
      </c>
    </row>
    <row r="292" spans="1:65" s="2" customFormat="1" ht="24.2" customHeight="1">
      <c r="A292" s="35"/>
      <c r="B292" s="36"/>
      <c r="C292" s="192" t="s">
        <v>1014</v>
      </c>
      <c r="D292" s="192" t="s">
        <v>207</v>
      </c>
      <c r="E292" s="193" t="s">
        <v>4036</v>
      </c>
      <c r="F292" s="194" t="s">
        <v>4037</v>
      </c>
      <c r="G292" s="195" t="s">
        <v>210</v>
      </c>
      <c r="H292" s="196">
        <v>1</v>
      </c>
      <c r="I292" s="197"/>
      <c r="J292" s="198">
        <f>ROUND(I292*H292,2)</f>
        <v>0</v>
      </c>
      <c r="K292" s="194" t="s">
        <v>963</v>
      </c>
      <c r="L292" s="40"/>
      <c r="M292" s="199" t="s">
        <v>1</v>
      </c>
      <c r="N292" s="200" t="s">
        <v>41</v>
      </c>
      <c r="O292" s="72"/>
      <c r="P292" s="201">
        <f>O292*H292</f>
        <v>0</v>
      </c>
      <c r="Q292" s="201">
        <v>0</v>
      </c>
      <c r="R292" s="201">
        <f>Q292*H292</f>
        <v>0</v>
      </c>
      <c r="S292" s="201">
        <v>0</v>
      </c>
      <c r="T292" s="202">
        <f>S292*H292</f>
        <v>0</v>
      </c>
      <c r="U292" s="35"/>
      <c r="V292" s="35"/>
      <c r="W292" s="35"/>
      <c r="X292" s="35"/>
      <c r="Y292" s="35"/>
      <c r="Z292" s="35"/>
      <c r="AA292" s="35"/>
      <c r="AB292" s="35"/>
      <c r="AC292" s="35"/>
      <c r="AD292" s="35"/>
      <c r="AE292" s="35"/>
      <c r="AR292" s="203" t="s">
        <v>341</v>
      </c>
      <c r="AT292" s="203" t="s">
        <v>207</v>
      </c>
      <c r="AU292" s="203" t="s">
        <v>86</v>
      </c>
      <c r="AY292" s="18" t="s">
        <v>205</v>
      </c>
      <c r="BE292" s="204">
        <f>IF(N292="základní",J292,0)</f>
        <v>0</v>
      </c>
      <c r="BF292" s="204">
        <f>IF(N292="snížená",J292,0)</f>
        <v>0</v>
      </c>
      <c r="BG292" s="204">
        <f>IF(N292="zákl. přenesená",J292,0)</f>
        <v>0</v>
      </c>
      <c r="BH292" s="204">
        <f>IF(N292="sníž. přenesená",J292,0)</f>
        <v>0</v>
      </c>
      <c r="BI292" s="204">
        <f>IF(N292="nulová",J292,0)</f>
        <v>0</v>
      </c>
      <c r="BJ292" s="18" t="s">
        <v>84</v>
      </c>
      <c r="BK292" s="204">
        <f>ROUND(I292*H292,2)</f>
        <v>0</v>
      </c>
      <c r="BL292" s="18" t="s">
        <v>341</v>
      </c>
      <c r="BM292" s="203" t="s">
        <v>4038</v>
      </c>
    </row>
    <row r="293" spans="1:65" s="2" customFormat="1" ht="37.9" customHeight="1">
      <c r="A293" s="35"/>
      <c r="B293" s="36"/>
      <c r="C293" s="250" t="s">
        <v>1019</v>
      </c>
      <c r="D293" s="250" t="s">
        <v>502</v>
      </c>
      <c r="E293" s="251" t="s">
        <v>4039</v>
      </c>
      <c r="F293" s="252" t="s">
        <v>4040</v>
      </c>
      <c r="G293" s="253" t="s">
        <v>2678</v>
      </c>
      <c r="H293" s="254">
        <v>1</v>
      </c>
      <c r="I293" s="255"/>
      <c r="J293" s="256">
        <f>ROUND(I293*H293,2)</f>
        <v>0</v>
      </c>
      <c r="K293" s="252" t="s">
        <v>1</v>
      </c>
      <c r="L293" s="257"/>
      <c r="M293" s="258" t="s">
        <v>1</v>
      </c>
      <c r="N293" s="259" t="s">
        <v>41</v>
      </c>
      <c r="O293" s="72"/>
      <c r="P293" s="201">
        <f>O293*H293</f>
        <v>0</v>
      </c>
      <c r="Q293" s="201">
        <v>0.022</v>
      </c>
      <c r="R293" s="201">
        <f>Q293*H293</f>
        <v>0.022</v>
      </c>
      <c r="S293" s="201">
        <v>0</v>
      </c>
      <c r="T293" s="202">
        <f>S293*H293</f>
        <v>0</v>
      </c>
      <c r="U293" s="35"/>
      <c r="V293" s="35"/>
      <c r="W293" s="35"/>
      <c r="X293" s="35"/>
      <c r="Y293" s="35"/>
      <c r="Z293" s="35"/>
      <c r="AA293" s="35"/>
      <c r="AB293" s="35"/>
      <c r="AC293" s="35"/>
      <c r="AD293" s="35"/>
      <c r="AE293" s="35"/>
      <c r="AR293" s="203" t="s">
        <v>643</v>
      </c>
      <c r="AT293" s="203" t="s">
        <v>502</v>
      </c>
      <c r="AU293" s="203" t="s">
        <v>86</v>
      </c>
      <c r="AY293" s="18" t="s">
        <v>205</v>
      </c>
      <c r="BE293" s="204">
        <f>IF(N293="základní",J293,0)</f>
        <v>0</v>
      </c>
      <c r="BF293" s="204">
        <f>IF(N293="snížená",J293,0)</f>
        <v>0</v>
      </c>
      <c r="BG293" s="204">
        <f>IF(N293="zákl. přenesená",J293,0)</f>
        <v>0</v>
      </c>
      <c r="BH293" s="204">
        <f>IF(N293="sníž. přenesená",J293,0)</f>
        <v>0</v>
      </c>
      <c r="BI293" s="204">
        <f>IF(N293="nulová",J293,0)</f>
        <v>0</v>
      </c>
      <c r="BJ293" s="18" t="s">
        <v>84</v>
      </c>
      <c r="BK293" s="204">
        <f>ROUND(I293*H293,2)</f>
        <v>0</v>
      </c>
      <c r="BL293" s="18" t="s">
        <v>341</v>
      </c>
      <c r="BM293" s="203" t="s">
        <v>4041</v>
      </c>
    </row>
    <row r="294" spans="2:51" s="13" customFormat="1" ht="12">
      <c r="B294" s="214"/>
      <c r="C294" s="215"/>
      <c r="D294" s="205" t="s">
        <v>284</v>
      </c>
      <c r="E294" s="216" t="s">
        <v>1</v>
      </c>
      <c r="F294" s="217" t="s">
        <v>4042</v>
      </c>
      <c r="G294" s="215"/>
      <c r="H294" s="218">
        <v>1</v>
      </c>
      <c r="I294" s="219"/>
      <c r="J294" s="215"/>
      <c r="K294" s="215"/>
      <c r="L294" s="220"/>
      <c r="M294" s="221"/>
      <c r="N294" s="222"/>
      <c r="O294" s="222"/>
      <c r="P294" s="222"/>
      <c r="Q294" s="222"/>
      <c r="R294" s="222"/>
      <c r="S294" s="222"/>
      <c r="T294" s="223"/>
      <c r="AT294" s="224" t="s">
        <v>284</v>
      </c>
      <c r="AU294" s="224" t="s">
        <v>86</v>
      </c>
      <c r="AV294" s="13" t="s">
        <v>86</v>
      </c>
      <c r="AW294" s="13" t="s">
        <v>32</v>
      </c>
      <c r="AX294" s="13" t="s">
        <v>84</v>
      </c>
      <c r="AY294" s="224" t="s">
        <v>205</v>
      </c>
    </row>
    <row r="295" spans="1:65" s="2" customFormat="1" ht="24.2" customHeight="1">
      <c r="A295" s="35"/>
      <c r="B295" s="36"/>
      <c r="C295" s="192" t="s">
        <v>1024</v>
      </c>
      <c r="D295" s="192" t="s">
        <v>207</v>
      </c>
      <c r="E295" s="193" t="s">
        <v>4043</v>
      </c>
      <c r="F295" s="194" t="s">
        <v>4044</v>
      </c>
      <c r="G295" s="195" t="s">
        <v>210</v>
      </c>
      <c r="H295" s="196">
        <v>7</v>
      </c>
      <c r="I295" s="197"/>
      <c r="J295" s="198">
        <f>ROUND(I295*H295,2)</f>
        <v>0</v>
      </c>
      <c r="K295" s="194" t="s">
        <v>963</v>
      </c>
      <c r="L295" s="40"/>
      <c r="M295" s="199" t="s">
        <v>1</v>
      </c>
      <c r="N295" s="200" t="s">
        <v>41</v>
      </c>
      <c r="O295" s="72"/>
      <c r="P295" s="201">
        <f>O295*H295</f>
        <v>0</v>
      </c>
      <c r="Q295" s="201">
        <v>0</v>
      </c>
      <c r="R295" s="201">
        <f>Q295*H295</f>
        <v>0</v>
      </c>
      <c r="S295" s="201">
        <v>0</v>
      </c>
      <c r="T295" s="202">
        <f>S295*H295</f>
        <v>0</v>
      </c>
      <c r="U295" s="35"/>
      <c r="V295" s="35"/>
      <c r="W295" s="35"/>
      <c r="X295" s="35"/>
      <c r="Y295" s="35"/>
      <c r="Z295" s="35"/>
      <c r="AA295" s="35"/>
      <c r="AB295" s="35"/>
      <c r="AC295" s="35"/>
      <c r="AD295" s="35"/>
      <c r="AE295" s="35"/>
      <c r="AR295" s="203" t="s">
        <v>341</v>
      </c>
      <c r="AT295" s="203" t="s">
        <v>207</v>
      </c>
      <c r="AU295" s="203" t="s">
        <v>86</v>
      </c>
      <c r="AY295" s="18" t="s">
        <v>205</v>
      </c>
      <c r="BE295" s="204">
        <f>IF(N295="základní",J295,0)</f>
        <v>0</v>
      </c>
      <c r="BF295" s="204">
        <f>IF(N295="snížená",J295,0)</f>
        <v>0</v>
      </c>
      <c r="BG295" s="204">
        <f>IF(N295="zákl. přenesená",J295,0)</f>
        <v>0</v>
      </c>
      <c r="BH295" s="204">
        <f>IF(N295="sníž. přenesená",J295,0)</f>
        <v>0</v>
      </c>
      <c r="BI295" s="204">
        <f>IF(N295="nulová",J295,0)</f>
        <v>0</v>
      </c>
      <c r="BJ295" s="18" t="s">
        <v>84</v>
      </c>
      <c r="BK295" s="204">
        <f>ROUND(I295*H295,2)</f>
        <v>0</v>
      </c>
      <c r="BL295" s="18" t="s">
        <v>341</v>
      </c>
      <c r="BM295" s="203" t="s">
        <v>4045</v>
      </c>
    </row>
    <row r="296" spans="1:65" s="2" customFormat="1" ht="37.9" customHeight="1">
      <c r="A296" s="35"/>
      <c r="B296" s="36"/>
      <c r="C296" s="250" t="s">
        <v>1030</v>
      </c>
      <c r="D296" s="250" t="s">
        <v>502</v>
      </c>
      <c r="E296" s="251" t="s">
        <v>4046</v>
      </c>
      <c r="F296" s="252" t="s">
        <v>4047</v>
      </c>
      <c r="G296" s="253" t="s">
        <v>2678</v>
      </c>
      <c r="H296" s="254">
        <v>5</v>
      </c>
      <c r="I296" s="255"/>
      <c r="J296" s="256">
        <f>ROUND(I296*H296,2)</f>
        <v>0</v>
      </c>
      <c r="K296" s="252" t="s">
        <v>1</v>
      </c>
      <c r="L296" s="257"/>
      <c r="M296" s="258" t="s">
        <v>1</v>
      </c>
      <c r="N296" s="259" t="s">
        <v>41</v>
      </c>
      <c r="O296" s="72"/>
      <c r="P296" s="201">
        <f>O296*H296</f>
        <v>0</v>
      </c>
      <c r="Q296" s="201">
        <v>0.0298</v>
      </c>
      <c r="R296" s="201">
        <f>Q296*H296</f>
        <v>0.149</v>
      </c>
      <c r="S296" s="201">
        <v>0</v>
      </c>
      <c r="T296" s="202">
        <f>S296*H296</f>
        <v>0</v>
      </c>
      <c r="U296" s="35"/>
      <c r="V296" s="35"/>
      <c r="W296" s="35"/>
      <c r="X296" s="35"/>
      <c r="Y296" s="35"/>
      <c r="Z296" s="35"/>
      <c r="AA296" s="35"/>
      <c r="AB296" s="35"/>
      <c r="AC296" s="35"/>
      <c r="AD296" s="35"/>
      <c r="AE296" s="35"/>
      <c r="AR296" s="203" t="s">
        <v>643</v>
      </c>
      <c r="AT296" s="203" t="s">
        <v>502</v>
      </c>
      <c r="AU296" s="203" t="s">
        <v>86</v>
      </c>
      <c r="AY296" s="18" t="s">
        <v>205</v>
      </c>
      <c r="BE296" s="204">
        <f>IF(N296="základní",J296,0)</f>
        <v>0</v>
      </c>
      <c r="BF296" s="204">
        <f>IF(N296="snížená",J296,0)</f>
        <v>0</v>
      </c>
      <c r="BG296" s="204">
        <f>IF(N296="zákl. přenesená",J296,0)</f>
        <v>0</v>
      </c>
      <c r="BH296" s="204">
        <f>IF(N296="sníž. přenesená",J296,0)</f>
        <v>0</v>
      </c>
      <c r="BI296" s="204">
        <f>IF(N296="nulová",J296,0)</f>
        <v>0</v>
      </c>
      <c r="BJ296" s="18" t="s">
        <v>84</v>
      </c>
      <c r="BK296" s="204">
        <f>ROUND(I296*H296,2)</f>
        <v>0</v>
      </c>
      <c r="BL296" s="18" t="s">
        <v>341</v>
      </c>
      <c r="BM296" s="203" t="s">
        <v>4048</v>
      </c>
    </row>
    <row r="297" spans="2:51" s="13" customFormat="1" ht="12">
      <c r="B297" s="214"/>
      <c r="C297" s="215"/>
      <c r="D297" s="205" t="s">
        <v>284</v>
      </c>
      <c r="E297" s="216" t="s">
        <v>1</v>
      </c>
      <c r="F297" s="217" t="s">
        <v>4049</v>
      </c>
      <c r="G297" s="215"/>
      <c r="H297" s="218">
        <v>5</v>
      </c>
      <c r="I297" s="219"/>
      <c r="J297" s="215"/>
      <c r="K297" s="215"/>
      <c r="L297" s="220"/>
      <c r="M297" s="221"/>
      <c r="N297" s="222"/>
      <c r="O297" s="222"/>
      <c r="P297" s="222"/>
      <c r="Q297" s="222"/>
      <c r="R297" s="222"/>
      <c r="S297" s="222"/>
      <c r="T297" s="223"/>
      <c r="AT297" s="224" t="s">
        <v>284</v>
      </c>
      <c r="AU297" s="224" t="s">
        <v>86</v>
      </c>
      <c r="AV297" s="13" t="s">
        <v>86</v>
      </c>
      <c r="AW297" s="13" t="s">
        <v>32</v>
      </c>
      <c r="AX297" s="13" t="s">
        <v>84</v>
      </c>
      <c r="AY297" s="224" t="s">
        <v>205</v>
      </c>
    </row>
    <row r="298" spans="1:65" s="2" customFormat="1" ht="37.9" customHeight="1">
      <c r="A298" s="35"/>
      <c r="B298" s="36"/>
      <c r="C298" s="250" t="s">
        <v>1035</v>
      </c>
      <c r="D298" s="250" t="s">
        <v>502</v>
      </c>
      <c r="E298" s="251" t="s">
        <v>4050</v>
      </c>
      <c r="F298" s="252" t="s">
        <v>4051</v>
      </c>
      <c r="G298" s="253" t="s">
        <v>2678</v>
      </c>
      <c r="H298" s="254">
        <v>2</v>
      </c>
      <c r="I298" s="255"/>
      <c r="J298" s="256">
        <f>ROUND(I298*H298,2)</f>
        <v>0</v>
      </c>
      <c r="K298" s="252" t="s">
        <v>1</v>
      </c>
      <c r="L298" s="257"/>
      <c r="M298" s="258" t="s">
        <v>1</v>
      </c>
      <c r="N298" s="259" t="s">
        <v>41</v>
      </c>
      <c r="O298" s="72"/>
      <c r="P298" s="201">
        <f>O298*H298</f>
        <v>0</v>
      </c>
      <c r="Q298" s="201">
        <v>0.0347</v>
      </c>
      <c r="R298" s="201">
        <f>Q298*H298</f>
        <v>0.0694</v>
      </c>
      <c r="S298" s="201">
        <v>0</v>
      </c>
      <c r="T298" s="202">
        <f>S298*H298</f>
        <v>0</v>
      </c>
      <c r="U298" s="35"/>
      <c r="V298" s="35"/>
      <c r="W298" s="35"/>
      <c r="X298" s="35"/>
      <c r="Y298" s="35"/>
      <c r="Z298" s="35"/>
      <c r="AA298" s="35"/>
      <c r="AB298" s="35"/>
      <c r="AC298" s="35"/>
      <c r="AD298" s="35"/>
      <c r="AE298" s="35"/>
      <c r="AR298" s="203" t="s">
        <v>643</v>
      </c>
      <c r="AT298" s="203" t="s">
        <v>502</v>
      </c>
      <c r="AU298" s="203" t="s">
        <v>86</v>
      </c>
      <c r="AY298" s="18" t="s">
        <v>205</v>
      </c>
      <c r="BE298" s="204">
        <f>IF(N298="základní",J298,0)</f>
        <v>0</v>
      </c>
      <c r="BF298" s="204">
        <f>IF(N298="snížená",J298,0)</f>
        <v>0</v>
      </c>
      <c r="BG298" s="204">
        <f>IF(N298="zákl. přenesená",J298,0)</f>
        <v>0</v>
      </c>
      <c r="BH298" s="204">
        <f>IF(N298="sníž. přenesená",J298,0)</f>
        <v>0</v>
      </c>
      <c r="BI298" s="204">
        <f>IF(N298="nulová",J298,0)</f>
        <v>0</v>
      </c>
      <c r="BJ298" s="18" t="s">
        <v>84</v>
      </c>
      <c r="BK298" s="204">
        <f>ROUND(I298*H298,2)</f>
        <v>0</v>
      </c>
      <c r="BL298" s="18" t="s">
        <v>341</v>
      </c>
      <c r="BM298" s="203" t="s">
        <v>4052</v>
      </c>
    </row>
    <row r="299" spans="2:51" s="13" customFormat="1" ht="12">
      <c r="B299" s="214"/>
      <c r="C299" s="215"/>
      <c r="D299" s="205" t="s">
        <v>284</v>
      </c>
      <c r="E299" s="216" t="s">
        <v>1</v>
      </c>
      <c r="F299" s="217" t="s">
        <v>4023</v>
      </c>
      <c r="G299" s="215"/>
      <c r="H299" s="218">
        <v>2</v>
      </c>
      <c r="I299" s="219"/>
      <c r="J299" s="215"/>
      <c r="K299" s="215"/>
      <c r="L299" s="220"/>
      <c r="M299" s="221"/>
      <c r="N299" s="222"/>
      <c r="O299" s="222"/>
      <c r="P299" s="222"/>
      <c r="Q299" s="222"/>
      <c r="R299" s="222"/>
      <c r="S299" s="222"/>
      <c r="T299" s="223"/>
      <c r="AT299" s="224" t="s">
        <v>284</v>
      </c>
      <c r="AU299" s="224" t="s">
        <v>86</v>
      </c>
      <c r="AV299" s="13" t="s">
        <v>86</v>
      </c>
      <c r="AW299" s="13" t="s">
        <v>32</v>
      </c>
      <c r="AX299" s="13" t="s">
        <v>84</v>
      </c>
      <c r="AY299" s="224" t="s">
        <v>205</v>
      </c>
    </row>
    <row r="300" spans="1:65" s="2" customFormat="1" ht="24.2" customHeight="1">
      <c r="A300" s="35"/>
      <c r="B300" s="36"/>
      <c r="C300" s="192" t="s">
        <v>1039</v>
      </c>
      <c r="D300" s="192" t="s">
        <v>207</v>
      </c>
      <c r="E300" s="193" t="s">
        <v>4053</v>
      </c>
      <c r="F300" s="194" t="s">
        <v>4054</v>
      </c>
      <c r="G300" s="195" t="s">
        <v>210</v>
      </c>
      <c r="H300" s="196">
        <v>12</v>
      </c>
      <c r="I300" s="197"/>
      <c r="J300" s="198">
        <f>ROUND(I300*H300,2)</f>
        <v>0</v>
      </c>
      <c r="K300" s="194" t="s">
        <v>963</v>
      </c>
      <c r="L300" s="40"/>
      <c r="M300" s="199" t="s">
        <v>1</v>
      </c>
      <c r="N300" s="200" t="s">
        <v>41</v>
      </c>
      <c r="O300" s="72"/>
      <c r="P300" s="201">
        <f>O300*H300</f>
        <v>0</v>
      </c>
      <c r="Q300" s="201">
        <v>0</v>
      </c>
      <c r="R300" s="201">
        <f>Q300*H300</f>
        <v>0</v>
      </c>
      <c r="S300" s="201">
        <v>0</v>
      </c>
      <c r="T300" s="202">
        <f>S300*H300</f>
        <v>0</v>
      </c>
      <c r="U300" s="35"/>
      <c r="V300" s="35"/>
      <c r="W300" s="35"/>
      <c r="X300" s="35"/>
      <c r="Y300" s="35"/>
      <c r="Z300" s="35"/>
      <c r="AA300" s="35"/>
      <c r="AB300" s="35"/>
      <c r="AC300" s="35"/>
      <c r="AD300" s="35"/>
      <c r="AE300" s="35"/>
      <c r="AR300" s="203" t="s">
        <v>341</v>
      </c>
      <c r="AT300" s="203" t="s">
        <v>207</v>
      </c>
      <c r="AU300" s="203" t="s">
        <v>86</v>
      </c>
      <c r="AY300" s="18" t="s">
        <v>205</v>
      </c>
      <c r="BE300" s="204">
        <f>IF(N300="základní",J300,0)</f>
        <v>0</v>
      </c>
      <c r="BF300" s="204">
        <f>IF(N300="snížená",J300,0)</f>
        <v>0</v>
      </c>
      <c r="BG300" s="204">
        <f>IF(N300="zákl. přenesená",J300,0)</f>
        <v>0</v>
      </c>
      <c r="BH300" s="204">
        <f>IF(N300="sníž. přenesená",J300,0)</f>
        <v>0</v>
      </c>
      <c r="BI300" s="204">
        <f>IF(N300="nulová",J300,0)</f>
        <v>0</v>
      </c>
      <c r="BJ300" s="18" t="s">
        <v>84</v>
      </c>
      <c r="BK300" s="204">
        <f>ROUND(I300*H300,2)</f>
        <v>0</v>
      </c>
      <c r="BL300" s="18" t="s">
        <v>341</v>
      </c>
      <c r="BM300" s="203" t="s">
        <v>4055</v>
      </c>
    </row>
    <row r="301" spans="1:65" s="2" customFormat="1" ht="37.9" customHeight="1">
      <c r="A301" s="35"/>
      <c r="B301" s="36"/>
      <c r="C301" s="250" t="s">
        <v>1043</v>
      </c>
      <c r="D301" s="250" t="s">
        <v>502</v>
      </c>
      <c r="E301" s="251" t="s">
        <v>4056</v>
      </c>
      <c r="F301" s="252" t="s">
        <v>4057</v>
      </c>
      <c r="G301" s="253" t="s">
        <v>2678</v>
      </c>
      <c r="H301" s="254">
        <v>12</v>
      </c>
      <c r="I301" s="255"/>
      <c r="J301" s="256">
        <f>ROUND(I301*H301,2)</f>
        <v>0</v>
      </c>
      <c r="K301" s="252" t="s">
        <v>1</v>
      </c>
      <c r="L301" s="257"/>
      <c r="M301" s="258" t="s">
        <v>1</v>
      </c>
      <c r="N301" s="259" t="s">
        <v>41</v>
      </c>
      <c r="O301" s="72"/>
      <c r="P301" s="201">
        <f>O301*H301</f>
        <v>0</v>
      </c>
      <c r="Q301" s="201">
        <v>0</v>
      </c>
      <c r="R301" s="201">
        <f>Q301*H301</f>
        <v>0</v>
      </c>
      <c r="S301" s="201">
        <v>0</v>
      </c>
      <c r="T301" s="202">
        <f>S301*H301</f>
        <v>0</v>
      </c>
      <c r="U301" s="35"/>
      <c r="V301" s="35"/>
      <c r="W301" s="35"/>
      <c r="X301" s="35"/>
      <c r="Y301" s="35"/>
      <c r="Z301" s="35"/>
      <c r="AA301" s="35"/>
      <c r="AB301" s="35"/>
      <c r="AC301" s="35"/>
      <c r="AD301" s="35"/>
      <c r="AE301" s="35"/>
      <c r="AR301" s="203" t="s">
        <v>643</v>
      </c>
      <c r="AT301" s="203" t="s">
        <v>502</v>
      </c>
      <c r="AU301" s="203" t="s">
        <v>86</v>
      </c>
      <c r="AY301" s="18" t="s">
        <v>205</v>
      </c>
      <c r="BE301" s="204">
        <f>IF(N301="základní",J301,0)</f>
        <v>0</v>
      </c>
      <c r="BF301" s="204">
        <f>IF(N301="snížená",J301,0)</f>
        <v>0</v>
      </c>
      <c r="BG301" s="204">
        <f>IF(N301="zákl. přenesená",J301,0)</f>
        <v>0</v>
      </c>
      <c r="BH301" s="204">
        <f>IF(N301="sníž. přenesená",J301,0)</f>
        <v>0</v>
      </c>
      <c r="BI301" s="204">
        <f>IF(N301="nulová",J301,0)</f>
        <v>0</v>
      </c>
      <c r="BJ301" s="18" t="s">
        <v>84</v>
      </c>
      <c r="BK301" s="204">
        <f>ROUND(I301*H301,2)</f>
        <v>0</v>
      </c>
      <c r="BL301" s="18" t="s">
        <v>341</v>
      </c>
      <c r="BM301" s="203" t="s">
        <v>4058</v>
      </c>
    </row>
    <row r="302" spans="2:51" s="13" customFormat="1" ht="12">
      <c r="B302" s="214"/>
      <c r="C302" s="215"/>
      <c r="D302" s="205" t="s">
        <v>284</v>
      </c>
      <c r="E302" s="216" t="s">
        <v>1</v>
      </c>
      <c r="F302" s="217" t="s">
        <v>4059</v>
      </c>
      <c r="G302" s="215"/>
      <c r="H302" s="218">
        <v>12</v>
      </c>
      <c r="I302" s="219"/>
      <c r="J302" s="215"/>
      <c r="K302" s="215"/>
      <c r="L302" s="220"/>
      <c r="M302" s="221"/>
      <c r="N302" s="222"/>
      <c r="O302" s="222"/>
      <c r="P302" s="222"/>
      <c r="Q302" s="222"/>
      <c r="R302" s="222"/>
      <c r="S302" s="222"/>
      <c r="T302" s="223"/>
      <c r="AT302" s="224" t="s">
        <v>284</v>
      </c>
      <c r="AU302" s="224" t="s">
        <v>86</v>
      </c>
      <c r="AV302" s="13" t="s">
        <v>86</v>
      </c>
      <c r="AW302" s="13" t="s">
        <v>32</v>
      </c>
      <c r="AX302" s="13" t="s">
        <v>84</v>
      </c>
      <c r="AY302" s="224" t="s">
        <v>205</v>
      </c>
    </row>
    <row r="303" spans="1:65" s="2" customFormat="1" ht="24.2" customHeight="1">
      <c r="A303" s="35"/>
      <c r="B303" s="36"/>
      <c r="C303" s="192" t="s">
        <v>1047</v>
      </c>
      <c r="D303" s="192" t="s">
        <v>207</v>
      </c>
      <c r="E303" s="193" t="s">
        <v>4060</v>
      </c>
      <c r="F303" s="194" t="s">
        <v>4061</v>
      </c>
      <c r="G303" s="195" t="s">
        <v>210</v>
      </c>
      <c r="H303" s="196">
        <v>5</v>
      </c>
      <c r="I303" s="197"/>
      <c r="J303" s="198">
        <f>ROUND(I303*H303,2)</f>
        <v>0</v>
      </c>
      <c r="K303" s="194" t="s">
        <v>963</v>
      </c>
      <c r="L303" s="40"/>
      <c r="M303" s="199" t="s">
        <v>1</v>
      </c>
      <c r="N303" s="200" t="s">
        <v>41</v>
      </c>
      <c r="O303" s="72"/>
      <c r="P303" s="201">
        <f>O303*H303</f>
        <v>0</v>
      </c>
      <c r="Q303" s="201">
        <v>0</v>
      </c>
      <c r="R303" s="201">
        <f>Q303*H303</f>
        <v>0</v>
      </c>
      <c r="S303" s="201">
        <v>0</v>
      </c>
      <c r="T303" s="202">
        <f>S303*H303</f>
        <v>0</v>
      </c>
      <c r="U303" s="35"/>
      <c r="V303" s="35"/>
      <c r="W303" s="35"/>
      <c r="X303" s="35"/>
      <c r="Y303" s="35"/>
      <c r="Z303" s="35"/>
      <c r="AA303" s="35"/>
      <c r="AB303" s="35"/>
      <c r="AC303" s="35"/>
      <c r="AD303" s="35"/>
      <c r="AE303" s="35"/>
      <c r="AR303" s="203" t="s">
        <v>341</v>
      </c>
      <c r="AT303" s="203" t="s">
        <v>207</v>
      </c>
      <c r="AU303" s="203" t="s">
        <v>86</v>
      </c>
      <c r="AY303" s="18" t="s">
        <v>205</v>
      </c>
      <c r="BE303" s="204">
        <f>IF(N303="základní",J303,0)</f>
        <v>0</v>
      </c>
      <c r="BF303" s="204">
        <f>IF(N303="snížená",J303,0)</f>
        <v>0</v>
      </c>
      <c r="BG303" s="204">
        <f>IF(N303="zákl. přenesená",J303,0)</f>
        <v>0</v>
      </c>
      <c r="BH303" s="204">
        <f>IF(N303="sníž. přenesená",J303,0)</f>
        <v>0</v>
      </c>
      <c r="BI303" s="204">
        <f>IF(N303="nulová",J303,0)</f>
        <v>0</v>
      </c>
      <c r="BJ303" s="18" t="s">
        <v>84</v>
      </c>
      <c r="BK303" s="204">
        <f>ROUND(I303*H303,2)</f>
        <v>0</v>
      </c>
      <c r="BL303" s="18" t="s">
        <v>341</v>
      </c>
      <c r="BM303" s="203" t="s">
        <v>4062</v>
      </c>
    </row>
    <row r="304" spans="1:65" s="2" customFormat="1" ht="37.9" customHeight="1">
      <c r="A304" s="35"/>
      <c r="B304" s="36"/>
      <c r="C304" s="250" t="s">
        <v>1052</v>
      </c>
      <c r="D304" s="250" t="s">
        <v>502</v>
      </c>
      <c r="E304" s="251" t="s">
        <v>4063</v>
      </c>
      <c r="F304" s="252" t="s">
        <v>4064</v>
      </c>
      <c r="G304" s="253" t="s">
        <v>2678</v>
      </c>
      <c r="H304" s="254">
        <v>5</v>
      </c>
      <c r="I304" s="255"/>
      <c r="J304" s="256">
        <f>ROUND(I304*H304,2)</f>
        <v>0</v>
      </c>
      <c r="K304" s="252" t="s">
        <v>1</v>
      </c>
      <c r="L304" s="257"/>
      <c r="M304" s="258" t="s">
        <v>1</v>
      </c>
      <c r="N304" s="259" t="s">
        <v>41</v>
      </c>
      <c r="O304" s="72"/>
      <c r="P304" s="201">
        <f>O304*H304</f>
        <v>0</v>
      </c>
      <c r="Q304" s="201">
        <v>0.0496</v>
      </c>
      <c r="R304" s="201">
        <f>Q304*H304</f>
        <v>0.248</v>
      </c>
      <c r="S304" s="201">
        <v>0</v>
      </c>
      <c r="T304" s="202">
        <f>S304*H304</f>
        <v>0</v>
      </c>
      <c r="U304" s="35"/>
      <c r="V304" s="35"/>
      <c r="W304" s="35"/>
      <c r="X304" s="35"/>
      <c r="Y304" s="35"/>
      <c r="Z304" s="35"/>
      <c r="AA304" s="35"/>
      <c r="AB304" s="35"/>
      <c r="AC304" s="35"/>
      <c r="AD304" s="35"/>
      <c r="AE304" s="35"/>
      <c r="AR304" s="203" t="s">
        <v>643</v>
      </c>
      <c r="AT304" s="203" t="s">
        <v>502</v>
      </c>
      <c r="AU304" s="203" t="s">
        <v>86</v>
      </c>
      <c r="AY304" s="18" t="s">
        <v>205</v>
      </c>
      <c r="BE304" s="204">
        <f>IF(N304="základní",J304,0)</f>
        <v>0</v>
      </c>
      <c r="BF304" s="204">
        <f>IF(N304="snížená",J304,0)</f>
        <v>0</v>
      </c>
      <c r="BG304" s="204">
        <f>IF(N304="zákl. přenesená",J304,0)</f>
        <v>0</v>
      </c>
      <c r="BH304" s="204">
        <f>IF(N304="sníž. přenesená",J304,0)</f>
        <v>0</v>
      </c>
      <c r="BI304" s="204">
        <f>IF(N304="nulová",J304,0)</f>
        <v>0</v>
      </c>
      <c r="BJ304" s="18" t="s">
        <v>84</v>
      </c>
      <c r="BK304" s="204">
        <f>ROUND(I304*H304,2)</f>
        <v>0</v>
      </c>
      <c r="BL304" s="18" t="s">
        <v>341</v>
      </c>
      <c r="BM304" s="203" t="s">
        <v>4065</v>
      </c>
    </row>
    <row r="305" spans="2:51" s="13" customFormat="1" ht="12">
      <c r="B305" s="214"/>
      <c r="C305" s="215"/>
      <c r="D305" s="205" t="s">
        <v>284</v>
      </c>
      <c r="E305" s="216" t="s">
        <v>1</v>
      </c>
      <c r="F305" s="217" t="s">
        <v>4066</v>
      </c>
      <c r="G305" s="215"/>
      <c r="H305" s="218">
        <v>5</v>
      </c>
      <c r="I305" s="219"/>
      <c r="J305" s="215"/>
      <c r="K305" s="215"/>
      <c r="L305" s="220"/>
      <c r="M305" s="221"/>
      <c r="N305" s="222"/>
      <c r="O305" s="222"/>
      <c r="P305" s="222"/>
      <c r="Q305" s="222"/>
      <c r="R305" s="222"/>
      <c r="S305" s="222"/>
      <c r="T305" s="223"/>
      <c r="AT305" s="224" t="s">
        <v>284</v>
      </c>
      <c r="AU305" s="224" t="s">
        <v>86</v>
      </c>
      <c r="AV305" s="13" t="s">
        <v>86</v>
      </c>
      <c r="AW305" s="13" t="s">
        <v>32</v>
      </c>
      <c r="AX305" s="13" t="s">
        <v>84</v>
      </c>
      <c r="AY305" s="224" t="s">
        <v>205</v>
      </c>
    </row>
    <row r="306" spans="1:65" s="2" customFormat="1" ht="24.2" customHeight="1">
      <c r="A306" s="35"/>
      <c r="B306" s="36"/>
      <c r="C306" s="192" t="s">
        <v>1056</v>
      </c>
      <c r="D306" s="192" t="s">
        <v>207</v>
      </c>
      <c r="E306" s="193" t="s">
        <v>4067</v>
      </c>
      <c r="F306" s="194" t="s">
        <v>4068</v>
      </c>
      <c r="G306" s="195" t="s">
        <v>210</v>
      </c>
      <c r="H306" s="196">
        <v>1</v>
      </c>
      <c r="I306" s="197"/>
      <c r="J306" s="198">
        <f>ROUND(I306*H306,2)</f>
        <v>0</v>
      </c>
      <c r="K306" s="194" t="s">
        <v>963</v>
      </c>
      <c r="L306" s="40"/>
      <c r="M306" s="199" t="s">
        <v>1</v>
      </c>
      <c r="N306" s="200" t="s">
        <v>41</v>
      </c>
      <c r="O306" s="72"/>
      <c r="P306" s="201">
        <f>O306*H306</f>
        <v>0</v>
      </c>
      <c r="Q306" s="201">
        <v>0</v>
      </c>
      <c r="R306" s="201">
        <f>Q306*H306</f>
        <v>0</v>
      </c>
      <c r="S306" s="201">
        <v>0</v>
      </c>
      <c r="T306" s="202">
        <f>S306*H306</f>
        <v>0</v>
      </c>
      <c r="U306" s="35"/>
      <c r="V306" s="35"/>
      <c r="W306" s="35"/>
      <c r="X306" s="35"/>
      <c r="Y306" s="35"/>
      <c r="Z306" s="35"/>
      <c r="AA306" s="35"/>
      <c r="AB306" s="35"/>
      <c r="AC306" s="35"/>
      <c r="AD306" s="35"/>
      <c r="AE306" s="35"/>
      <c r="AR306" s="203" t="s">
        <v>341</v>
      </c>
      <c r="AT306" s="203" t="s">
        <v>207</v>
      </c>
      <c r="AU306" s="203" t="s">
        <v>86</v>
      </c>
      <c r="AY306" s="18" t="s">
        <v>205</v>
      </c>
      <c r="BE306" s="204">
        <f>IF(N306="základní",J306,0)</f>
        <v>0</v>
      </c>
      <c r="BF306" s="204">
        <f>IF(N306="snížená",J306,0)</f>
        <v>0</v>
      </c>
      <c r="BG306" s="204">
        <f>IF(N306="zákl. přenesená",J306,0)</f>
        <v>0</v>
      </c>
      <c r="BH306" s="204">
        <f>IF(N306="sníž. přenesená",J306,0)</f>
        <v>0</v>
      </c>
      <c r="BI306" s="204">
        <f>IF(N306="nulová",J306,0)</f>
        <v>0</v>
      </c>
      <c r="BJ306" s="18" t="s">
        <v>84</v>
      </c>
      <c r="BK306" s="204">
        <f>ROUND(I306*H306,2)</f>
        <v>0</v>
      </c>
      <c r="BL306" s="18" t="s">
        <v>341</v>
      </c>
      <c r="BM306" s="203" t="s">
        <v>4069</v>
      </c>
    </row>
    <row r="307" spans="1:65" s="2" customFormat="1" ht="37.9" customHeight="1">
      <c r="A307" s="35"/>
      <c r="B307" s="36"/>
      <c r="C307" s="250" t="s">
        <v>1060</v>
      </c>
      <c r="D307" s="250" t="s">
        <v>502</v>
      </c>
      <c r="E307" s="251" t="s">
        <v>4070</v>
      </c>
      <c r="F307" s="252" t="s">
        <v>4071</v>
      </c>
      <c r="G307" s="253" t="s">
        <v>210</v>
      </c>
      <c r="H307" s="254">
        <v>1</v>
      </c>
      <c r="I307" s="255"/>
      <c r="J307" s="256">
        <f>ROUND(I307*H307,2)</f>
        <v>0</v>
      </c>
      <c r="K307" s="252" t="s">
        <v>963</v>
      </c>
      <c r="L307" s="257"/>
      <c r="M307" s="258" t="s">
        <v>1</v>
      </c>
      <c r="N307" s="259" t="s">
        <v>41</v>
      </c>
      <c r="O307" s="72"/>
      <c r="P307" s="201">
        <f>O307*H307</f>
        <v>0</v>
      </c>
      <c r="Q307" s="201">
        <v>0.06696</v>
      </c>
      <c r="R307" s="201">
        <f>Q307*H307</f>
        <v>0.06696</v>
      </c>
      <c r="S307" s="201">
        <v>0</v>
      </c>
      <c r="T307" s="202">
        <f>S307*H307</f>
        <v>0</v>
      </c>
      <c r="U307" s="35"/>
      <c r="V307" s="35"/>
      <c r="W307" s="35"/>
      <c r="X307" s="35"/>
      <c r="Y307" s="35"/>
      <c r="Z307" s="35"/>
      <c r="AA307" s="35"/>
      <c r="AB307" s="35"/>
      <c r="AC307" s="35"/>
      <c r="AD307" s="35"/>
      <c r="AE307" s="35"/>
      <c r="AR307" s="203" t="s">
        <v>643</v>
      </c>
      <c r="AT307" s="203" t="s">
        <v>502</v>
      </c>
      <c r="AU307" s="203" t="s">
        <v>86</v>
      </c>
      <c r="AY307" s="18" t="s">
        <v>205</v>
      </c>
      <c r="BE307" s="204">
        <f>IF(N307="základní",J307,0)</f>
        <v>0</v>
      </c>
      <c r="BF307" s="204">
        <f>IF(N307="snížená",J307,0)</f>
        <v>0</v>
      </c>
      <c r="BG307" s="204">
        <f>IF(N307="zákl. přenesená",J307,0)</f>
        <v>0</v>
      </c>
      <c r="BH307" s="204">
        <f>IF(N307="sníž. přenesená",J307,0)</f>
        <v>0</v>
      </c>
      <c r="BI307" s="204">
        <f>IF(N307="nulová",J307,0)</f>
        <v>0</v>
      </c>
      <c r="BJ307" s="18" t="s">
        <v>84</v>
      </c>
      <c r="BK307" s="204">
        <f>ROUND(I307*H307,2)</f>
        <v>0</v>
      </c>
      <c r="BL307" s="18" t="s">
        <v>341</v>
      </c>
      <c r="BM307" s="203" t="s">
        <v>4072</v>
      </c>
    </row>
    <row r="308" spans="1:65" s="2" customFormat="1" ht="24.2" customHeight="1">
      <c r="A308" s="35"/>
      <c r="B308" s="36"/>
      <c r="C308" s="192" t="s">
        <v>1065</v>
      </c>
      <c r="D308" s="192" t="s">
        <v>207</v>
      </c>
      <c r="E308" s="193" t="s">
        <v>4073</v>
      </c>
      <c r="F308" s="194" t="s">
        <v>4074</v>
      </c>
      <c r="G308" s="195" t="s">
        <v>210</v>
      </c>
      <c r="H308" s="196">
        <v>1</v>
      </c>
      <c r="I308" s="197"/>
      <c r="J308" s="198">
        <f>ROUND(I308*H308,2)</f>
        <v>0</v>
      </c>
      <c r="K308" s="194" t="s">
        <v>963</v>
      </c>
      <c r="L308" s="40"/>
      <c r="M308" s="199" t="s">
        <v>1</v>
      </c>
      <c r="N308" s="200" t="s">
        <v>41</v>
      </c>
      <c r="O308" s="72"/>
      <c r="P308" s="201">
        <f>O308*H308</f>
        <v>0</v>
      </c>
      <c r="Q308" s="201">
        <v>0</v>
      </c>
      <c r="R308" s="201">
        <f>Q308*H308</f>
        <v>0</v>
      </c>
      <c r="S308" s="201">
        <v>0</v>
      </c>
      <c r="T308" s="202">
        <f>S308*H308</f>
        <v>0</v>
      </c>
      <c r="U308" s="35"/>
      <c r="V308" s="35"/>
      <c r="W308" s="35"/>
      <c r="X308" s="35"/>
      <c r="Y308" s="35"/>
      <c r="Z308" s="35"/>
      <c r="AA308" s="35"/>
      <c r="AB308" s="35"/>
      <c r="AC308" s="35"/>
      <c r="AD308" s="35"/>
      <c r="AE308" s="35"/>
      <c r="AR308" s="203" t="s">
        <v>341</v>
      </c>
      <c r="AT308" s="203" t="s">
        <v>207</v>
      </c>
      <c r="AU308" s="203" t="s">
        <v>86</v>
      </c>
      <c r="AY308" s="18" t="s">
        <v>205</v>
      </c>
      <c r="BE308" s="204">
        <f>IF(N308="základní",J308,0)</f>
        <v>0</v>
      </c>
      <c r="BF308" s="204">
        <f>IF(N308="snížená",J308,0)</f>
        <v>0</v>
      </c>
      <c r="BG308" s="204">
        <f>IF(N308="zákl. přenesená",J308,0)</f>
        <v>0</v>
      </c>
      <c r="BH308" s="204">
        <f>IF(N308="sníž. přenesená",J308,0)</f>
        <v>0</v>
      </c>
      <c r="BI308" s="204">
        <f>IF(N308="nulová",J308,0)</f>
        <v>0</v>
      </c>
      <c r="BJ308" s="18" t="s">
        <v>84</v>
      </c>
      <c r="BK308" s="204">
        <f>ROUND(I308*H308,2)</f>
        <v>0</v>
      </c>
      <c r="BL308" s="18" t="s">
        <v>341</v>
      </c>
      <c r="BM308" s="203" t="s">
        <v>4075</v>
      </c>
    </row>
    <row r="309" spans="1:65" s="2" customFormat="1" ht="49.15" customHeight="1">
      <c r="A309" s="35"/>
      <c r="B309" s="36"/>
      <c r="C309" s="250" t="s">
        <v>1071</v>
      </c>
      <c r="D309" s="250" t="s">
        <v>502</v>
      </c>
      <c r="E309" s="251" t="s">
        <v>4076</v>
      </c>
      <c r="F309" s="252" t="s">
        <v>4077</v>
      </c>
      <c r="G309" s="253" t="s">
        <v>2678</v>
      </c>
      <c r="H309" s="254">
        <v>1</v>
      </c>
      <c r="I309" s="255"/>
      <c r="J309" s="256">
        <f>ROUND(I309*H309,2)</f>
        <v>0</v>
      </c>
      <c r="K309" s="252" t="s">
        <v>1</v>
      </c>
      <c r="L309" s="257"/>
      <c r="M309" s="258" t="s">
        <v>1</v>
      </c>
      <c r="N309" s="259" t="s">
        <v>41</v>
      </c>
      <c r="O309" s="72"/>
      <c r="P309" s="201">
        <f>O309*H309</f>
        <v>0</v>
      </c>
      <c r="Q309" s="201">
        <v>0.011</v>
      </c>
      <c r="R309" s="201">
        <f>Q309*H309</f>
        <v>0.011</v>
      </c>
      <c r="S309" s="201">
        <v>0</v>
      </c>
      <c r="T309" s="202">
        <f>S309*H309</f>
        <v>0</v>
      </c>
      <c r="U309" s="35"/>
      <c r="V309" s="35"/>
      <c r="W309" s="35"/>
      <c r="X309" s="35"/>
      <c r="Y309" s="35"/>
      <c r="Z309" s="35"/>
      <c r="AA309" s="35"/>
      <c r="AB309" s="35"/>
      <c r="AC309" s="35"/>
      <c r="AD309" s="35"/>
      <c r="AE309" s="35"/>
      <c r="AR309" s="203" t="s">
        <v>643</v>
      </c>
      <c r="AT309" s="203" t="s">
        <v>502</v>
      </c>
      <c r="AU309" s="203" t="s">
        <v>86</v>
      </c>
      <c r="AY309" s="18" t="s">
        <v>205</v>
      </c>
      <c r="BE309" s="204">
        <f>IF(N309="základní",J309,0)</f>
        <v>0</v>
      </c>
      <c r="BF309" s="204">
        <f>IF(N309="snížená",J309,0)</f>
        <v>0</v>
      </c>
      <c r="BG309" s="204">
        <f>IF(N309="zákl. přenesená",J309,0)</f>
        <v>0</v>
      </c>
      <c r="BH309" s="204">
        <f>IF(N309="sníž. přenesená",J309,0)</f>
        <v>0</v>
      </c>
      <c r="BI309" s="204">
        <f>IF(N309="nulová",J309,0)</f>
        <v>0</v>
      </c>
      <c r="BJ309" s="18" t="s">
        <v>84</v>
      </c>
      <c r="BK309" s="204">
        <f>ROUND(I309*H309,2)</f>
        <v>0</v>
      </c>
      <c r="BL309" s="18" t="s">
        <v>341</v>
      </c>
      <c r="BM309" s="203" t="s">
        <v>4078</v>
      </c>
    </row>
    <row r="310" spans="2:51" s="13" customFormat="1" ht="12">
      <c r="B310" s="214"/>
      <c r="C310" s="215"/>
      <c r="D310" s="205" t="s">
        <v>284</v>
      </c>
      <c r="E310" s="216" t="s">
        <v>1</v>
      </c>
      <c r="F310" s="217" t="s">
        <v>4035</v>
      </c>
      <c r="G310" s="215"/>
      <c r="H310" s="218">
        <v>1</v>
      </c>
      <c r="I310" s="219"/>
      <c r="J310" s="215"/>
      <c r="K310" s="215"/>
      <c r="L310" s="220"/>
      <c r="M310" s="221"/>
      <c r="N310" s="222"/>
      <c r="O310" s="222"/>
      <c r="P310" s="222"/>
      <c r="Q310" s="222"/>
      <c r="R310" s="222"/>
      <c r="S310" s="222"/>
      <c r="T310" s="223"/>
      <c r="AT310" s="224" t="s">
        <v>284</v>
      </c>
      <c r="AU310" s="224" t="s">
        <v>86</v>
      </c>
      <c r="AV310" s="13" t="s">
        <v>86</v>
      </c>
      <c r="AW310" s="13" t="s">
        <v>32</v>
      </c>
      <c r="AX310" s="13" t="s">
        <v>84</v>
      </c>
      <c r="AY310" s="224" t="s">
        <v>205</v>
      </c>
    </row>
    <row r="311" spans="1:65" s="2" customFormat="1" ht="14.45" customHeight="1">
      <c r="A311" s="35"/>
      <c r="B311" s="36"/>
      <c r="C311" s="192" t="s">
        <v>1079</v>
      </c>
      <c r="D311" s="192" t="s">
        <v>207</v>
      </c>
      <c r="E311" s="193" t="s">
        <v>4079</v>
      </c>
      <c r="F311" s="194" t="s">
        <v>4080</v>
      </c>
      <c r="G311" s="195" t="s">
        <v>282</v>
      </c>
      <c r="H311" s="196">
        <v>9.2</v>
      </c>
      <c r="I311" s="197"/>
      <c r="J311" s="198">
        <f>ROUND(I311*H311,2)</f>
        <v>0</v>
      </c>
      <c r="K311" s="194" t="s">
        <v>963</v>
      </c>
      <c r="L311" s="40"/>
      <c r="M311" s="199" t="s">
        <v>1</v>
      </c>
      <c r="N311" s="200" t="s">
        <v>41</v>
      </c>
      <c r="O311" s="72"/>
      <c r="P311" s="201">
        <f>O311*H311</f>
        <v>0</v>
      </c>
      <c r="Q311" s="201">
        <v>0</v>
      </c>
      <c r="R311" s="201">
        <f>Q311*H311</f>
        <v>0</v>
      </c>
      <c r="S311" s="201">
        <v>0</v>
      </c>
      <c r="T311" s="202">
        <f>S311*H311</f>
        <v>0</v>
      </c>
      <c r="U311" s="35"/>
      <c r="V311" s="35"/>
      <c r="W311" s="35"/>
      <c r="X311" s="35"/>
      <c r="Y311" s="35"/>
      <c r="Z311" s="35"/>
      <c r="AA311" s="35"/>
      <c r="AB311" s="35"/>
      <c r="AC311" s="35"/>
      <c r="AD311" s="35"/>
      <c r="AE311" s="35"/>
      <c r="AR311" s="203" t="s">
        <v>341</v>
      </c>
      <c r="AT311" s="203" t="s">
        <v>207</v>
      </c>
      <c r="AU311" s="203" t="s">
        <v>86</v>
      </c>
      <c r="AY311" s="18" t="s">
        <v>205</v>
      </c>
      <c r="BE311" s="204">
        <f>IF(N311="základní",J311,0)</f>
        <v>0</v>
      </c>
      <c r="BF311" s="204">
        <f>IF(N311="snížená",J311,0)</f>
        <v>0</v>
      </c>
      <c r="BG311" s="204">
        <f>IF(N311="zákl. přenesená",J311,0)</f>
        <v>0</v>
      </c>
      <c r="BH311" s="204">
        <f>IF(N311="sníž. přenesená",J311,0)</f>
        <v>0</v>
      </c>
      <c r="BI311" s="204">
        <f>IF(N311="nulová",J311,0)</f>
        <v>0</v>
      </c>
      <c r="BJ311" s="18" t="s">
        <v>84</v>
      </c>
      <c r="BK311" s="204">
        <f>ROUND(I311*H311,2)</f>
        <v>0</v>
      </c>
      <c r="BL311" s="18" t="s">
        <v>341</v>
      </c>
      <c r="BM311" s="203" t="s">
        <v>4081</v>
      </c>
    </row>
    <row r="312" spans="1:65" s="2" customFormat="1" ht="24.2" customHeight="1">
      <c r="A312" s="35"/>
      <c r="B312" s="36"/>
      <c r="C312" s="192" t="s">
        <v>1087</v>
      </c>
      <c r="D312" s="192" t="s">
        <v>207</v>
      </c>
      <c r="E312" s="193" t="s">
        <v>4082</v>
      </c>
      <c r="F312" s="194" t="s">
        <v>4083</v>
      </c>
      <c r="G312" s="195" t="s">
        <v>210</v>
      </c>
      <c r="H312" s="196">
        <v>27</v>
      </c>
      <c r="I312" s="197"/>
      <c r="J312" s="198">
        <f>ROUND(I312*H312,2)</f>
        <v>0</v>
      </c>
      <c r="K312" s="194" t="s">
        <v>963</v>
      </c>
      <c r="L312" s="40"/>
      <c r="M312" s="199" t="s">
        <v>1</v>
      </c>
      <c r="N312" s="200" t="s">
        <v>41</v>
      </c>
      <c r="O312" s="72"/>
      <c r="P312" s="201">
        <f>O312*H312</f>
        <v>0</v>
      </c>
      <c r="Q312" s="201">
        <v>0</v>
      </c>
      <c r="R312" s="201">
        <f>Q312*H312</f>
        <v>0</v>
      </c>
      <c r="S312" s="201">
        <v>0</v>
      </c>
      <c r="T312" s="202">
        <f>S312*H312</f>
        <v>0</v>
      </c>
      <c r="U312" s="35"/>
      <c r="V312" s="35"/>
      <c r="W312" s="35"/>
      <c r="X312" s="35"/>
      <c r="Y312" s="35"/>
      <c r="Z312" s="35"/>
      <c r="AA312" s="35"/>
      <c r="AB312" s="35"/>
      <c r="AC312" s="35"/>
      <c r="AD312" s="35"/>
      <c r="AE312" s="35"/>
      <c r="AR312" s="203" t="s">
        <v>341</v>
      </c>
      <c r="AT312" s="203" t="s">
        <v>207</v>
      </c>
      <c r="AU312" s="203" t="s">
        <v>86</v>
      </c>
      <c r="AY312" s="18" t="s">
        <v>205</v>
      </c>
      <c r="BE312" s="204">
        <f>IF(N312="základní",J312,0)</f>
        <v>0</v>
      </c>
      <c r="BF312" s="204">
        <f>IF(N312="snížená",J312,0)</f>
        <v>0</v>
      </c>
      <c r="BG312" s="204">
        <f>IF(N312="zákl. přenesená",J312,0)</f>
        <v>0</v>
      </c>
      <c r="BH312" s="204">
        <f>IF(N312="sníž. přenesená",J312,0)</f>
        <v>0</v>
      </c>
      <c r="BI312" s="204">
        <f>IF(N312="nulová",J312,0)</f>
        <v>0</v>
      </c>
      <c r="BJ312" s="18" t="s">
        <v>84</v>
      </c>
      <c r="BK312" s="204">
        <f>ROUND(I312*H312,2)</f>
        <v>0</v>
      </c>
      <c r="BL312" s="18" t="s">
        <v>341</v>
      </c>
      <c r="BM312" s="203" t="s">
        <v>4084</v>
      </c>
    </row>
    <row r="313" spans="1:65" s="2" customFormat="1" ht="14.45" customHeight="1">
      <c r="A313" s="35"/>
      <c r="B313" s="36"/>
      <c r="C313" s="192" t="s">
        <v>1092</v>
      </c>
      <c r="D313" s="192" t="s">
        <v>207</v>
      </c>
      <c r="E313" s="193" t="s">
        <v>4085</v>
      </c>
      <c r="F313" s="194" t="s">
        <v>4086</v>
      </c>
      <c r="G313" s="195" t="s">
        <v>210</v>
      </c>
      <c r="H313" s="196">
        <v>38</v>
      </c>
      <c r="I313" s="197"/>
      <c r="J313" s="198">
        <f>ROUND(I313*H313,2)</f>
        <v>0</v>
      </c>
      <c r="K313" s="194" t="s">
        <v>1</v>
      </c>
      <c r="L313" s="40"/>
      <c r="M313" s="199" t="s">
        <v>1</v>
      </c>
      <c r="N313" s="200" t="s">
        <v>41</v>
      </c>
      <c r="O313" s="72"/>
      <c r="P313" s="201">
        <f>O313*H313</f>
        <v>0</v>
      </c>
      <c r="Q313" s="201">
        <v>0</v>
      </c>
      <c r="R313" s="201">
        <f>Q313*H313</f>
        <v>0</v>
      </c>
      <c r="S313" s="201">
        <v>0</v>
      </c>
      <c r="T313" s="202">
        <f>S313*H313</f>
        <v>0</v>
      </c>
      <c r="U313" s="35"/>
      <c r="V313" s="35"/>
      <c r="W313" s="35"/>
      <c r="X313" s="35"/>
      <c r="Y313" s="35"/>
      <c r="Z313" s="35"/>
      <c r="AA313" s="35"/>
      <c r="AB313" s="35"/>
      <c r="AC313" s="35"/>
      <c r="AD313" s="35"/>
      <c r="AE313" s="35"/>
      <c r="AR313" s="203" t="s">
        <v>341</v>
      </c>
      <c r="AT313" s="203" t="s">
        <v>207</v>
      </c>
      <c r="AU313" s="203" t="s">
        <v>86</v>
      </c>
      <c r="AY313" s="18" t="s">
        <v>205</v>
      </c>
      <c r="BE313" s="204">
        <f>IF(N313="základní",J313,0)</f>
        <v>0</v>
      </c>
      <c r="BF313" s="204">
        <f>IF(N313="snížená",J313,0)</f>
        <v>0</v>
      </c>
      <c r="BG313" s="204">
        <f>IF(N313="zákl. přenesená",J313,0)</f>
        <v>0</v>
      </c>
      <c r="BH313" s="204">
        <f>IF(N313="sníž. přenesená",J313,0)</f>
        <v>0</v>
      </c>
      <c r="BI313" s="204">
        <f>IF(N313="nulová",J313,0)</f>
        <v>0</v>
      </c>
      <c r="BJ313" s="18" t="s">
        <v>84</v>
      </c>
      <c r="BK313" s="204">
        <f>ROUND(I313*H313,2)</f>
        <v>0</v>
      </c>
      <c r="BL313" s="18" t="s">
        <v>341</v>
      </c>
      <c r="BM313" s="203" t="s">
        <v>4087</v>
      </c>
    </row>
    <row r="314" spans="1:65" s="2" customFormat="1" ht="24.2" customHeight="1">
      <c r="A314" s="35"/>
      <c r="B314" s="36"/>
      <c r="C314" s="192" t="s">
        <v>1097</v>
      </c>
      <c r="D314" s="192" t="s">
        <v>207</v>
      </c>
      <c r="E314" s="193" t="s">
        <v>4088</v>
      </c>
      <c r="F314" s="194" t="s">
        <v>4089</v>
      </c>
      <c r="G314" s="195" t="s">
        <v>282</v>
      </c>
      <c r="H314" s="196">
        <v>252</v>
      </c>
      <c r="I314" s="197"/>
      <c r="J314" s="198">
        <f>ROUND(I314*H314,2)</f>
        <v>0</v>
      </c>
      <c r="K314" s="194" t="s">
        <v>963</v>
      </c>
      <c r="L314" s="40"/>
      <c r="M314" s="199" t="s">
        <v>1</v>
      </c>
      <c r="N314" s="200" t="s">
        <v>41</v>
      </c>
      <c r="O314" s="72"/>
      <c r="P314" s="201">
        <f>O314*H314</f>
        <v>0</v>
      </c>
      <c r="Q314" s="201">
        <v>0</v>
      </c>
      <c r="R314" s="201">
        <f>Q314*H314</f>
        <v>0</v>
      </c>
      <c r="S314" s="201">
        <v>0</v>
      </c>
      <c r="T314" s="202">
        <f>S314*H314</f>
        <v>0</v>
      </c>
      <c r="U314" s="35"/>
      <c r="V314" s="35"/>
      <c r="W314" s="35"/>
      <c r="X314" s="35"/>
      <c r="Y314" s="35"/>
      <c r="Z314" s="35"/>
      <c r="AA314" s="35"/>
      <c r="AB314" s="35"/>
      <c r="AC314" s="35"/>
      <c r="AD314" s="35"/>
      <c r="AE314" s="35"/>
      <c r="AR314" s="203" t="s">
        <v>341</v>
      </c>
      <c r="AT314" s="203" t="s">
        <v>207</v>
      </c>
      <c r="AU314" s="203" t="s">
        <v>86</v>
      </c>
      <c r="AY314" s="18" t="s">
        <v>205</v>
      </c>
      <c r="BE314" s="204">
        <f>IF(N314="základní",J314,0)</f>
        <v>0</v>
      </c>
      <c r="BF314" s="204">
        <f>IF(N314="snížená",J314,0)</f>
        <v>0</v>
      </c>
      <c r="BG314" s="204">
        <f>IF(N314="zákl. přenesená",J314,0)</f>
        <v>0</v>
      </c>
      <c r="BH314" s="204">
        <f>IF(N314="sníž. přenesená",J314,0)</f>
        <v>0</v>
      </c>
      <c r="BI314" s="204">
        <f>IF(N314="nulová",J314,0)</f>
        <v>0</v>
      </c>
      <c r="BJ314" s="18" t="s">
        <v>84</v>
      </c>
      <c r="BK314" s="204">
        <f>ROUND(I314*H314,2)</f>
        <v>0</v>
      </c>
      <c r="BL314" s="18" t="s">
        <v>341</v>
      </c>
      <c r="BM314" s="203" t="s">
        <v>4090</v>
      </c>
    </row>
    <row r="315" spans="1:65" s="2" customFormat="1" ht="14.45" customHeight="1">
      <c r="A315" s="35"/>
      <c r="B315" s="36"/>
      <c r="C315" s="192" t="s">
        <v>1100</v>
      </c>
      <c r="D315" s="192" t="s">
        <v>207</v>
      </c>
      <c r="E315" s="193" t="s">
        <v>4091</v>
      </c>
      <c r="F315" s="194" t="s">
        <v>4092</v>
      </c>
      <c r="G315" s="195" t="s">
        <v>282</v>
      </c>
      <c r="H315" s="196">
        <v>9.2</v>
      </c>
      <c r="I315" s="197"/>
      <c r="J315" s="198">
        <f>ROUND(I315*H315,2)</f>
        <v>0</v>
      </c>
      <c r="K315" s="194" t="s">
        <v>963</v>
      </c>
      <c r="L315" s="40"/>
      <c r="M315" s="199" t="s">
        <v>1</v>
      </c>
      <c r="N315" s="200" t="s">
        <v>41</v>
      </c>
      <c r="O315" s="72"/>
      <c r="P315" s="201">
        <f>O315*H315</f>
        <v>0</v>
      </c>
      <c r="Q315" s="201">
        <v>0</v>
      </c>
      <c r="R315" s="201">
        <f>Q315*H315</f>
        <v>0</v>
      </c>
      <c r="S315" s="201">
        <v>0</v>
      </c>
      <c r="T315" s="202">
        <f>S315*H315</f>
        <v>0</v>
      </c>
      <c r="U315" s="35"/>
      <c r="V315" s="35"/>
      <c r="W315" s="35"/>
      <c r="X315" s="35"/>
      <c r="Y315" s="35"/>
      <c r="Z315" s="35"/>
      <c r="AA315" s="35"/>
      <c r="AB315" s="35"/>
      <c r="AC315" s="35"/>
      <c r="AD315" s="35"/>
      <c r="AE315" s="35"/>
      <c r="AR315" s="203" t="s">
        <v>341</v>
      </c>
      <c r="AT315" s="203" t="s">
        <v>207</v>
      </c>
      <c r="AU315" s="203" t="s">
        <v>86</v>
      </c>
      <c r="AY315" s="18" t="s">
        <v>205</v>
      </c>
      <c r="BE315" s="204">
        <f>IF(N315="základní",J315,0)</f>
        <v>0</v>
      </c>
      <c r="BF315" s="204">
        <f>IF(N315="snížená",J315,0)</f>
        <v>0</v>
      </c>
      <c r="BG315" s="204">
        <f>IF(N315="zákl. přenesená",J315,0)</f>
        <v>0</v>
      </c>
      <c r="BH315" s="204">
        <f>IF(N315="sníž. přenesená",J315,0)</f>
        <v>0</v>
      </c>
      <c r="BI315" s="204">
        <f>IF(N315="nulová",J315,0)</f>
        <v>0</v>
      </c>
      <c r="BJ315" s="18" t="s">
        <v>84</v>
      </c>
      <c r="BK315" s="204">
        <f>ROUND(I315*H315,2)</f>
        <v>0</v>
      </c>
      <c r="BL315" s="18" t="s">
        <v>341</v>
      </c>
      <c r="BM315" s="203" t="s">
        <v>4093</v>
      </c>
    </row>
    <row r="316" spans="2:51" s="13" customFormat="1" ht="12">
      <c r="B316" s="214"/>
      <c r="C316" s="215"/>
      <c r="D316" s="205" t="s">
        <v>284</v>
      </c>
      <c r="E316" s="216" t="s">
        <v>1</v>
      </c>
      <c r="F316" s="217" t="s">
        <v>4094</v>
      </c>
      <c r="G316" s="215"/>
      <c r="H316" s="218">
        <v>9.2</v>
      </c>
      <c r="I316" s="219"/>
      <c r="J316" s="215"/>
      <c r="K316" s="215"/>
      <c r="L316" s="220"/>
      <c r="M316" s="221"/>
      <c r="N316" s="222"/>
      <c r="O316" s="222"/>
      <c r="P316" s="222"/>
      <c r="Q316" s="222"/>
      <c r="R316" s="222"/>
      <c r="S316" s="222"/>
      <c r="T316" s="223"/>
      <c r="AT316" s="224" t="s">
        <v>284</v>
      </c>
      <c r="AU316" s="224" t="s">
        <v>86</v>
      </c>
      <c r="AV316" s="13" t="s">
        <v>86</v>
      </c>
      <c r="AW316" s="13" t="s">
        <v>32</v>
      </c>
      <c r="AX316" s="13" t="s">
        <v>84</v>
      </c>
      <c r="AY316" s="224" t="s">
        <v>205</v>
      </c>
    </row>
    <row r="317" spans="1:65" s="2" customFormat="1" ht="14.45" customHeight="1">
      <c r="A317" s="35"/>
      <c r="B317" s="36"/>
      <c r="C317" s="192" t="s">
        <v>1104</v>
      </c>
      <c r="D317" s="192" t="s">
        <v>207</v>
      </c>
      <c r="E317" s="193" t="s">
        <v>4095</v>
      </c>
      <c r="F317" s="194" t="s">
        <v>4096</v>
      </c>
      <c r="G317" s="195" t="s">
        <v>282</v>
      </c>
      <c r="H317" s="196">
        <v>252</v>
      </c>
      <c r="I317" s="197"/>
      <c r="J317" s="198">
        <f>ROUND(I317*H317,2)</f>
        <v>0</v>
      </c>
      <c r="K317" s="194" t="s">
        <v>963</v>
      </c>
      <c r="L317" s="40"/>
      <c r="M317" s="199" t="s">
        <v>1</v>
      </c>
      <c r="N317" s="200" t="s">
        <v>41</v>
      </c>
      <c r="O317" s="72"/>
      <c r="P317" s="201">
        <f>O317*H317</f>
        <v>0</v>
      </c>
      <c r="Q317" s="201">
        <v>0</v>
      </c>
      <c r="R317" s="201">
        <f>Q317*H317</f>
        <v>0</v>
      </c>
      <c r="S317" s="201">
        <v>0</v>
      </c>
      <c r="T317" s="202">
        <f>S317*H317</f>
        <v>0</v>
      </c>
      <c r="U317" s="35"/>
      <c r="V317" s="35"/>
      <c r="W317" s="35"/>
      <c r="X317" s="35"/>
      <c r="Y317" s="35"/>
      <c r="Z317" s="35"/>
      <c r="AA317" s="35"/>
      <c r="AB317" s="35"/>
      <c r="AC317" s="35"/>
      <c r="AD317" s="35"/>
      <c r="AE317" s="35"/>
      <c r="AR317" s="203" t="s">
        <v>341</v>
      </c>
      <c r="AT317" s="203" t="s">
        <v>207</v>
      </c>
      <c r="AU317" s="203" t="s">
        <v>86</v>
      </c>
      <c r="AY317" s="18" t="s">
        <v>205</v>
      </c>
      <c r="BE317" s="204">
        <f>IF(N317="základní",J317,0)</f>
        <v>0</v>
      </c>
      <c r="BF317" s="204">
        <f>IF(N317="snížená",J317,0)</f>
        <v>0</v>
      </c>
      <c r="BG317" s="204">
        <f>IF(N317="zákl. přenesená",J317,0)</f>
        <v>0</v>
      </c>
      <c r="BH317" s="204">
        <f>IF(N317="sníž. přenesená",J317,0)</f>
        <v>0</v>
      </c>
      <c r="BI317" s="204">
        <f>IF(N317="nulová",J317,0)</f>
        <v>0</v>
      </c>
      <c r="BJ317" s="18" t="s">
        <v>84</v>
      </c>
      <c r="BK317" s="204">
        <f>ROUND(I317*H317,2)</f>
        <v>0</v>
      </c>
      <c r="BL317" s="18" t="s">
        <v>341</v>
      </c>
      <c r="BM317" s="203" t="s">
        <v>4097</v>
      </c>
    </row>
    <row r="318" spans="1:65" s="2" customFormat="1" ht="24.2" customHeight="1">
      <c r="A318" s="35"/>
      <c r="B318" s="36"/>
      <c r="C318" s="192" t="s">
        <v>1109</v>
      </c>
      <c r="D318" s="192" t="s">
        <v>207</v>
      </c>
      <c r="E318" s="193" t="s">
        <v>4098</v>
      </c>
      <c r="F318" s="194" t="s">
        <v>4099</v>
      </c>
      <c r="G318" s="195" t="s">
        <v>382</v>
      </c>
      <c r="H318" s="196">
        <v>0.202</v>
      </c>
      <c r="I318" s="197"/>
      <c r="J318" s="198">
        <f>ROUND(I318*H318,2)</f>
        <v>0</v>
      </c>
      <c r="K318" s="194" t="s">
        <v>963</v>
      </c>
      <c r="L318" s="40"/>
      <c r="M318" s="199" t="s">
        <v>1</v>
      </c>
      <c r="N318" s="200" t="s">
        <v>41</v>
      </c>
      <c r="O318" s="72"/>
      <c r="P318" s="201">
        <f>O318*H318</f>
        <v>0</v>
      </c>
      <c r="Q318" s="201">
        <v>0</v>
      </c>
      <c r="R318" s="201">
        <f>Q318*H318</f>
        <v>0</v>
      </c>
      <c r="S318" s="201">
        <v>0</v>
      </c>
      <c r="T318" s="202">
        <f>S318*H318</f>
        <v>0</v>
      </c>
      <c r="U318" s="35"/>
      <c r="V318" s="35"/>
      <c r="W318" s="35"/>
      <c r="X318" s="35"/>
      <c r="Y318" s="35"/>
      <c r="Z318" s="35"/>
      <c r="AA318" s="35"/>
      <c r="AB318" s="35"/>
      <c r="AC318" s="35"/>
      <c r="AD318" s="35"/>
      <c r="AE318" s="35"/>
      <c r="AR318" s="203" t="s">
        <v>341</v>
      </c>
      <c r="AT318" s="203" t="s">
        <v>207</v>
      </c>
      <c r="AU318" s="203" t="s">
        <v>86</v>
      </c>
      <c r="AY318" s="18" t="s">
        <v>205</v>
      </c>
      <c r="BE318" s="204">
        <f>IF(N318="základní",J318,0)</f>
        <v>0</v>
      </c>
      <c r="BF318" s="204">
        <f>IF(N318="snížená",J318,0)</f>
        <v>0</v>
      </c>
      <c r="BG318" s="204">
        <f>IF(N318="zákl. přenesená",J318,0)</f>
        <v>0</v>
      </c>
      <c r="BH318" s="204">
        <f>IF(N318="sníž. přenesená",J318,0)</f>
        <v>0</v>
      </c>
      <c r="BI318" s="204">
        <f>IF(N318="nulová",J318,0)</f>
        <v>0</v>
      </c>
      <c r="BJ318" s="18" t="s">
        <v>84</v>
      </c>
      <c r="BK318" s="204">
        <f>ROUND(I318*H318,2)</f>
        <v>0</v>
      </c>
      <c r="BL318" s="18" t="s">
        <v>341</v>
      </c>
      <c r="BM318" s="203" t="s">
        <v>4100</v>
      </c>
    </row>
    <row r="319" spans="1:65" s="2" customFormat="1" ht="24.2" customHeight="1">
      <c r="A319" s="35"/>
      <c r="B319" s="36"/>
      <c r="C319" s="192" t="s">
        <v>1113</v>
      </c>
      <c r="D319" s="192" t="s">
        <v>207</v>
      </c>
      <c r="E319" s="193" t="s">
        <v>4101</v>
      </c>
      <c r="F319" s="194" t="s">
        <v>4102</v>
      </c>
      <c r="G319" s="195" t="s">
        <v>382</v>
      </c>
      <c r="H319" s="196">
        <v>2.513</v>
      </c>
      <c r="I319" s="197"/>
      <c r="J319" s="198">
        <f>ROUND(I319*H319,2)</f>
        <v>0</v>
      </c>
      <c r="K319" s="194" t="s">
        <v>963</v>
      </c>
      <c r="L319" s="40"/>
      <c r="M319" s="199" t="s">
        <v>1</v>
      </c>
      <c r="N319" s="200" t="s">
        <v>41</v>
      </c>
      <c r="O319" s="72"/>
      <c r="P319" s="201">
        <f>O319*H319</f>
        <v>0</v>
      </c>
      <c r="Q319" s="201">
        <v>0</v>
      </c>
      <c r="R319" s="201">
        <f>Q319*H319</f>
        <v>0</v>
      </c>
      <c r="S319" s="201">
        <v>0</v>
      </c>
      <c r="T319" s="202">
        <f>S319*H319</f>
        <v>0</v>
      </c>
      <c r="U319" s="35"/>
      <c r="V319" s="35"/>
      <c r="W319" s="35"/>
      <c r="X319" s="35"/>
      <c r="Y319" s="35"/>
      <c r="Z319" s="35"/>
      <c r="AA319" s="35"/>
      <c r="AB319" s="35"/>
      <c r="AC319" s="35"/>
      <c r="AD319" s="35"/>
      <c r="AE319" s="35"/>
      <c r="AR319" s="203" t="s">
        <v>341</v>
      </c>
      <c r="AT319" s="203" t="s">
        <v>207</v>
      </c>
      <c r="AU319" s="203" t="s">
        <v>86</v>
      </c>
      <c r="AY319" s="18" t="s">
        <v>205</v>
      </c>
      <c r="BE319" s="204">
        <f>IF(N319="základní",J319,0)</f>
        <v>0</v>
      </c>
      <c r="BF319" s="204">
        <f>IF(N319="snížená",J319,0)</f>
        <v>0</v>
      </c>
      <c r="BG319" s="204">
        <f>IF(N319="zákl. přenesená",J319,0)</f>
        <v>0</v>
      </c>
      <c r="BH319" s="204">
        <f>IF(N319="sníž. přenesená",J319,0)</f>
        <v>0</v>
      </c>
      <c r="BI319" s="204">
        <f>IF(N319="nulová",J319,0)</f>
        <v>0</v>
      </c>
      <c r="BJ319" s="18" t="s">
        <v>84</v>
      </c>
      <c r="BK319" s="204">
        <f>ROUND(I319*H319,2)</f>
        <v>0</v>
      </c>
      <c r="BL319" s="18" t="s">
        <v>341</v>
      </c>
      <c r="BM319" s="203" t="s">
        <v>4103</v>
      </c>
    </row>
    <row r="320" spans="2:63" s="12" customFormat="1" ht="22.9" customHeight="1">
      <c r="B320" s="176"/>
      <c r="C320" s="177"/>
      <c r="D320" s="178" t="s">
        <v>75</v>
      </c>
      <c r="E320" s="190" t="s">
        <v>1623</v>
      </c>
      <c r="F320" s="190" t="s">
        <v>1624</v>
      </c>
      <c r="G320" s="177"/>
      <c r="H320" s="177"/>
      <c r="I320" s="180"/>
      <c r="J320" s="191">
        <f>BK320</f>
        <v>0</v>
      </c>
      <c r="K320" s="177"/>
      <c r="L320" s="182"/>
      <c r="M320" s="183"/>
      <c r="N320" s="184"/>
      <c r="O320" s="184"/>
      <c r="P320" s="185">
        <f>SUM(P321:P323)</f>
        <v>0</v>
      </c>
      <c r="Q320" s="184"/>
      <c r="R320" s="185">
        <f>SUM(R321:R323)</f>
        <v>0.6949000000000001</v>
      </c>
      <c r="S320" s="184"/>
      <c r="T320" s="186">
        <f>SUM(T321:T323)</f>
        <v>0</v>
      </c>
      <c r="AR320" s="187" t="s">
        <v>86</v>
      </c>
      <c r="AT320" s="188" t="s">
        <v>75</v>
      </c>
      <c r="AU320" s="188" t="s">
        <v>84</v>
      </c>
      <c r="AY320" s="187" t="s">
        <v>205</v>
      </c>
      <c r="BK320" s="189">
        <f>SUM(BK321:BK323)</f>
        <v>0</v>
      </c>
    </row>
    <row r="321" spans="1:65" s="2" customFormat="1" ht="24.2" customHeight="1">
      <c r="A321" s="35"/>
      <c r="B321" s="36"/>
      <c r="C321" s="192" t="s">
        <v>1116</v>
      </c>
      <c r="D321" s="192" t="s">
        <v>207</v>
      </c>
      <c r="E321" s="193" t="s">
        <v>4104</v>
      </c>
      <c r="F321" s="194" t="s">
        <v>4105</v>
      </c>
      <c r="G321" s="195" t="s">
        <v>2137</v>
      </c>
      <c r="H321" s="196">
        <v>70</v>
      </c>
      <c r="I321" s="197"/>
      <c r="J321" s="198">
        <f>ROUND(I321*H321,2)</f>
        <v>0</v>
      </c>
      <c r="K321" s="194" t="s">
        <v>963</v>
      </c>
      <c r="L321" s="40"/>
      <c r="M321" s="199" t="s">
        <v>1</v>
      </c>
      <c r="N321" s="200" t="s">
        <v>41</v>
      </c>
      <c r="O321" s="72"/>
      <c r="P321" s="201">
        <f>O321*H321</f>
        <v>0</v>
      </c>
      <c r="Q321" s="201">
        <v>7E-05</v>
      </c>
      <c r="R321" s="201">
        <f>Q321*H321</f>
        <v>0.0049</v>
      </c>
      <c r="S321" s="201">
        <v>0</v>
      </c>
      <c r="T321" s="202">
        <f>S321*H321</f>
        <v>0</v>
      </c>
      <c r="U321" s="35"/>
      <c r="V321" s="35"/>
      <c r="W321" s="35"/>
      <c r="X321" s="35"/>
      <c r="Y321" s="35"/>
      <c r="Z321" s="35"/>
      <c r="AA321" s="35"/>
      <c r="AB321" s="35"/>
      <c r="AC321" s="35"/>
      <c r="AD321" s="35"/>
      <c r="AE321" s="35"/>
      <c r="AR321" s="203" t="s">
        <v>341</v>
      </c>
      <c r="AT321" s="203" t="s">
        <v>207</v>
      </c>
      <c r="AU321" s="203" t="s">
        <v>86</v>
      </c>
      <c r="AY321" s="18" t="s">
        <v>205</v>
      </c>
      <c r="BE321" s="204">
        <f>IF(N321="základní",J321,0)</f>
        <v>0</v>
      </c>
      <c r="BF321" s="204">
        <f>IF(N321="snížená",J321,0)</f>
        <v>0</v>
      </c>
      <c r="BG321" s="204">
        <f>IF(N321="zákl. přenesená",J321,0)</f>
        <v>0</v>
      </c>
      <c r="BH321" s="204">
        <f>IF(N321="sníž. přenesená",J321,0)</f>
        <v>0</v>
      </c>
      <c r="BI321" s="204">
        <f>IF(N321="nulová",J321,0)</f>
        <v>0</v>
      </c>
      <c r="BJ321" s="18" t="s">
        <v>84</v>
      </c>
      <c r="BK321" s="204">
        <f>ROUND(I321*H321,2)</f>
        <v>0</v>
      </c>
      <c r="BL321" s="18" t="s">
        <v>341</v>
      </c>
      <c r="BM321" s="203" t="s">
        <v>4106</v>
      </c>
    </row>
    <row r="322" spans="1:65" s="2" customFormat="1" ht="14.45" customHeight="1">
      <c r="A322" s="35"/>
      <c r="B322" s="36"/>
      <c r="C322" s="250" t="s">
        <v>1120</v>
      </c>
      <c r="D322" s="250" t="s">
        <v>502</v>
      </c>
      <c r="E322" s="251" t="s">
        <v>4107</v>
      </c>
      <c r="F322" s="252" t="s">
        <v>4108</v>
      </c>
      <c r="G322" s="253" t="s">
        <v>2678</v>
      </c>
      <c r="H322" s="254">
        <v>138</v>
      </c>
      <c r="I322" s="255"/>
      <c r="J322" s="256">
        <f>ROUND(I322*H322,2)</f>
        <v>0</v>
      </c>
      <c r="K322" s="252" t="s">
        <v>1</v>
      </c>
      <c r="L322" s="257"/>
      <c r="M322" s="258" t="s">
        <v>1</v>
      </c>
      <c r="N322" s="259" t="s">
        <v>41</v>
      </c>
      <c r="O322" s="72"/>
      <c r="P322" s="201">
        <f>O322*H322</f>
        <v>0</v>
      </c>
      <c r="Q322" s="201">
        <v>0.005</v>
      </c>
      <c r="R322" s="201">
        <f>Q322*H322</f>
        <v>0.6900000000000001</v>
      </c>
      <c r="S322" s="201">
        <v>0</v>
      </c>
      <c r="T322" s="202">
        <f>S322*H322</f>
        <v>0</v>
      </c>
      <c r="U322" s="35"/>
      <c r="V322" s="35"/>
      <c r="W322" s="35"/>
      <c r="X322" s="35"/>
      <c r="Y322" s="35"/>
      <c r="Z322" s="35"/>
      <c r="AA322" s="35"/>
      <c r="AB322" s="35"/>
      <c r="AC322" s="35"/>
      <c r="AD322" s="35"/>
      <c r="AE322" s="35"/>
      <c r="AR322" s="203" t="s">
        <v>643</v>
      </c>
      <c r="AT322" s="203" t="s">
        <v>502</v>
      </c>
      <c r="AU322" s="203" t="s">
        <v>86</v>
      </c>
      <c r="AY322" s="18" t="s">
        <v>205</v>
      </c>
      <c r="BE322" s="204">
        <f>IF(N322="základní",J322,0)</f>
        <v>0</v>
      </c>
      <c r="BF322" s="204">
        <f>IF(N322="snížená",J322,0)</f>
        <v>0</v>
      </c>
      <c r="BG322" s="204">
        <f>IF(N322="zákl. přenesená",J322,0)</f>
        <v>0</v>
      </c>
      <c r="BH322" s="204">
        <f>IF(N322="sníž. přenesená",J322,0)</f>
        <v>0</v>
      </c>
      <c r="BI322" s="204">
        <f>IF(N322="nulová",J322,0)</f>
        <v>0</v>
      </c>
      <c r="BJ322" s="18" t="s">
        <v>84</v>
      </c>
      <c r="BK322" s="204">
        <f>ROUND(I322*H322,2)</f>
        <v>0</v>
      </c>
      <c r="BL322" s="18" t="s">
        <v>341</v>
      </c>
      <c r="BM322" s="203" t="s">
        <v>4109</v>
      </c>
    </row>
    <row r="323" spans="1:65" s="2" customFormat="1" ht="24.2" customHeight="1">
      <c r="A323" s="35"/>
      <c r="B323" s="36"/>
      <c r="C323" s="192" t="s">
        <v>1125</v>
      </c>
      <c r="D323" s="192" t="s">
        <v>207</v>
      </c>
      <c r="E323" s="193" t="s">
        <v>4110</v>
      </c>
      <c r="F323" s="194" t="s">
        <v>4111</v>
      </c>
      <c r="G323" s="195" t="s">
        <v>382</v>
      </c>
      <c r="H323" s="196">
        <v>0.695</v>
      </c>
      <c r="I323" s="197"/>
      <c r="J323" s="198">
        <f>ROUND(I323*H323,2)</f>
        <v>0</v>
      </c>
      <c r="K323" s="194" t="s">
        <v>963</v>
      </c>
      <c r="L323" s="40"/>
      <c r="M323" s="199" t="s">
        <v>1</v>
      </c>
      <c r="N323" s="200" t="s">
        <v>41</v>
      </c>
      <c r="O323" s="72"/>
      <c r="P323" s="201">
        <f>O323*H323</f>
        <v>0</v>
      </c>
      <c r="Q323" s="201">
        <v>0</v>
      </c>
      <c r="R323" s="201">
        <f>Q323*H323</f>
        <v>0</v>
      </c>
      <c r="S323" s="201">
        <v>0</v>
      </c>
      <c r="T323" s="202">
        <f>S323*H323</f>
        <v>0</v>
      </c>
      <c r="U323" s="35"/>
      <c r="V323" s="35"/>
      <c r="W323" s="35"/>
      <c r="X323" s="35"/>
      <c r="Y323" s="35"/>
      <c r="Z323" s="35"/>
      <c r="AA323" s="35"/>
      <c r="AB323" s="35"/>
      <c r="AC323" s="35"/>
      <c r="AD323" s="35"/>
      <c r="AE323" s="35"/>
      <c r="AR323" s="203" t="s">
        <v>341</v>
      </c>
      <c r="AT323" s="203" t="s">
        <v>207</v>
      </c>
      <c r="AU323" s="203" t="s">
        <v>86</v>
      </c>
      <c r="AY323" s="18" t="s">
        <v>205</v>
      </c>
      <c r="BE323" s="204">
        <f>IF(N323="základní",J323,0)</f>
        <v>0</v>
      </c>
      <c r="BF323" s="204">
        <f>IF(N323="snížená",J323,0)</f>
        <v>0</v>
      </c>
      <c r="BG323" s="204">
        <f>IF(N323="zákl. přenesená",J323,0)</f>
        <v>0</v>
      </c>
      <c r="BH323" s="204">
        <f>IF(N323="sníž. přenesená",J323,0)</f>
        <v>0</v>
      </c>
      <c r="BI323" s="204">
        <f>IF(N323="nulová",J323,0)</f>
        <v>0</v>
      </c>
      <c r="BJ323" s="18" t="s">
        <v>84</v>
      </c>
      <c r="BK323" s="204">
        <f>ROUND(I323*H323,2)</f>
        <v>0</v>
      </c>
      <c r="BL323" s="18" t="s">
        <v>341</v>
      </c>
      <c r="BM323" s="203" t="s">
        <v>4112</v>
      </c>
    </row>
    <row r="324" spans="2:63" s="12" customFormat="1" ht="22.9" customHeight="1">
      <c r="B324" s="176"/>
      <c r="C324" s="177"/>
      <c r="D324" s="178" t="s">
        <v>75</v>
      </c>
      <c r="E324" s="190" t="s">
        <v>2108</v>
      </c>
      <c r="F324" s="190" t="s">
        <v>2109</v>
      </c>
      <c r="G324" s="177"/>
      <c r="H324" s="177"/>
      <c r="I324" s="180"/>
      <c r="J324" s="191">
        <f>BK324</f>
        <v>0</v>
      </c>
      <c r="K324" s="177"/>
      <c r="L324" s="182"/>
      <c r="M324" s="183"/>
      <c r="N324" s="184"/>
      <c r="O324" s="184"/>
      <c r="P324" s="185">
        <f>SUM(P325:P329)</f>
        <v>0</v>
      </c>
      <c r="Q324" s="184"/>
      <c r="R324" s="185">
        <f>SUM(R325:R329)</f>
        <v>0.0036499999999999996</v>
      </c>
      <c r="S324" s="184"/>
      <c r="T324" s="186">
        <f>SUM(T325:T329)</f>
        <v>0</v>
      </c>
      <c r="AR324" s="187" t="s">
        <v>86</v>
      </c>
      <c r="AT324" s="188" t="s">
        <v>75</v>
      </c>
      <c r="AU324" s="188" t="s">
        <v>84</v>
      </c>
      <c r="AY324" s="187" t="s">
        <v>205</v>
      </c>
      <c r="BK324" s="189">
        <f>SUM(BK325:BK329)</f>
        <v>0</v>
      </c>
    </row>
    <row r="325" spans="1:65" s="2" customFormat="1" ht="24.2" customHeight="1">
      <c r="A325" s="35"/>
      <c r="B325" s="36"/>
      <c r="C325" s="192" t="s">
        <v>1134</v>
      </c>
      <c r="D325" s="192" t="s">
        <v>207</v>
      </c>
      <c r="E325" s="193" t="s">
        <v>4113</v>
      </c>
      <c r="F325" s="194" t="s">
        <v>4114</v>
      </c>
      <c r="G325" s="195" t="s">
        <v>326</v>
      </c>
      <c r="H325" s="196">
        <v>16</v>
      </c>
      <c r="I325" s="197"/>
      <c r="J325" s="198">
        <f>ROUND(I325*H325,2)</f>
        <v>0</v>
      </c>
      <c r="K325" s="194" t="s">
        <v>963</v>
      </c>
      <c r="L325" s="40"/>
      <c r="M325" s="199" t="s">
        <v>1</v>
      </c>
      <c r="N325" s="200" t="s">
        <v>41</v>
      </c>
      <c r="O325" s="72"/>
      <c r="P325" s="201">
        <f>O325*H325</f>
        <v>0</v>
      </c>
      <c r="Q325" s="201">
        <v>2E-05</v>
      </c>
      <c r="R325" s="201">
        <f>Q325*H325</f>
        <v>0.00032</v>
      </c>
      <c r="S325" s="201">
        <v>0</v>
      </c>
      <c r="T325" s="202">
        <f>S325*H325</f>
        <v>0</v>
      </c>
      <c r="U325" s="35"/>
      <c r="V325" s="35"/>
      <c r="W325" s="35"/>
      <c r="X325" s="35"/>
      <c r="Y325" s="35"/>
      <c r="Z325" s="35"/>
      <c r="AA325" s="35"/>
      <c r="AB325" s="35"/>
      <c r="AC325" s="35"/>
      <c r="AD325" s="35"/>
      <c r="AE325" s="35"/>
      <c r="AR325" s="203" t="s">
        <v>341</v>
      </c>
      <c r="AT325" s="203" t="s">
        <v>207</v>
      </c>
      <c r="AU325" s="203" t="s">
        <v>86</v>
      </c>
      <c r="AY325" s="18" t="s">
        <v>205</v>
      </c>
      <c r="BE325" s="204">
        <f>IF(N325="základní",J325,0)</f>
        <v>0</v>
      </c>
      <c r="BF325" s="204">
        <f>IF(N325="snížená",J325,0)</f>
        <v>0</v>
      </c>
      <c r="BG325" s="204">
        <f>IF(N325="zákl. přenesená",J325,0)</f>
        <v>0</v>
      </c>
      <c r="BH325" s="204">
        <f>IF(N325="sníž. přenesená",J325,0)</f>
        <v>0</v>
      </c>
      <c r="BI325" s="204">
        <f>IF(N325="nulová",J325,0)</f>
        <v>0</v>
      </c>
      <c r="BJ325" s="18" t="s">
        <v>84</v>
      </c>
      <c r="BK325" s="204">
        <f>ROUND(I325*H325,2)</f>
        <v>0</v>
      </c>
      <c r="BL325" s="18" t="s">
        <v>341</v>
      </c>
      <c r="BM325" s="203" t="s">
        <v>4115</v>
      </c>
    </row>
    <row r="326" spans="1:65" s="2" customFormat="1" ht="24.2" customHeight="1">
      <c r="A326" s="35"/>
      <c r="B326" s="36"/>
      <c r="C326" s="192" t="s">
        <v>1141</v>
      </c>
      <c r="D326" s="192" t="s">
        <v>207</v>
      </c>
      <c r="E326" s="193" t="s">
        <v>4116</v>
      </c>
      <c r="F326" s="194" t="s">
        <v>4117</v>
      </c>
      <c r="G326" s="195" t="s">
        <v>326</v>
      </c>
      <c r="H326" s="196">
        <v>23</v>
      </c>
      <c r="I326" s="197"/>
      <c r="J326" s="198">
        <f>ROUND(I326*H326,2)</f>
        <v>0</v>
      </c>
      <c r="K326" s="194" t="s">
        <v>963</v>
      </c>
      <c r="L326" s="40"/>
      <c r="M326" s="199" t="s">
        <v>1</v>
      </c>
      <c r="N326" s="200" t="s">
        <v>41</v>
      </c>
      <c r="O326" s="72"/>
      <c r="P326" s="201">
        <f>O326*H326</f>
        <v>0</v>
      </c>
      <c r="Q326" s="201">
        <v>5E-05</v>
      </c>
      <c r="R326" s="201">
        <f>Q326*H326</f>
        <v>0.00115</v>
      </c>
      <c r="S326" s="201">
        <v>0</v>
      </c>
      <c r="T326" s="202">
        <f>S326*H326</f>
        <v>0</v>
      </c>
      <c r="U326" s="35"/>
      <c r="V326" s="35"/>
      <c r="W326" s="35"/>
      <c r="X326" s="35"/>
      <c r="Y326" s="35"/>
      <c r="Z326" s="35"/>
      <c r="AA326" s="35"/>
      <c r="AB326" s="35"/>
      <c r="AC326" s="35"/>
      <c r="AD326" s="35"/>
      <c r="AE326" s="35"/>
      <c r="AR326" s="203" t="s">
        <v>341</v>
      </c>
      <c r="AT326" s="203" t="s">
        <v>207</v>
      </c>
      <c r="AU326" s="203" t="s">
        <v>86</v>
      </c>
      <c r="AY326" s="18" t="s">
        <v>205</v>
      </c>
      <c r="BE326" s="204">
        <f>IF(N326="základní",J326,0)</f>
        <v>0</v>
      </c>
      <c r="BF326" s="204">
        <f>IF(N326="snížená",J326,0)</f>
        <v>0</v>
      </c>
      <c r="BG326" s="204">
        <f>IF(N326="zákl. přenesená",J326,0)</f>
        <v>0</v>
      </c>
      <c r="BH326" s="204">
        <f>IF(N326="sníž. přenesená",J326,0)</f>
        <v>0</v>
      </c>
      <c r="BI326" s="204">
        <f>IF(N326="nulová",J326,0)</f>
        <v>0</v>
      </c>
      <c r="BJ326" s="18" t="s">
        <v>84</v>
      </c>
      <c r="BK326" s="204">
        <f>ROUND(I326*H326,2)</f>
        <v>0</v>
      </c>
      <c r="BL326" s="18" t="s">
        <v>341</v>
      </c>
      <c r="BM326" s="203" t="s">
        <v>4118</v>
      </c>
    </row>
    <row r="327" spans="1:65" s="2" customFormat="1" ht="24.2" customHeight="1">
      <c r="A327" s="35"/>
      <c r="B327" s="36"/>
      <c r="C327" s="192" t="s">
        <v>1147</v>
      </c>
      <c r="D327" s="192" t="s">
        <v>207</v>
      </c>
      <c r="E327" s="193" t="s">
        <v>4119</v>
      </c>
      <c r="F327" s="194" t="s">
        <v>4120</v>
      </c>
      <c r="G327" s="195" t="s">
        <v>326</v>
      </c>
      <c r="H327" s="196">
        <v>16</v>
      </c>
      <c r="I327" s="197"/>
      <c r="J327" s="198">
        <f>ROUND(I327*H327,2)</f>
        <v>0</v>
      </c>
      <c r="K327" s="194" t="s">
        <v>963</v>
      </c>
      <c r="L327" s="40"/>
      <c r="M327" s="199" t="s">
        <v>1</v>
      </c>
      <c r="N327" s="200" t="s">
        <v>41</v>
      </c>
      <c r="O327" s="72"/>
      <c r="P327" s="201">
        <f>O327*H327</f>
        <v>0</v>
      </c>
      <c r="Q327" s="201">
        <v>6E-05</v>
      </c>
      <c r="R327" s="201">
        <f>Q327*H327</f>
        <v>0.00096</v>
      </c>
      <c r="S327" s="201">
        <v>0</v>
      </c>
      <c r="T327" s="202">
        <f>S327*H327</f>
        <v>0</v>
      </c>
      <c r="U327" s="35"/>
      <c r="V327" s="35"/>
      <c r="W327" s="35"/>
      <c r="X327" s="35"/>
      <c r="Y327" s="35"/>
      <c r="Z327" s="35"/>
      <c r="AA327" s="35"/>
      <c r="AB327" s="35"/>
      <c r="AC327" s="35"/>
      <c r="AD327" s="35"/>
      <c r="AE327" s="35"/>
      <c r="AR327" s="203" t="s">
        <v>341</v>
      </c>
      <c r="AT327" s="203" t="s">
        <v>207</v>
      </c>
      <c r="AU327" s="203" t="s">
        <v>86</v>
      </c>
      <c r="AY327" s="18" t="s">
        <v>205</v>
      </c>
      <c r="BE327" s="204">
        <f>IF(N327="základní",J327,0)</f>
        <v>0</v>
      </c>
      <c r="BF327" s="204">
        <f>IF(N327="snížená",J327,0)</f>
        <v>0</v>
      </c>
      <c r="BG327" s="204">
        <f>IF(N327="zákl. přenesená",J327,0)</f>
        <v>0</v>
      </c>
      <c r="BH327" s="204">
        <f>IF(N327="sníž. přenesená",J327,0)</f>
        <v>0</v>
      </c>
      <c r="BI327" s="204">
        <f>IF(N327="nulová",J327,0)</f>
        <v>0</v>
      </c>
      <c r="BJ327" s="18" t="s">
        <v>84</v>
      </c>
      <c r="BK327" s="204">
        <f>ROUND(I327*H327,2)</f>
        <v>0</v>
      </c>
      <c r="BL327" s="18" t="s">
        <v>341</v>
      </c>
      <c r="BM327" s="203" t="s">
        <v>4121</v>
      </c>
    </row>
    <row r="328" spans="1:65" s="2" customFormat="1" ht="24.2" customHeight="1">
      <c r="A328" s="35"/>
      <c r="B328" s="36"/>
      <c r="C328" s="192" t="s">
        <v>1150</v>
      </c>
      <c r="D328" s="192" t="s">
        <v>207</v>
      </c>
      <c r="E328" s="193" t="s">
        <v>4122</v>
      </c>
      <c r="F328" s="194" t="s">
        <v>4123</v>
      </c>
      <c r="G328" s="195" t="s">
        <v>326</v>
      </c>
      <c r="H328" s="196">
        <v>23</v>
      </c>
      <c r="I328" s="197"/>
      <c r="J328" s="198">
        <f>ROUND(I328*H328,2)</f>
        <v>0</v>
      </c>
      <c r="K328" s="194" t="s">
        <v>963</v>
      </c>
      <c r="L328" s="40"/>
      <c r="M328" s="199" t="s">
        <v>1</v>
      </c>
      <c r="N328" s="200" t="s">
        <v>41</v>
      </c>
      <c r="O328" s="72"/>
      <c r="P328" s="201">
        <f>O328*H328</f>
        <v>0</v>
      </c>
      <c r="Q328" s="201">
        <v>4E-05</v>
      </c>
      <c r="R328" s="201">
        <f>Q328*H328</f>
        <v>0.00092</v>
      </c>
      <c r="S328" s="201">
        <v>0</v>
      </c>
      <c r="T328" s="202">
        <f>S328*H328</f>
        <v>0</v>
      </c>
      <c r="U328" s="35"/>
      <c r="V328" s="35"/>
      <c r="W328" s="35"/>
      <c r="X328" s="35"/>
      <c r="Y328" s="35"/>
      <c r="Z328" s="35"/>
      <c r="AA328" s="35"/>
      <c r="AB328" s="35"/>
      <c r="AC328" s="35"/>
      <c r="AD328" s="35"/>
      <c r="AE328" s="35"/>
      <c r="AR328" s="203" t="s">
        <v>341</v>
      </c>
      <c r="AT328" s="203" t="s">
        <v>207</v>
      </c>
      <c r="AU328" s="203" t="s">
        <v>86</v>
      </c>
      <c r="AY328" s="18" t="s">
        <v>205</v>
      </c>
      <c r="BE328" s="204">
        <f>IF(N328="základní",J328,0)</f>
        <v>0</v>
      </c>
      <c r="BF328" s="204">
        <f>IF(N328="snížená",J328,0)</f>
        <v>0</v>
      </c>
      <c r="BG328" s="204">
        <f>IF(N328="zákl. přenesená",J328,0)</f>
        <v>0</v>
      </c>
      <c r="BH328" s="204">
        <f>IF(N328="sníž. přenesená",J328,0)</f>
        <v>0</v>
      </c>
      <c r="BI328" s="204">
        <f>IF(N328="nulová",J328,0)</f>
        <v>0</v>
      </c>
      <c r="BJ328" s="18" t="s">
        <v>84</v>
      </c>
      <c r="BK328" s="204">
        <f>ROUND(I328*H328,2)</f>
        <v>0</v>
      </c>
      <c r="BL328" s="18" t="s">
        <v>341</v>
      </c>
      <c r="BM328" s="203" t="s">
        <v>4124</v>
      </c>
    </row>
    <row r="329" spans="1:65" s="2" customFormat="1" ht="24.2" customHeight="1">
      <c r="A329" s="35"/>
      <c r="B329" s="36"/>
      <c r="C329" s="192" t="s">
        <v>1154</v>
      </c>
      <c r="D329" s="192" t="s">
        <v>207</v>
      </c>
      <c r="E329" s="193" t="s">
        <v>4125</v>
      </c>
      <c r="F329" s="194" t="s">
        <v>4126</v>
      </c>
      <c r="G329" s="195" t="s">
        <v>326</v>
      </c>
      <c r="H329" s="196">
        <v>15</v>
      </c>
      <c r="I329" s="197"/>
      <c r="J329" s="198">
        <f>ROUND(I329*H329,2)</f>
        <v>0</v>
      </c>
      <c r="K329" s="194" t="s">
        <v>963</v>
      </c>
      <c r="L329" s="40"/>
      <c r="M329" s="199" t="s">
        <v>1</v>
      </c>
      <c r="N329" s="200" t="s">
        <v>41</v>
      </c>
      <c r="O329" s="72"/>
      <c r="P329" s="201">
        <f>O329*H329</f>
        <v>0</v>
      </c>
      <c r="Q329" s="201">
        <v>2E-05</v>
      </c>
      <c r="R329" s="201">
        <f>Q329*H329</f>
        <v>0.00030000000000000003</v>
      </c>
      <c r="S329" s="201">
        <v>0</v>
      </c>
      <c r="T329" s="202">
        <f>S329*H329</f>
        <v>0</v>
      </c>
      <c r="U329" s="35"/>
      <c r="V329" s="35"/>
      <c r="W329" s="35"/>
      <c r="X329" s="35"/>
      <c r="Y329" s="35"/>
      <c r="Z329" s="35"/>
      <c r="AA329" s="35"/>
      <c r="AB329" s="35"/>
      <c r="AC329" s="35"/>
      <c r="AD329" s="35"/>
      <c r="AE329" s="35"/>
      <c r="AR329" s="203" t="s">
        <v>341</v>
      </c>
      <c r="AT329" s="203" t="s">
        <v>207</v>
      </c>
      <c r="AU329" s="203" t="s">
        <v>86</v>
      </c>
      <c r="AY329" s="18" t="s">
        <v>205</v>
      </c>
      <c r="BE329" s="204">
        <f>IF(N329="základní",J329,0)</f>
        <v>0</v>
      </c>
      <c r="BF329" s="204">
        <f>IF(N329="snížená",J329,0)</f>
        <v>0</v>
      </c>
      <c r="BG329" s="204">
        <f>IF(N329="zákl. přenesená",J329,0)</f>
        <v>0</v>
      </c>
      <c r="BH329" s="204">
        <f>IF(N329="sníž. přenesená",J329,0)</f>
        <v>0</v>
      </c>
      <c r="BI329" s="204">
        <f>IF(N329="nulová",J329,0)</f>
        <v>0</v>
      </c>
      <c r="BJ329" s="18" t="s">
        <v>84</v>
      </c>
      <c r="BK329" s="204">
        <f>ROUND(I329*H329,2)</f>
        <v>0</v>
      </c>
      <c r="BL329" s="18" t="s">
        <v>341</v>
      </c>
      <c r="BM329" s="203" t="s">
        <v>4127</v>
      </c>
    </row>
    <row r="330" spans="2:63" s="12" customFormat="1" ht="25.9" customHeight="1">
      <c r="B330" s="176"/>
      <c r="C330" s="177"/>
      <c r="D330" s="178" t="s">
        <v>75</v>
      </c>
      <c r="E330" s="179" t="s">
        <v>4128</v>
      </c>
      <c r="F330" s="179" t="s">
        <v>2833</v>
      </c>
      <c r="G330" s="177"/>
      <c r="H330" s="177"/>
      <c r="I330" s="180"/>
      <c r="J330" s="181">
        <f>BK330</f>
        <v>0</v>
      </c>
      <c r="K330" s="177"/>
      <c r="L330" s="182"/>
      <c r="M330" s="183"/>
      <c r="N330" s="184"/>
      <c r="O330" s="184"/>
      <c r="P330" s="185">
        <f>SUM(P331:P337)</f>
        <v>0</v>
      </c>
      <c r="Q330" s="184"/>
      <c r="R330" s="185">
        <f>SUM(R331:R337)</f>
        <v>0</v>
      </c>
      <c r="S330" s="184"/>
      <c r="T330" s="186">
        <f>SUM(T331:T337)</f>
        <v>0</v>
      </c>
      <c r="AR330" s="187" t="s">
        <v>211</v>
      </c>
      <c r="AT330" s="188" t="s">
        <v>75</v>
      </c>
      <c r="AU330" s="188" t="s">
        <v>76</v>
      </c>
      <c r="AY330" s="187" t="s">
        <v>205</v>
      </c>
      <c r="BK330" s="189">
        <f>SUM(BK331:BK337)</f>
        <v>0</v>
      </c>
    </row>
    <row r="331" spans="1:65" s="2" customFormat="1" ht="14.45" customHeight="1">
      <c r="A331" s="35"/>
      <c r="B331" s="36"/>
      <c r="C331" s="192" t="s">
        <v>1159</v>
      </c>
      <c r="D331" s="192" t="s">
        <v>207</v>
      </c>
      <c r="E331" s="193" t="s">
        <v>4129</v>
      </c>
      <c r="F331" s="194" t="s">
        <v>4130</v>
      </c>
      <c r="G331" s="195" t="s">
        <v>3858</v>
      </c>
      <c r="H331" s="196">
        <v>8</v>
      </c>
      <c r="I331" s="197"/>
      <c r="J331" s="198">
        <f aca="true" t="shared" si="40" ref="J331:J337">ROUND(I331*H331,2)</f>
        <v>0</v>
      </c>
      <c r="K331" s="194" t="s">
        <v>1</v>
      </c>
      <c r="L331" s="40"/>
      <c r="M331" s="199" t="s">
        <v>1</v>
      </c>
      <c r="N331" s="200" t="s">
        <v>41</v>
      </c>
      <c r="O331" s="72"/>
      <c r="P331" s="201">
        <f aca="true" t="shared" si="41" ref="P331:P337">O331*H331</f>
        <v>0</v>
      </c>
      <c r="Q331" s="201">
        <v>0</v>
      </c>
      <c r="R331" s="201">
        <f aca="true" t="shared" si="42" ref="R331:R337">Q331*H331</f>
        <v>0</v>
      </c>
      <c r="S331" s="201">
        <v>0</v>
      </c>
      <c r="T331" s="202">
        <f aca="true" t="shared" si="43" ref="T331:T337">S331*H331</f>
        <v>0</v>
      </c>
      <c r="U331" s="35"/>
      <c r="V331" s="35"/>
      <c r="W331" s="35"/>
      <c r="X331" s="35"/>
      <c r="Y331" s="35"/>
      <c r="Z331" s="35"/>
      <c r="AA331" s="35"/>
      <c r="AB331" s="35"/>
      <c r="AC331" s="35"/>
      <c r="AD331" s="35"/>
      <c r="AE331" s="35"/>
      <c r="AR331" s="203" t="s">
        <v>3726</v>
      </c>
      <c r="AT331" s="203" t="s">
        <v>207</v>
      </c>
      <c r="AU331" s="203" t="s">
        <v>84</v>
      </c>
      <c r="AY331" s="18" t="s">
        <v>205</v>
      </c>
      <c r="BE331" s="204">
        <f aca="true" t="shared" si="44" ref="BE331:BE337">IF(N331="základní",J331,0)</f>
        <v>0</v>
      </c>
      <c r="BF331" s="204">
        <f aca="true" t="shared" si="45" ref="BF331:BF337">IF(N331="snížená",J331,0)</f>
        <v>0</v>
      </c>
      <c r="BG331" s="204">
        <f aca="true" t="shared" si="46" ref="BG331:BG337">IF(N331="zákl. přenesená",J331,0)</f>
        <v>0</v>
      </c>
      <c r="BH331" s="204">
        <f aca="true" t="shared" si="47" ref="BH331:BH337">IF(N331="sníž. přenesená",J331,0)</f>
        <v>0</v>
      </c>
      <c r="BI331" s="204">
        <f aca="true" t="shared" si="48" ref="BI331:BI337">IF(N331="nulová",J331,0)</f>
        <v>0</v>
      </c>
      <c r="BJ331" s="18" t="s">
        <v>84</v>
      </c>
      <c r="BK331" s="204">
        <f aca="true" t="shared" si="49" ref="BK331:BK337">ROUND(I331*H331,2)</f>
        <v>0</v>
      </c>
      <c r="BL331" s="18" t="s">
        <v>3726</v>
      </c>
      <c r="BM331" s="203" t="s">
        <v>4131</v>
      </c>
    </row>
    <row r="332" spans="1:65" s="2" customFormat="1" ht="14.45" customHeight="1">
      <c r="A332" s="35"/>
      <c r="B332" s="36"/>
      <c r="C332" s="192" t="s">
        <v>1163</v>
      </c>
      <c r="D332" s="192" t="s">
        <v>207</v>
      </c>
      <c r="E332" s="193" t="s">
        <v>4132</v>
      </c>
      <c r="F332" s="194" t="s">
        <v>4133</v>
      </c>
      <c r="G332" s="195" t="s">
        <v>221</v>
      </c>
      <c r="H332" s="196">
        <v>1</v>
      </c>
      <c r="I332" s="197"/>
      <c r="J332" s="198">
        <f t="shared" si="40"/>
        <v>0</v>
      </c>
      <c r="K332" s="194" t="s">
        <v>1</v>
      </c>
      <c r="L332" s="40"/>
      <c r="M332" s="199" t="s">
        <v>1</v>
      </c>
      <c r="N332" s="200" t="s">
        <v>41</v>
      </c>
      <c r="O332" s="72"/>
      <c r="P332" s="201">
        <f t="shared" si="41"/>
        <v>0</v>
      </c>
      <c r="Q332" s="201">
        <v>0</v>
      </c>
      <c r="R332" s="201">
        <f t="shared" si="42"/>
        <v>0</v>
      </c>
      <c r="S332" s="201">
        <v>0</v>
      </c>
      <c r="T332" s="202">
        <f t="shared" si="43"/>
        <v>0</v>
      </c>
      <c r="U332" s="35"/>
      <c r="V332" s="35"/>
      <c r="W332" s="35"/>
      <c r="X332" s="35"/>
      <c r="Y332" s="35"/>
      <c r="Z332" s="35"/>
      <c r="AA332" s="35"/>
      <c r="AB332" s="35"/>
      <c r="AC332" s="35"/>
      <c r="AD332" s="35"/>
      <c r="AE332" s="35"/>
      <c r="AR332" s="203" t="s">
        <v>3726</v>
      </c>
      <c r="AT332" s="203" t="s">
        <v>207</v>
      </c>
      <c r="AU332" s="203" t="s">
        <v>84</v>
      </c>
      <c r="AY332" s="18" t="s">
        <v>205</v>
      </c>
      <c r="BE332" s="204">
        <f t="shared" si="44"/>
        <v>0</v>
      </c>
      <c r="BF332" s="204">
        <f t="shared" si="45"/>
        <v>0</v>
      </c>
      <c r="BG332" s="204">
        <f t="shared" si="46"/>
        <v>0</v>
      </c>
      <c r="BH332" s="204">
        <f t="shared" si="47"/>
        <v>0</v>
      </c>
      <c r="BI332" s="204">
        <f t="shared" si="48"/>
        <v>0</v>
      </c>
      <c r="BJ332" s="18" t="s">
        <v>84</v>
      </c>
      <c r="BK332" s="204">
        <f t="shared" si="49"/>
        <v>0</v>
      </c>
      <c r="BL332" s="18" t="s">
        <v>3726</v>
      </c>
      <c r="BM332" s="203" t="s">
        <v>4134</v>
      </c>
    </row>
    <row r="333" spans="1:65" s="2" customFormat="1" ht="14.45" customHeight="1">
      <c r="A333" s="35"/>
      <c r="B333" s="36"/>
      <c r="C333" s="192" t="s">
        <v>1171</v>
      </c>
      <c r="D333" s="192" t="s">
        <v>207</v>
      </c>
      <c r="E333" s="193" t="s">
        <v>4135</v>
      </c>
      <c r="F333" s="194" t="s">
        <v>4136</v>
      </c>
      <c r="G333" s="195" t="s">
        <v>221</v>
      </c>
      <c r="H333" s="196">
        <v>1</v>
      </c>
      <c r="I333" s="197"/>
      <c r="J333" s="198">
        <f t="shared" si="40"/>
        <v>0</v>
      </c>
      <c r="K333" s="194" t="s">
        <v>1</v>
      </c>
      <c r="L333" s="40"/>
      <c r="M333" s="199" t="s">
        <v>1</v>
      </c>
      <c r="N333" s="200" t="s">
        <v>41</v>
      </c>
      <c r="O333" s="72"/>
      <c r="P333" s="201">
        <f t="shared" si="41"/>
        <v>0</v>
      </c>
      <c r="Q333" s="201">
        <v>0</v>
      </c>
      <c r="R333" s="201">
        <f t="shared" si="42"/>
        <v>0</v>
      </c>
      <c r="S333" s="201">
        <v>0</v>
      </c>
      <c r="T333" s="202">
        <f t="shared" si="43"/>
        <v>0</v>
      </c>
      <c r="U333" s="35"/>
      <c r="V333" s="35"/>
      <c r="W333" s="35"/>
      <c r="X333" s="35"/>
      <c r="Y333" s="35"/>
      <c r="Z333" s="35"/>
      <c r="AA333" s="35"/>
      <c r="AB333" s="35"/>
      <c r="AC333" s="35"/>
      <c r="AD333" s="35"/>
      <c r="AE333" s="35"/>
      <c r="AR333" s="203" t="s">
        <v>3726</v>
      </c>
      <c r="AT333" s="203" t="s">
        <v>207</v>
      </c>
      <c r="AU333" s="203" t="s">
        <v>84</v>
      </c>
      <c r="AY333" s="18" t="s">
        <v>205</v>
      </c>
      <c r="BE333" s="204">
        <f t="shared" si="44"/>
        <v>0</v>
      </c>
      <c r="BF333" s="204">
        <f t="shared" si="45"/>
        <v>0</v>
      </c>
      <c r="BG333" s="204">
        <f t="shared" si="46"/>
        <v>0</v>
      </c>
      <c r="BH333" s="204">
        <f t="shared" si="47"/>
        <v>0</v>
      </c>
      <c r="BI333" s="204">
        <f t="shared" si="48"/>
        <v>0</v>
      </c>
      <c r="BJ333" s="18" t="s">
        <v>84</v>
      </c>
      <c r="BK333" s="204">
        <f t="shared" si="49"/>
        <v>0</v>
      </c>
      <c r="BL333" s="18" t="s">
        <v>3726</v>
      </c>
      <c r="BM333" s="203" t="s">
        <v>4137</v>
      </c>
    </row>
    <row r="334" spans="1:65" s="2" customFormat="1" ht="14.45" customHeight="1">
      <c r="A334" s="35"/>
      <c r="B334" s="36"/>
      <c r="C334" s="192" t="s">
        <v>1178</v>
      </c>
      <c r="D334" s="192" t="s">
        <v>207</v>
      </c>
      <c r="E334" s="193" t="s">
        <v>4138</v>
      </c>
      <c r="F334" s="194" t="s">
        <v>4139</v>
      </c>
      <c r="G334" s="195" t="s">
        <v>4140</v>
      </c>
      <c r="H334" s="196">
        <v>1</v>
      </c>
      <c r="I334" s="197"/>
      <c r="J334" s="198">
        <f t="shared" si="40"/>
        <v>0</v>
      </c>
      <c r="K334" s="194" t="s">
        <v>1</v>
      </c>
      <c r="L334" s="40"/>
      <c r="M334" s="199" t="s">
        <v>1</v>
      </c>
      <c r="N334" s="200" t="s">
        <v>41</v>
      </c>
      <c r="O334" s="72"/>
      <c r="P334" s="201">
        <f t="shared" si="41"/>
        <v>0</v>
      </c>
      <c r="Q334" s="201">
        <v>0</v>
      </c>
      <c r="R334" s="201">
        <f t="shared" si="42"/>
        <v>0</v>
      </c>
      <c r="S334" s="201">
        <v>0</v>
      </c>
      <c r="T334" s="202">
        <f t="shared" si="43"/>
        <v>0</v>
      </c>
      <c r="U334" s="35"/>
      <c r="V334" s="35"/>
      <c r="W334" s="35"/>
      <c r="X334" s="35"/>
      <c r="Y334" s="35"/>
      <c r="Z334" s="35"/>
      <c r="AA334" s="35"/>
      <c r="AB334" s="35"/>
      <c r="AC334" s="35"/>
      <c r="AD334" s="35"/>
      <c r="AE334" s="35"/>
      <c r="AR334" s="203" t="s">
        <v>3726</v>
      </c>
      <c r="AT334" s="203" t="s">
        <v>207</v>
      </c>
      <c r="AU334" s="203" t="s">
        <v>84</v>
      </c>
      <c r="AY334" s="18" t="s">
        <v>205</v>
      </c>
      <c r="BE334" s="204">
        <f t="shared" si="44"/>
        <v>0</v>
      </c>
      <c r="BF334" s="204">
        <f t="shared" si="45"/>
        <v>0</v>
      </c>
      <c r="BG334" s="204">
        <f t="shared" si="46"/>
        <v>0</v>
      </c>
      <c r="BH334" s="204">
        <f t="shared" si="47"/>
        <v>0</v>
      </c>
      <c r="BI334" s="204">
        <f t="shared" si="48"/>
        <v>0</v>
      </c>
      <c r="BJ334" s="18" t="s">
        <v>84</v>
      </c>
      <c r="BK334" s="204">
        <f t="shared" si="49"/>
        <v>0</v>
      </c>
      <c r="BL334" s="18" t="s">
        <v>3726</v>
      </c>
      <c r="BM334" s="203" t="s">
        <v>4141</v>
      </c>
    </row>
    <row r="335" spans="1:65" s="2" customFormat="1" ht="14.45" customHeight="1">
      <c r="A335" s="35"/>
      <c r="B335" s="36"/>
      <c r="C335" s="192" t="s">
        <v>1182</v>
      </c>
      <c r="D335" s="192" t="s">
        <v>207</v>
      </c>
      <c r="E335" s="193" t="s">
        <v>4142</v>
      </c>
      <c r="F335" s="194" t="s">
        <v>4143</v>
      </c>
      <c r="G335" s="195" t="s">
        <v>2678</v>
      </c>
      <c r="H335" s="196">
        <v>2</v>
      </c>
      <c r="I335" s="197"/>
      <c r="J335" s="198">
        <f t="shared" si="40"/>
        <v>0</v>
      </c>
      <c r="K335" s="194" t="s">
        <v>1</v>
      </c>
      <c r="L335" s="40"/>
      <c r="M335" s="199" t="s">
        <v>1</v>
      </c>
      <c r="N335" s="200" t="s">
        <v>41</v>
      </c>
      <c r="O335" s="72"/>
      <c r="P335" s="201">
        <f t="shared" si="41"/>
        <v>0</v>
      </c>
      <c r="Q335" s="201">
        <v>0</v>
      </c>
      <c r="R335" s="201">
        <f t="shared" si="42"/>
        <v>0</v>
      </c>
      <c r="S335" s="201">
        <v>0</v>
      </c>
      <c r="T335" s="202">
        <f t="shared" si="43"/>
        <v>0</v>
      </c>
      <c r="U335" s="35"/>
      <c r="V335" s="35"/>
      <c r="W335" s="35"/>
      <c r="X335" s="35"/>
      <c r="Y335" s="35"/>
      <c r="Z335" s="35"/>
      <c r="AA335" s="35"/>
      <c r="AB335" s="35"/>
      <c r="AC335" s="35"/>
      <c r="AD335" s="35"/>
      <c r="AE335" s="35"/>
      <c r="AR335" s="203" t="s">
        <v>3726</v>
      </c>
      <c r="AT335" s="203" t="s">
        <v>207</v>
      </c>
      <c r="AU335" s="203" t="s">
        <v>84</v>
      </c>
      <c r="AY335" s="18" t="s">
        <v>205</v>
      </c>
      <c r="BE335" s="204">
        <f t="shared" si="44"/>
        <v>0</v>
      </c>
      <c r="BF335" s="204">
        <f t="shared" si="45"/>
        <v>0</v>
      </c>
      <c r="BG335" s="204">
        <f t="shared" si="46"/>
        <v>0</v>
      </c>
      <c r="BH335" s="204">
        <f t="shared" si="47"/>
        <v>0</v>
      </c>
      <c r="BI335" s="204">
        <f t="shared" si="48"/>
        <v>0</v>
      </c>
      <c r="BJ335" s="18" t="s">
        <v>84</v>
      </c>
      <c r="BK335" s="204">
        <f t="shared" si="49"/>
        <v>0</v>
      </c>
      <c r="BL335" s="18" t="s">
        <v>3726</v>
      </c>
      <c r="BM335" s="203" t="s">
        <v>4144</v>
      </c>
    </row>
    <row r="336" spans="1:65" s="2" customFormat="1" ht="14.45" customHeight="1">
      <c r="A336" s="35"/>
      <c r="B336" s="36"/>
      <c r="C336" s="192" t="s">
        <v>1187</v>
      </c>
      <c r="D336" s="192" t="s">
        <v>207</v>
      </c>
      <c r="E336" s="193" t="s">
        <v>4145</v>
      </c>
      <c r="F336" s="194" t="s">
        <v>4146</v>
      </c>
      <c r="G336" s="195" t="s">
        <v>4140</v>
      </c>
      <c r="H336" s="196">
        <v>1</v>
      </c>
      <c r="I336" s="197"/>
      <c r="J336" s="198">
        <f t="shared" si="40"/>
        <v>0</v>
      </c>
      <c r="K336" s="194" t="s">
        <v>1</v>
      </c>
      <c r="L336" s="40"/>
      <c r="M336" s="199" t="s">
        <v>1</v>
      </c>
      <c r="N336" s="200" t="s">
        <v>41</v>
      </c>
      <c r="O336" s="72"/>
      <c r="P336" s="201">
        <f t="shared" si="41"/>
        <v>0</v>
      </c>
      <c r="Q336" s="201">
        <v>0</v>
      </c>
      <c r="R336" s="201">
        <f t="shared" si="42"/>
        <v>0</v>
      </c>
      <c r="S336" s="201">
        <v>0</v>
      </c>
      <c r="T336" s="202">
        <f t="shared" si="43"/>
        <v>0</v>
      </c>
      <c r="U336" s="35"/>
      <c r="V336" s="35"/>
      <c r="W336" s="35"/>
      <c r="X336" s="35"/>
      <c r="Y336" s="35"/>
      <c r="Z336" s="35"/>
      <c r="AA336" s="35"/>
      <c r="AB336" s="35"/>
      <c r="AC336" s="35"/>
      <c r="AD336" s="35"/>
      <c r="AE336" s="35"/>
      <c r="AR336" s="203" t="s">
        <v>3726</v>
      </c>
      <c r="AT336" s="203" t="s">
        <v>207</v>
      </c>
      <c r="AU336" s="203" t="s">
        <v>84</v>
      </c>
      <c r="AY336" s="18" t="s">
        <v>205</v>
      </c>
      <c r="BE336" s="204">
        <f t="shared" si="44"/>
        <v>0</v>
      </c>
      <c r="BF336" s="204">
        <f t="shared" si="45"/>
        <v>0</v>
      </c>
      <c r="BG336" s="204">
        <f t="shared" si="46"/>
        <v>0</v>
      </c>
      <c r="BH336" s="204">
        <f t="shared" si="47"/>
        <v>0</v>
      </c>
      <c r="BI336" s="204">
        <f t="shared" si="48"/>
        <v>0</v>
      </c>
      <c r="BJ336" s="18" t="s">
        <v>84</v>
      </c>
      <c r="BK336" s="204">
        <f t="shared" si="49"/>
        <v>0</v>
      </c>
      <c r="BL336" s="18" t="s">
        <v>3726</v>
      </c>
      <c r="BM336" s="203" t="s">
        <v>4147</v>
      </c>
    </row>
    <row r="337" spans="1:65" s="2" customFormat="1" ht="14.45" customHeight="1">
      <c r="A337" s="35"/>
      <c r="B337" s="36"/>
      <c r="C337" s="192" t="s">
        <v>1191</v>
      </c>
      <c r="D337" s="192" t="s">
        <v>207</v>
      </c>
      <c r="E337" s="193" t="s">
        <v>4148</v>
      </c>
      <c r="F337" s="194" t="s">
        <v>4149</v>
      </c>
      <c r="G337" s="195" t="s">
        <v>4140</v>
      </c>
      <c r="H337" s="196">
        <v>1</v>
      </c>
      <c r="I337" s="197"/>
      <c r="J337" s="198">
        <f t="shared" si="40"/>
        <v>0</v>
      </c>
      <c r="K337" s="194" t="s">
        <v>1</v>
      </c>
      <c r="L337" s="40"/>
      <c r="M337" s="199" t="s">
        <v>1</v>
      </c>
      <c r="N337" s="200" t="s">
        <v>41</v>
      </c>
      <c r="O337" s="72"/>
      <c r="P337" s="201">
        <f t="shared" si="41"/>
        <v>0</v>
      </c>
      <c r="Q337" s="201">
        <v>0</v>
      </c>
      <c r="R337" s="201">
        <f t="shared" si="42"/>
        <v>0</v>
      </c>
      <c r="S337" s="201">
        <v>0</v>
      </c>
      <c r="T337" s="202">
        <f t="shared" si="43"/>
        <v>0</v>
      </c>
      <c r="U337" s="35"/>
      <c r="V337" s="35"/>
      <c r="W337" s="35"/>
      <c r="X337" s="35"/>
      <c r="Y337" s="35"/>
      <c r="Z337" s="35"/>
      <c r="AA337" s="35"/>
      <c r="AB337" s="35"/>
      <c r="AC337" s="35"/>
      <c r="AD337" s="35"/>
      <c r="AE337" s="35"/>
      <c r="AR337" s="203" t="s">
        <v>3726</v>
      </c>
      <c r="AT337" s="203" t="s">
        <v>207</v>
      </c>
      <c r="AU337" s="203" t="s">
        <v>84</v>
      </c>
      <c r="AY337" s="18" t="s">
        <v>205</v>
      </c>
      <c r="BE337" s="204">
        <f t="shared" si="44"/>
        <v>0</v>
      </c>
      <c r="BF337" s="204">
        <f t="shared" si="45"/>
        <v>0</v>
      </c>
      <c r="BG337" s="204">
        <f t="shared" si="46"/>
        <v>0</v>
      </c>
      <c r="BH337" s="204">
        <f t="shared" si="47"/>
        <v>0</v>
      </c>
      <c r="BI337" s="204">
        <f t="shared" si="48"/>
        <v>0</v>
      </c>
      <c r="BJ337" s="18" t="s">
        <v>84</v>
      </c>
      <c r="BK337" s="204">
        <f t="shared" si="49"/>
        <v>0</v>
      </c>
      <c r="BL337" s="18" t="s">
        <v>3726</v>
      </c>
      <c r="BM337" s="203" t="s">
        <v>4150</v>
      </c>
    </row>
    <row r="338" spans="2:63" s="12" customFormat="1" ht="25.9" customHeight="1">
      <c r="B338" s="176"/>
      <c r="C338" s="177"/>
      <c r="D338" s="178" t="s">
        <v>75</v>
      </c>
      <c r="E338" s="179" t="s">
        <v>202</v>
      </c>
      <c r="F338" s="179" t="s">
        <v>203</v>
      </c>
      <c r="G338" s="177"/>
      <c r="H338" s="177"/>
      <c r="I338" s="180"/>
      <c r="J338" s="181">
        <f>BK338</f>
        <v>0</v>
      </c>
      <c r="K338" s="177"/>
      <c r="L338" s="182"/>
      <c r="M338" s="183"/>
      <c r="N338" s="184"/>
      <c r="O338" s="184"/>
      <c r="P338" s="185">
        <f>P339</f>
        <v>0</v>
      </c>
      <c r="Q338" s="184"/>
      <c r="R338" s="185">
        <f>R339</f>
        <v>0</v>
      </c>
      <c r="S338" s="184"/>
      <c r="T338" s="186">
        <f>T339</f>
        <v>0</v>
      </c>
      <c r="AR338" s="187" t="s">
        <v>204</v>
      </c>
      <c r="AT338" s="188" t="s">
        <v>75</v>
      </c>
      <c r="AU338" s="188" t="s">
        <v>76</v>
      </c>
      <c r="AY338" s="187" t="s">
        <v>205</v>
      </c>
      <c r="BK338" s="189">
        <f>BK339</f>
        <v>0</v>
      </c>
    </row>
    <row r="339" spans="2:63" s="12" customFormat="1" ht="22.9" customHeight="1">
      <c r="B339" s="176"/>
      <c r="C339" s="177"/>
      <c r="D339" s="178" t="s">
        <v>75</v>
      </c>
      <c r="E339" s="190" t="s">
        <v>261</v>
      </c>
      <c r="F339" s="190" t="s">
        <v>262</v>
      </c>
      <c r="G339" s="177"/>
      <c r="H339" s="177"/>
      <c r="I339" s="180"/>
      <c r="J339" s="191">
        <f>BK339</f>
        <v>0</v>
      </c>
      <c r="K339" s="177"/>
      <c r="L339" s="182"/>
      <c r="M339" s="183"/>
      <c r="N339" s="184"/>
      <c r="O339" s="184"/>
      <c r="P339" s="185">
        <f>P340</f>
        <v>0</v>
      </c>
      <c r="Q339" s="184"/>
      <c r="R339" s="185">
        <f>R340</f>
        <v>0</v>
      </c>
      <c r="S339" s="184"/>
      <c r="T339" s="186">
        <f>T340</f>
        <v>0</v>
      </c>
      <c r="AR339" s="187" t="s">
        <v>204</v>
      </c>
      <c r="AT339" s="188" t="s">
        <v>75</v>
      </c>
      <c r="AU339" s="188" t="s">
        <v>84</v>
      </c>
      <c r="AY339" s="187" t="s">
        <v>205</v>
      </c>
      <c r="BK339" s="189">
        <f>BK340</f>
        <v>0</v>
      </c>
    </row>
    <row r="340" spans="1:65" s="2" customFormat="1" ht="14.45" customHeight="1">
      <c r="A340" s="35"/>
      <c r="B340" s="36"/>
      <c r="C340" s="192" t="s">
        <v>1196</v>
      </c>
      <c r="D340" s="192" t="s">
        <v>207</v>
      </c>
      <c r="E340" s="193" t="s">
        <v>264</v>
      </c>
      <c r="F340" s="194" t="s">
        <v>4151</v>
      </c>
      <c r="G340" s="195" t="s">
        <v>3858</v>
      </c>
      <c r="H340" s="196">
        <v>72</v>
      </c>
      <c r="I340" s="197"/>
      <c r="J340" s="198">
        <f>ROUND(I340*H340,2)</f>
        <v>0</v>
      </c>
      <c r="K340" s="194" t="s">
        <v>963</v>
      </c>
      <c r="L340" s="40"/>
      <c r="M340" s="225" t="s">
        <v>1</v>
      </c>
      <c r="N340" s="226" t="s">
        <v>41</v>
      </c>
      <c r="O340" s="212"/>
      <c r="P340" s="227">
        <f>O340*H340</f>
        <v>0</v>
      </c>
      <c r="Q340" s="227">
        <v>0</v>
      </c>
      <c r="R340" s="227">
        <f>Q340*H340</f>
        <v>0</v>
      </c>
      <c r="S340" s="227">
        <v>0</v>
      </c>
      <c r="T340" s="228">
        <f>S340*H340</f>
        <v>0</v>
      </c>
      <c r="U340" s="35"/>
      <c r="V340" s="35"/>
      <c r="W340" s="35"/>
      <c r="X340" s="35"/>
      <c r="Y340" s="35"/>
      <c r="Z340" s="35"/>
      <c r="AA340" s="35"/>
      <c r="AB340" s="35"/>
      <c r="AC340" s="35"/>
      <c r="AD340" s="35"/>
      <c r="AE340" s="35"/>
      <c r="AR340" s="203" t="s">
        <v>223</v>
      </c>
      <c r="AT340" s="203" t="s">
        <v>207</v>
      </c>
      <c r="AU340" s="203" t="s">
        <v>86</v>
      </c>
      <c r="AY340" s="18" t="s">
        <v>205</v>
      </c>
      <c r="BE340" s="204">
        <f>IF(N340="základní",J340,0)</f>
        <v>0</v>
      </c>
      <c r="BF340" s="204">
        <f>IF(N340="snížená",J340,0)</f>
        <v>0</v>
      </c>
      <c r="BG340" s="204">
        <f>IF(N340="zákl. přenesená",J340,0)</f>
        <v>0</v>
      </c>
      <c r="BH340" s="204">
        <f>IF(N340="sníž. přenesená",J340,0)</f>
        <v>0</v>
      </c>
      <c r="BI340" s="204">
        <f>IF(N340="nulová",J340,0)</f>
        <v>0</v>
      </c>
      <c r="BJ340" s="18" t="s">
        <v>84</v>
      </c>
      <c r="BK340" s="204">
        <f>ROUND(I340*H340,2)</f>
        <v>0</v>
      </c>
      <c r="BL340" s="18" t="s">
        <v>223</v>
      </c>
      <c r="BM340" s="203" t="s">
        <v>4152</v>
      </c>
    </row>
    <row r="341" spans="1:31" s="2" customFormat="1" ht="6.95" customHeight="1">
      <c r="A341" s="35"/>
      <c r="B341" s="55"/>
      <c r="C341" s="56"/>
      <c r="D341" s="56"/>
      <c r="E341" s="56"/>
      <c r="F341" s="56"/>
      <c r="G341" s="56"/>
      <c r="H341" s="56"/>
      <c r="I341" s="56"/>
      <c r="J341" s="56"/>
      <c r="K341" s="56"/>
      <c r="L341" s="40"/>
      <c r="M341" s="35"/>
      <c r="O341" s="35"/>
      <c r="P341" s="35"/>
      <c r="Q341" s="35"/>
      <c r="R341" s="35"/>
      <c r="S341" s="35"/>
      <c r="T341" s="35"/>
      <c r="U341" s="35"/>
      <c r="V341" s="35"/>
      <c r="W341" s="35"/>
      <c r="X341" s="35"/>
      <c r="Y341" s="35"/>
      <c r="Z341" s="35"/>
      <c r="AA341" s="35"/>
      <c r="AB341" s="35"/>
      <c r="AC341" s="35"/>
      <c r="AD341" s="35"/>
      <c r="AE341" s="35"/>
    </row>
  </sheetData>
  <sheetProtection algorithmName="SHA-512" hashValue="mnSvkF6xw3NDCBgYqnc2ZkewTkjTc0+53vaVik7TW1OWxbFBowIt+gJnuPq9i4DDp7xP7tVeTmbPKP2MZ+LWqQ==" saltValue="TFxztYFruEUW3yp6jXt8sO/VD59PTk4zeai1Q9CyUM0SjX8MPjHD1h0OtD7hu7bAgOBrWP/qtGRbNzOg9yXzWA==" spinCount="100000" sheet="1" objects="1" scenarios="1" formatColumns="0" formatRows="0" autoFilter="0"/>
  <autoFilter ref="C129:K340"/>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139</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2:12" s="1" customFormat="1" ht="12" customHeight="1" hidden="1">
      <c r="B8" s="21"/>
      <c r="D8" s="120" t="s">
        <v>177</v>
      </c>
      <c r="L8" s="21"/>
    </row>
    <row r="9" spans="1:31" s="2" customFormat="1" ht="16.5" customHeight="1" hidden="1">
      <c r="A9" s="35"/>
      <c r="B9" s="40"/>
      <c r="C9" s="35"/>
      <c r="D9" s="35"/>
      <c r="E9" s="327" t="s">
        <v>4153</v>
      </c>
      <c r="F9" s="330"/>
      <c r="G9" s="330"/>
      <c r="H9" s="330"/>
      <c r="I9" s="35"/>
      <c r="J9" s="35"/>
      <c r="K9" s="35"/>
      <c r="L9" s="52"/>
      <c r="S9" s="35"/>
      <c r="T9" s="35"/>
      <c r="U9" s="35"/>
      <c r="V9" s="35"/>
      <c r="W9" s="35"/>
      <c r="X9" s="35"/>
      <c r="Y9" s="35"/>
      <c r="Z9" s="35"/>
      <c r="AA9" s="35"/>
      <c r="AB9" s="35"/>
      <c r="AC9" s="35"/>
      <c r="AD9" s="35"/>
      <c r="AE9" s="35"/>
    </row>
    <row r="10" spans="1:31" s="2" customFormat="1" ht="12" customHeight="1" hidden="1">
      <c r="A10" s="35"/>
      <c r="B10" s="40"/>
      <c r="C10" s="35"/>
      <c r="D10" s="120" t="s">
        <v>4154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hidden="1">
      <c r="A11" s="35"/>
      <c r="B11" s="40"/>
      <c r="C11" s="35"/>
      <c r="D11" s="35"/>
      <c r="E11" s="329" t="s">
        <v>4155</v>
      </c>
      <c r="F11" s="330"/>
      <c r="G11" s="330"/>
      <c r="H11" s="330"/>
      <c r="I11" s="35"/>
      <c r="J11" s="35"/>
      <c r="K11" s="35"/>
      <c r="L11" s="52"/>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hidden="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20</v>
      </c>
      <c r="E14" s="35"/>
      <c r="F14" s="111" t="s">
        <v>2563</v>
      </c>
      <c r="G14" s="35"/>
      <c r="H14" s="35"/>
      <c r="I14" s="120" t="s">
        <v>22</v>
      </c>
      <c r="J14" s="121" t="str">
        <f>'Rekapitulace stavby'!AN8</f>
        <v>10. 3. 2021</v>
      </c>
      <c r="K14" s="35"/>
      <c r="L14" s="52"/>
      <c r="S14" s="35"/>
      <c r="T14" s="35"/>
      <c r="U14" s="35"/>
      <c r="V14" s="35"/>
      <c r="W14" s="35"/>
      <c r="X14" s="35"/>
      <c r="Y14" s="35"/>
      <c r="Z14" s="35"/>
      <c r="AA14" s="35"/>
      <c r="AB14" s="35"/>
      <c r="AC14" s="35"/>
      <c r="AD14" s="35"/>
      <c r="AE14" s="35"/>
    </row>
    <row r="15" spans="1:31" s="2" customFormat="1" ht="10.9" customHeight="1" hidden="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hidden="1">
      <c r="A16" s="35"/>
      <c r="B16" s="40"/>
      <c r="C16" s="35"/>
      <c r="D16" s="120" t="s">
        <v>24</v>
      </c>
      <c r="E16" s="35"/>
      <c r="F16" s="35"/>
      <c r="G16" s="35"/>
      <c r="H16" s="35"/>
      <c r="I16" s="120" t="s">
        <v>25</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hidden="1">
      <c r="A17" s="35"/>
      <c r="B17" s="40"/>
      <c r="C17" s="35"/>
      <c r="D17" s="35"/>
      <c r="E17" s="111" t="str">
        <f>IF('Rekapitulace stavby'!E11="","",'Rekapitulace stavby'!E11)</f>
        <v>Město Bohumín</v>
      </c>
      <c r="F17" s="35"/>
      <c r="G17" s="35"/>
      <c r="H17" s="35"/>
      <c r="I17" s="120" t="s">
        <v>27</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hidden="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hidden="1">
      <c r="A19" s="35"/>
      <c r="B19" s="40"/>
      <c r="C19" s="35"/>
      <c r="D19" s="120" t="s">
        <v>28</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hidden="1">
      <c r="A20" s="35"/>
      <c r="B20" s="40"/>
      <c r="C20" s="35"/>
      <c r="D20" s="35"/>
      <c r="E20" s="331" t="str">
        <f>'Rekapitulace stavby'!E14</f>
        <v>Vyplň údaj</v>
      </c>
      <c r="F20" s="332"/>
      <c r="G20" s="332"/>
      <c r="H20" s="332"/>
      <c r="I20" s="120"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hidden="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hidden="1">
      <c r="A22" s="35"/>
      <c r="B22" s="40"/>
      <c r="C22" s="35"/>
      <c r="D22" s="120" t="s">
        <v>30</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hidden="1">
      <c r="A23" s="35"/>
      <c r="B23" s="40"/>
      <c r="C23" s="35"/>
      <c r="D23" s="35"/>
      <c r="E23" s="111" t="str">
        <f>IF('Rekapitulace stavby'!E17="","",'Rekapitulace stavby'!E17)</f>
        <v xml:space="preserve">ATRIS s.r.o. </v>
      </c>
      <c r="F23" s="35"/>
      <c r="G23" s="35"/>
      <c r="H23" s="35"/>
      <c r="I23" s="120" t="s">
        <v>27</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hidden="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hidden="1">
      <c r="A25" s="35"/>
      <c r="B25" s="40"/>
      <c r="C25" s="35"/>
      <c r="D25" s="120" t="s">
        <v>33</v>
      </c>
      <c r="E25" s="35"/>
      <c r="F25" s="35"/>
      <c r="G25" s="35"/>
      <c r="H25" s="35"/>
      <c r="I25" s="120"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hidden="1">
      <c r="A26" s="35"/>
      <c r="B26" s="40"/>
      <c r="C26" s="35"/>
      <c r="D26" s="35"/>
      <c r="E26" s="111" t="str">
        <f>IF('Rekapitulace stavby'!E20="","",'Rekapitulace stavby'!E20)</f>
        <v>Barbora Kyšková</v>
      </c>
      <c r="F26" s="35"/>
      <c r="G26" s="35"/>
      <c r="H26" s="35"/>
      <c r="I26" s="120"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hidden="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hidden="1">
      <c r="A28" s="35"/>
      <c r="B28" s="40"/>
      <c r="C28" s="35"/>
      <c r="D28" s="120"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hidden="1">
      <c r="A29" s="122"/>
      <c r="B29" s="123"/>
      <c r="C29" s="122"/>
      <c r="D29" s="122"/>
      <c r="E29" s="333" t="s">
        <v>1</v>
      </c>
      <c r="F29" s="333"/>
      <c r="G29" s="333"/>
      <c r="H29" s="333"/>
      <c r="I29" s="122"/>
      <c r="J29" s="122"/>
      <c r="K29" s="122"/>
      <c r="L29" s="124"/>
      <c r="S29" s="122"/>
      <c r="T29" s="122"/>
      <c r="U29" s="122"/>
      <c r="V29" s="122"/>
      <c r="W29" s="122"/>
      <c r="X29" s="122"/>
      <c r="Y29" s="122"/>
      <c r="Z29" s="122"/>
      <c r="AA29" s="122"/>
      <c r="AB29" s="122"/>
      <c r="AC29" s="122"/>
      <c r="AD29" s="122"/>
      <c r="AE29" s="122"/>
    </row>
    <row r="30" spans="1:31" s="2" customFormat="1" ht="6.95" customHeight="1" hidden="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hidden="1">
      <c r="A32" s="35"/>
      <c r="B32" s="40"/>
      <c r="C32" s="35"/>
      <c r="D32" s="126" t="s">
        <v>36</v>
      </c>
      <c r="E32" s="35"/>
      <c r="F32" s="35"/>
      <c r="G32" s="35"/>
      <c r="H32" s="35"/>
      <c r="I32" s="35"/>
      <c r="J32" s="127">
        <f>ROUND(J121,2)</f>
        <v>0</v>
      </c>
      <c r="K32" s="35"/>
      <c r="L32" s="52"/>
      <c r="S32" s="35"/>
      <c r="T32" s="35"/>
      <c r="U32" s="35"/>
      <c r="V32" s="35"/>
      <c r="W32" s="35"/>
      <c r="X32" s="35"/>
      <c r="Y32" s="35"/>
      <c r="Z32" s="35"/>
      <c r="AA32" s="35"/>
      <c r="AB32" s="35"/>
      <c r="AC32" s="35"/>
      <c r="AD32" s="35"/>
      <c r="AE32" s="35"/>
    </row>
    <row r="33" spans="1:31" s="2" customFormat="1" ht="6.95" customHeight="1" hidden="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35"/>
      <c r="F34" s="128" t="s">
        <v>38</v>
      </c>
      <c r="G34" s="35"/>
      <c r="H34" s="35"/>
      <c r="I34" s="128" t="s">
        <v>37</v>
      </c>
      <c r="J34" s="128" t="s">
        <v>39</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129" t="s">
        <v>40</v>
      </c>
      <c r="E35" s="120" t="s">
        <v>41</v>
      </c>
      <c r="F35" s="130">
        <f>ROUND((SUM(BE121:BE176)),2)</f>
        <v>0</v>
      </c>
      <c r="G35" s="35"/>
      <c r="H35" s="35"/>
      <c r="I35" s="131">
        <v>0.21</v>
      </c>
      <c r="J35" s="130">
        <f>ROUND(((SUM(BE121:BE176))*I35),2)</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42</v>
      </c>
      <c r="F36" s="130">
        <f>ROUND((SUM(BF121:BF176)),2)</f>
        <v>0</v>
      </c>
      <c r="G36" s="35"/>
      <c r="H36" s="35"/>
      <c r="I36" s="131">
        <v>0.15</v>
      </c>
      <c r="J36" s="130">
        <f>ROUND(((SUM(BF121:BF176))*I36),2)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43</v>
      </c>
      <c r="F37" s="130">
        <f>ROUND((SUM(BG121:BG176)),2)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44</v>
      </c>
      <c r="F38" s="130">
        <f>ROUND((SUM(BH121:BH176)),2)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45</v>
      </c>
      <c r="F39" s="130">
        <f>ROUND((SUM(BI121:BI176)),2)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hidden="1">
      <c r="A41" s="35"/>
      <c r="B41" s="40"/>
      <c r="C41" s="132"/>
      <c r="D41" s="133" t="s">
        <v>46</v>
      </c>
      <c r="E41" s="134"/>
      <c r="F41" s="134"/>
      <c r="G41" s="135" t="s">
        <v>47</v>
      </c>
      <c r="H41" s="136" t="s">
        <v>48</v>
      </c>
      <c r="I41" s="134"/>
      <c r="J41" s="137">
        <f>SUM(J32:J39)</f>
        <v>0</v>
      </c>
      <c r="K41" s="138"/>
      <c r="L41" s="52"/>
      <c r="S41" s="35"/>
      <c r="T41" s="35"/>
      <c r="U41" s="35"/>
      <c r="V41" s="35"/>
      <c r="W41" s="35"/>
      <c r="X41" s="35"/>
      <c r="Y41" s="35"/>
      <c r="Z41" s="35"/>
      <c r="AA41" s="35"/>
      <c r="AB41" s="35"/>
      <c r="AC41" s="35"/>
      <c r="AD41" s="35"/>
      <c r="AE41" s="35"/>
    </row>
    <row r="42" spans="1:31" s="2" customFormat="1" ht="14.45" customHeight="1" hidden="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2:12" s="1" customFormat="1" ht="12" customHeight="1">
      <c r="B86" s="22"/>
      <c r="C86" s="30" t="s">
        <v>177</v>
      </c>
      <c r="D86" s="23"/>
      <c r="E86" s="23"/>
      <c r="F86" s="23"/>
      <c r="G86" s="23"/>
      <c r="H86" s="23"/>
      <c r="I86" s="23"/>
      <c r="J86" s="23"/>
      <c r="K86" s="23"/>
      <c r="L86" s="21"/>
    </row>
    <row r="87" spans="1:31" s="2" customFormat="1" ht="16.5" customHeight="1">
      <c r="A87" s="35"/>
      <c r="B87" s="36"/>
      <c r="C87" s="37"/>
      <c r="D87" s="37"/>
      <c r="E87" s="325" t="s">
        <v>4153</v>
      </c>
      <c r="F87" s="324"/>
      <c r="G87" s="324"/>
      <c r="H87" s="324"/>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4154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17" t="str">
        <f>E11</f>
        <v>001 - ZC_1</v>
      </c>
      <c r="F89" s="324"/>
      <c r="G89" s="324"/>
      <c r="H89" s="324"/>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 xml:space="preserve"> </v>
      </c>
      <c r="G91" s="37"/>
      <c r="H91" s="37"/>
      <c r="I91" s="30" t="s">
        <v>22</v>
      </c>
      <c r="J91" s="67" t="str">
        <f>IF(J14="","",J14)</f>
        <v>10. 3. 2021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Bohumín</v>
      </c>
      <c r="G93" s="37"/>
      <c r="H93" s="37"/>
      <c r="I93" s="30" t="s">
        <v>30</v>
      </c>
      <c r="J93" s="33" t="str">
        <f>E23</f>
        <v xml:space="preserve">ATRIS s.r.o. </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Barbora Kyšková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180</v>
      </c>
      <c r="D96" s="151"/>
      <c r="E96" s="151"/>
      <c r="F96" s="151"/>
      <c r="G96" s="151"/>
      <c r="H96" s="151"/>
      <c r="I96" s="151"/>
      <c r="J96" s="152" t="s">
        <v>181</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182</v>
      </c>
      <c r="D98" s="37"/>
      <c r="E98" s="37"/>
      <c r="F98" s="37"/>
      <c r="G98" s="37"/>
      <c r="H98" s="37"/>
      <c r="I98" s="37"/>
      <c r="J98" s="85">
        <f>J121</f>
        <v>0</v>
      </c>
      <c r="K98" s="37"/>
      <c r="L98" s="52"/>
      <c r="S98" s="35"/>
      <c r="T98" s="35"/>
      <c r="U98" s="35"/>
      <c r="V98" s="35"/>
      <c r="W98" s="35"/>
      <c r="X98" s="35"/>
      <c r="Y98" s="35"/>
      <c r="Z98" s="35"/>
      <c r="AA98" s="35"/>
      <c r="AB98" s="35"/>
      <c r="AC98" s="35"/>
      <c r="AD98" s="35"/>
      <c r="AE98" s="35"/>
      <c r="AU98" s="18" t="s">
        <v>183</v>
      </c>
    </row>
    <row r="99" spans="2:12" s="9" customFormat="1" ht="24.95" customHeight="1">
      <c r="B99" s="154"/>
      <c r="C99" s="155"/>
      <c r="D99" s="156" t="s">
        <v>4156</v>
      </c>
      <c r="E99" s="157"/>
      <c r="F99" s="157"/>
      <c r="G99" s="157"/>
      <c r="H99" s="157"/>
      <c r="I99" s="157"/>
      <c r="J99" s="158">
        <f>J122</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189</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26.25" customHeight="1">
      <c r="A109" s="35"/>
      <c r="B109" s="36"/>
      <c r="C109" s="37"/>
      <c r="D109" s="37"/>
      <c r="E109" s="325" t="str">
        <f>E7</f>
        <v>Bohumínská městská nemocnice – přístavba ambulantního traktu vč. příjezdové komunikace a parkoviště</v>
      </c>
      <c r="F109" s="326"/>
      <c r="G109" s="326"/>
      <c r="H109" s="326"/>
      <c r="I109" s="37"/>
      <c r="J109" s="37"/>
      <c r="K109" s="37"/>
      <c r="L109" s="52"/>
      <c r="S109" s="35"/>
      <c r="T109" s="35"/>
      <c r="U109" s="35"/>
      <c r="V109" s="35"/>
      <c r="W109" s="35"/>
      <c r="X109" s="35"/>
      <c r="Y109" s="35"/>
      <c r="Z109" s="35"/>
      <c r="AA109" s="35"/>
      <c r="AB109" s="35"/>
      <c r="AC109" s="35"/>
      <c r="AD109" s="35"/>
      <c r="AE109" s="35"/>
    </row>
    <row r="110" spans="2:12" s="1" customFormat="1" ht="12" customHeight="1">
      <c r="B110" s="22"/>
      <c r="C110" s="30" t="s">
        <v>177</v>
      </c>
      <c r="D110" s="23"/>
      <c r="E110" s="23"/>
      <c r="F110" s="23"/>
      <c r="G110" s="23"/>
      <c r="H110" s="23"/>
      <c r="I110" s="23"/>
      <c r="J110" s="23"/>
      <c r="K110" s="23"/>
      <c r="L110" s="21"/>
    </row>
    <row r="111" spans="1:31" s="2" customFormat="1" ht="16.5" customHeight="1">
      <c r="A111" s="35"/>
      <c r="B111" s="36"/>
      <c r="C111" s="37"/>
      <c r="D111" s="37"/>
      <c r="E111" s="325" t="s">
        <v>4153</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4154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E11</f>
        <v>001 - ZC_1</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F14</f>
        <v xml:space="preserve"> </v>
      </c>
      <c r="G115" s="37"/>
      <c r="H115" s="37"/>
      <c r="I115" s="30" t="s">
        <v>22</v>
      </c>
      <c r="J115" s="67" t="str">
        <f>IF(J14="","",J14)</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E17</f>
        <v>Město Bohumín</v>
      </c>
      <c r="G117" s="37"/>
      <c r="H117" s="37"/>
      <c r="I117" s="30" t="s">
        <v>30</v>
      </c>
      <c r="J117" s="33" t="str">
        <f>E23</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IF(E20="","",E20)</f>
        <v>Vyplň údaj</v>
      </c>
      <c r="G118" s="37"/>
      <c r="H118" s="37"/>
      <c r="I118" s="30" t="s">
        <v>33</v>
      </c>
      <c r="J118" s="33" t="str">
        <f>E26</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f>
        <v>0</v>
      </c>
      <c r="Q121" s="80"/>
      <c r="R121" s="173">
        <f>R122</f>
        <v>0</v>
      </c>
      <c r="S121" s="80"/>
      <c r="T121" s="174">
        <f>T122</f>
        <v>0</v>
      </c>
      <c r="U121" s="35"/>
      <c r="V121" s="35"/>
      <c r="W121" s="35"/>
      <c r="X121" s="35"/>
      <c r="Y121" s="35"/>
      <c r="Z121" s="35"/>
      <c r="AA121" s="35"/>
      <c r="AB121" s="35"/>
      <c r="AC121" s="35"/>
      <c r="AD121" s="35"/>
      <c r="AE121" s="35"/>
      <c r="AT121" s="18" t="s">
        <v>75</v>
      </c>
      <c r="AU121" s="18" t="s">
        <v>183</v>
      </c>
      <c r="BK121" s="175">
        <f>BK122</f>
        <v>0</v>
      </c>
    </row>
    <row r="122" spans="2:63" s="12" customFormat="1" ht="25.9" customHeight="1">
      <c r="B122" s="176"/>
      <c r="C122" s="177"/>
      <c r="D122" s="178" t="s">
        <v>75</v>
      </c>
      <c r="E122" s="179" t="s">
        <v>2674</v>
      </c>
      <c r="F122" s="179" t="s">
        <v>4157</v>
      </c>
      <c r="G122" s="177"/>
      <c r="H122" s="177"/>
      <c r="I122" s="180"/>
      <c r="J122" s="181">
        <f>BK122</f>
        <v>0</v>
      </c>
      <c r="K122" s="177"/>
      <c r="L122" s="182"/>
      <c r="M122" s="183"/>
      <c r="N122" s="184"/>
      <c r="O122" s="184"/>
      <c r="P122" s="185">
        <f>SUM(P123:P176)</f>
        <v>0</v>
      </c>
      <c r="Q122" s="184"/>
      <c r="R122" s="185">
        <f>SUM(R123:R176)</f>
        <v>0</v>
      </c>
      <c r="S122" s="184"/>
      <c r="T122" s="186">
        <f>SUM(T123:T176)</f>
        <v>0</v>
      </c>
      <c r="AR122" s="187" t="s">
        <v>84</v>
      </c>
      <c r="AT122" s="188" t="s">
        <v>75</v>
      </c>
      <c r="AU122" s="188" t="s">
        <v>76</v>
      </c>
      <c r="AY122" s="187" t="s">
        <v>205</v>
      </c>
      <c r="BK122" s="189">
        <f>SUM(BK123:BK176)</f>
        <v>0</v>
      </c>
    </row>
    <row r="123" spans="1:65" s="2" customFormat="1" ht="76.35" customHeight="1">
      <c r="A123" s="35"/>
      <c r="B123" s="36"/>
      <c r="C123" s="192" t="s">
        <v>84</v>
      </c>
      <c r="D123" s="192" t="s">
        <v>207</v>
      </c>
      <c r="E123" s="193" t="s">
        <v>4158</v>
      </c>
      <c r="F123" s="194" t="s">
        <v>4159</v>
      </c>
      <c r="G123" s="195" t="s">
        <v>2678</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84</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86</v>
      </c>
    </row>
    <row r="124" spans="1:47" s="2" customFormat="1" ht="19.5">
      <c r="A124" s="35"/>
      <c r="B124" s="36"/>
      <c r="C124" s="37"/>
      <c r="D124" s="205" t="s">
        <v>225</v>
      </c>
      <c r="E124" s="37"/>
      <c r="F124" s="206" t="s">
        <v>4160</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84</v>
      </c>
    </row>
    <row r="125" spans="1:65" s="2" customFormat="1" ht="62.65" customHeight="1">
      <c r="A125" s="35"/>
      <c r="B125" s="36"/>
      <c r="C125" s="192" t="s">
        <v>86</v>
      </c>
      <c r="D125" s="192" t="s">
        <v>207</v>
      </c>
      <c r="E125" s="193" t="s">
        <v>4161</v>
      </c>
      <c r="F125" s="194" t="s">
        <v>4162</v>
      </c>
      <c r="G125" s="195" t="s">
        <v>2678</v>
      </c>
      <c r="H125" s="196">
        <v>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84</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211</v>
      </c>
    </row>
    <row r="126" spans="1:47" s="2" customFormat="1" ht="19.5">
      <c r="A126" s="35"/>
      <c r="B126" s="36"/>
      <c r="C126" s="37"/>
      <c r="D126" s="205" t="s">
        <v>225</v>
      </c>
      <c r="E126" s="37"/>
      <c r="F126" s="206" t="s">
        <v>4163</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84</v>
      </c>
    </row>
    <row r="127" spans="1:65" s="2" customFormat="1" ht="76.35" customHeight="1">
      <c r="A127" s="35"/>
      <c r="B127" s="36"/>
      <c r="C127" s="192" t="s">
        <v>218</v>
      </c>
      <c r="D127" s="192" t="s">
        <v>207</v>
      </c>
      <c r="E127" s="193" t="s">
        <v>4164</v>
      </c>
      <c r="F127" s="194" t="s">
        <v>4165</v>
      </c>
      <c r="G127" s="195" t="s">
        <v>2678</v>
      </c>
      <c r="H127" s="196">
        <v>2</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84</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235</v>
      </c>
    </row>
    <row r="128" spans="1:47" s="2" customFormat="1" ht="19.5">
      <c r="A128" s="35"/>
      <c r="B128" s="36"/>
      <c r="C128" s="37"/>
      <c r="D128" s="205" t="s">
        <v>225</v>
      </c>
      <c r="E128" s="37"/>
      <c r="F128" s="206" t="s">
        <v>4166</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84</v>
      </c>
    </row>
    <row r="129" spans="1:65" s="2" customFormat="1" ht="62.65" customHeight="1">
      <c r="A129" s="35"/>
      <c r="B129" s="36"/>
      <c r="C129" s="192" t="s">
        <v>211</v>
      </c>
      <c r="D129" s="192" t="s">
        <v>207</v>
      </c>
      <c r="E129" s="193" t="s">
        <v>4167</v>
      </c>
      <c r="F129" s="194" t="s">
        <v>4168</v>
      </c>
      <c r="G129" s="195" t="s">
        <v>3158</v>
      </c>
      <c r="H129" s="196">
        <v>20</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211</v>
      </c>
      <c r="AT129" s="203" t="s">
        <v>207</v>
      </c>
      <c r="AU129" s="203" t="s">
        <v>84</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245</v>
      </c>
    </row>
    <row r="130" spans="1:47" s="2" customFormat="1" ht="19.5">
      <c r="A130" s="35"/>
      <c r="B130" s="36"/>
      <c r="C130" s="37"/>
      <c r="D130" s="205" t="s">
        <v>225</v>
      </c>
      <c r="E130" s="37"/>
      <c r="F130" s="206" t="s">
        <v>4163</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84</v>
      </c>
    </row>
    <row r="131" spans="1:65" s="2" customFormat="1" ht="37.9" customHeight="1">
      <c r="A131" s="35"/>
      <c r="B131" s="36"/>
      <c r="C131" s="192" t="s">
        <v>204</v>
      </c>
      <c r="D131" s="192" t="s">
        <v>207</v>
      </c>
      <c r="E131" s="193" t="s">
        <v>4169</v>
      </c>
      <c r="F131" s="194" t="s">
        <v>4170</v>
      </c>
      <c r="G131" s="195" t="s">
        <v>2678</v>
      </c>
      <c r="H131" s="196">
        <v>4</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211</v>
      </c>
      <c r="AT131" s="203" t="s">
        <v>207</v>
      </c>
      <c r="AU131" s="203" t="s">
        <v>84</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211</v>
      </c>
      <c r="BM131" s="203" t="s">
        <v>256</v>
      </c>
    </row>
    <row r="132" spans="1:47" s="2" customFormat="1" ht="19.5">
      <c r="A132" s="35"/>
      <c r="B132" s="36"/>
      <c r="C132" s="37"/>
      <c r="D132" s="205" t="s">
        <v>225</v>
      </c>
      <c r="E132" s="37"/>
      <c r="F132" s="206" t="s">
        <v>4171</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225</v>
      </c>
      <c r="AU132" s="18" t="s">
        <v>84</v>
      </c>
    </row>
    <row r="133" spans="1:65" s="2" customFormat="1" ht="24.2" customHeight="1">
      <c r="A133" s="35"/>
      <c r="B133" s="36"/>
      <c r="C133" s="192" t="s">
        <v>235</v>
      </c>
      <c r="D133" s="192" t="s">
        <v>207</v>
      </c>
      <c r="E133" s="193" t="s">
        <v>4172</v>
      </c>
      <c r="F133" s="194" t="s">
        <v>4173</v>
      </c>
      <c r="G133" s="195" t="s">
        <v>2678</v>
      </c>
      <c r="H133" s="196">
        <v>2</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84</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323</v>
      </c>
    </row>
    <row r="134" spans="1:47" s="2" customFormat="1" ht="19.5">
      <c r="A134" s="35"/>
      <c r="B134" s="36"/>
      <c r="C134" s="37"/>
      <c r="D134" s="205" t="s">
        <v>225</v>
      </c>
      <c r="E134" s="37"/>
      <c r="F134" s="206" t="s">
        <v>4174</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225</v>
      </c>
      <c r="AU134" s="18" t="s">
        <v>84</v>
      </c>
    </row>
    <row r="135" spans="1:65" s="2" customFormat="1" ht="24.2" customHeight="1">
      <c r="A135" s="35"/>
      <c r="B135" s="36"/>
      <c r="C135" s="192" t="s">
        <v>240</v>
      </c>
      <c r="D135" s="192" t="s">
        <v>207</v>
      </c>
      <c r="E135" s="193" t="s">
        <v>4175</v>
      </c>
      <c r="F135" s="194" t="s">
        <v>4176</v>
      </c>
      <c r="G135" s="195" t="s">
        <v>2678</v>
      </c>
      <c r="H135" s="196">
        <v>8</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84</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333</v>
      </c>
    </row>
    <row r="136" spans="1:47" s="2" customFormat="1" ht="19.5">
      <c r="A136" s="35"/>
      <c r="B136" s="36"/>
      <c r="C136" s="37"/>
      <c r="D136" s="205" t="s">
        <v>225</v>
      </c>
      <c r="E136" s="37"/>
      <c r="F136" s="206" t="s">
        <v>4177</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225</v>
      </c>
      <c r="AU136" s="18" t="s">
        <v>84</v>
      </c>
    </row>
    <row r="137" spans="1:65" s="2" customFormat="1" ht="24.2" customHeight="1">
      <c r="A137" s="35"/>
      <c r="B137" s="36"/>
      <c r="C137" s="192" t="s">
        <v>245</v>
      </c>
      <c r="D137" s="192" t="s">
        <v>207</v>
      </c>
      <c r="E137" s="193" t="s">
        <v>4178</v>
      </c>
      <c r="F137" s="194" t="s">
        <v>4179</v>
      </c>
      <c r="G137" s="195" t="s">
        <v>2678</v>
      </c>
      <c r="H137" s="196">
        <v>27</v>
      </c>
      <c r="I137" s="197"/>
      <c r="J137" s="198">
        <f>ROUND(I137*H137,2)</f>
        <v>0</v>
      </c>
      <c r="K137" s="194" t="s">
        <v>1</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84</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341</v>
      </c>
    </row>
    <row r="138" spans="1:47" s="2" customFormat="1" ht="19.5">
      <c r="A138" s="35"/>
      <c r="B138" s="36"/>
      <c r="C138" s="37"/>
      <c r="D138" s="205" t="s">
        <v>225</v>
      </c>
      <c r="E138" s="37"/>
      <c r="F138" s="206" t="s">
        <v>4180</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225</v>
      </c>
      <c r="AU138" s="18" t="s">
        <v>84</v>
      </c>
    </row>
    <row r="139" spans="1:65" s="2" customFormat="1" ht="24.2" customHeight="1">
      <c r="A139" s="35"/>
      <c r="B139" s="36"/>
      <c r="C139" s="192" t="s">
        <v>249</v>
      </c>
      <c r="D139" s="192" t="s">
        <v>207</v>
      </c>
      <c r="E139" s="193" t="s">
        <v>4181</v>
      </c>
      <c r="F139" s="194" t="s">
        <v>4182</v>
      </c>
      <c r="G139" s="195" t="s">
        <v>2678</v>
      </c>
      <c r="H139" s="196">
        <v>1</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84</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350</v>
      </c>
    </row>
    <row r="140" spans="1:47" s="2" customFormat="1" ht="19.5">
      <c r="A140" s="35"/>
      <c r="B140" s="36"/>
      <c r="C140" s="37"/>
      <c r="D140" s="205" t="s">
        <v>225</v>
      </c>
      <c r="E140" s="37"/>
      <c r="F140" s="206" t="s">
        <v>4183</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225</v>
      </c>
      <c r="AU140" s="18" t="s">
        <v>84</v>
      </c>
    </row>
    <row r="141" spans="1:65" s="2" customFormat="1" ht="24.2" customHeight="1">
      <c r="A141" s="35"/>
      <c r="B141" s="36"/>
      <c r="C141" s="192" t="s">
        <v>256</v>
      </c>
      <c r="D141" s="192" t="s">
        <v>207</v>
      </c>
      <c r="E141" s="193" t="s">
        <v>4184</v>
      </c>
      <c r="F141" s="194" t="s">
        <v>4185</v>
      </c>
      <c r="G141" s="195" t="s">
        <v>2678</v>
      </c>
      <c r="H141" s="196">
        <v>7</v>
      </c>
      <c r="I141" s="197"/>
      <c r="J141" s="198">
        <f>ROUND(I141*H141,2)</f>
        <v>0</v>
      </c>
      <c r="K141" s="194" t="s">
        <v>1</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84</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361</v>
      </c>
    </row>
    <row r="142" spans="1:47" s="2" customFormat="1" ht="19.5">
      <c r="A142" s="35"/>
      <c r="B142" s="36"/>
      <c r="C142" s="37"/>
      <c r="D142" s="205" t="s">
        <v>225</v>
      </c>
      <c r="E142" s="37"/>
      <c r="F142" s="206" t="s">
        <v>4186</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225</v>
      </c>
      <c r="AU142" s="18" t="s">
        <v>84</v>
      </c>
    </row>
    <row r="143" spans="1:65" s="2" customFormat="1" ht="24.2" customHeight="1">
      <c r="A143" s="35"/>
      <c r="B143" s="36"/>
      <c r="C143" s="192" t="s">
        <v>263</v>
      </c>
      <c r="D143" s="192" t="s">
        <v>207</v>
      </c>
      <c r="E143" s="193" t="s">
        <v>4187</v>
      </c>
      <c r="F143" s="194" t="s">
        <v>4188</v>
      </c>
      <c r="G143" s="195" t="s">
        <v>2678</v>
      </c>
      <c r="H143" s="196">
        <v>2</v>
      </c>
      <c r="I143" s="197"/>
      <c r="J143" s="198">
        <f>ROUND(I143*H143,2)</f>
        <v>0</v>
      </c>
      <c r="K143" s="194" t="s">
        <v>1</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84</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372</v>
      </c>
    </row>
    <row r="144" spans="1:47" s="2" customFormat="1" ht="19.5">
      <c r="A144" s="35"/>
      <c r="B144" s="36"/>
      <c r="C144" s="37"/>
      <c r="D144" s="205" t="s">
        <v>225</v>
      </c>
      <c r="E144" s="37"/>
      <c r="F144" s="206" t="s">
        <v>4189</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225</v>
      </c>
      <c r="AU144" s="18" t="s">
        <v>84</v>
      </c>
    </row>
    <row r="145" spans="1:65" s="2" customFormat="1" ht="24.2" customHeight="1">
      <c r="A145" s="35"/>
      <c r="B145" s="36"/>
      <c r="C145" s="192" t="s">
        <v>323</v>
      </c>
      <c r="D145" s="192" t="s">
        <v>207</v>
      </c>
      <c r="E145" s="193" t="s">
        <v>4190</v>
      </c>
      <c r="F145" s="194" t="s">
        <v>4191</v>
      </c>
      <c r="G145" s="195" t="s">
        <v>2678</v>
      </c>
      <c r="H145" s="196">
        <v>2</v>
      </c>
      <c r="I145" s="197"/>
      <c r="J145" s="198">
        <f>ROUND(I145*H145,2)</f>
        <v>0</v>
      </c>
      <c r="K145" s="194" t="s">
        <v>1</v>
      </c>
      <c r="L145" s="40"/>
      <c r="M145" s="199" t="s">
        <v>1</v>
      </c>
      <c r="N145" s="200" t="s">
        <v>41</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211</v>
      </c>
      <c r="AT145" s="203" t="s">
        <v>207</v>
      </c>
      <c r="AU145" s="203" t="s">
        <v>84</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384</v>
      </c>
    </row>
    <row r="146" spans="1:47" s="2" customFormat="1" ht="19.5">
      <c r="A146" s="35"/>
      <c r="B146" s="36"/>
      <c r="C146" s="37"/>
      <c r="D146" s="205" t="s">
        <v>225</v>
      </c>
      <c r="E146" s="37"/>
      <c r="F146" s="206" t="s">
        <v>4192</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225</v>
      </c>
      <c r="AU146" s="18" t="s">
        <v>84</v>
      </c>
    </row>
    <row r="147" spans="1:65" s="2" customFormat="1" ht="24.2" customHeight="1">
      <c r="A147" s="35"/>
      <c r="B147" s="36"/>
      <c r="C147" s="192" t="s">
        <v>329</v>
      </c>
      <c r="D147" s="192" t="s">
        <v>207</v>
      </c>
      <c r="E147" s="193" t="s">
        <v>4193</v>
      </c>
      <c r="F147" s="194" t="s">
        <v>3147</v>
      </c>
      <c r="G147" s="195" t="s">
        <v>2678</v>
      </c>
      <c r="H147" s="196">
        <v>11</v>
      </c>
      <c r="I147" s="197"/>
      <c r="J147" s="198">
        <f>ROUND(I147*H147,2)</f>
        <v>0</v>
      </c>
      <c r="K147" s="194" t="s">
        <v>1</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211</v>
      </c>
      <c r="AT147" s="203" t="s">
        <v>207</v>
      </c>
      <c r="AU147" s="203" t="s">
        <v>84</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393</v>
      </c>
    </row>
    <row r="148" spans="1:47" s="2" customFormat="1" ht="19.5">
      <c r="A148" s="35"/>
      <c r="B148" s="36"/>
      <c r="C148" s="37"/>
      <c r="D148" s="205" t="s">
        <v>225</v>
      </c>
      <c r="E148" s="37"/>
      <c r="F148" s="206" t="s">
        <v>4194</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225</v>
      </c>
      <c r="AU148" s="18" t="s">
        <v>84</v>
      </c>
    </row>
    <row r="149" spans="1:65" s="2" customFormat="1" ht="24.2" customHeight="1">
      <c r="A149" s="35"/>
      <c r="B149" s="36"/>
      <c r="C149" s="192" t="s">
        <v>333</v>
      </c>
      <c r="D149" s="192" t="s">
        <v>207</v>
      </c>
      <c r="E149" s="193" t="s">
        <v>4195</v>
      </c>
      <c r="F149" s="194" t="s">
        <v>4196</v>
      </c>
      <c r="G149" s="195" t="s">
        <v>2678</v>
      </c>
      <c r="H149" s="196">
        <v>13</v>
      </c>
      <c r="I149" s="197"/>
      <c r="J149" s="198">
        <f>ROUND(I149*H149,2)</f>
        <v>0</v>
      </c>
      <c r="K149" s="194" t="s">
        <v>1</v>
      </c>
      <c r="L149" s="40"/>
      <c r="M149" s="199" t="s">
        <v>1</v>
      </c>
      <c r="N149" s="200" t="s">
        <v>41</v>
      </c>
      <c r="O149" s="72"/>
      <c r="P149" s="201">
        <f>O149*H149</f>
        <v>0</v>
      </c>
      <c r="Q149" s="201">
        <v>0</v>
      </c>
      <c r="R149" s="201">
        <f>Q149*H149</f>
        <v>0</v>
      </c>
      <c r="S149" s="201">
        <v>0</v>
      </c>
      <c r="T149" s="202">
        <f>S149*H149</f>
        <v>0</v>
      </c>
      <c r="U149" s="35"/>
      <c r="V149" s="35"/>
      <c r="W149" s="35"/>
      <c r="X149" s="35"/>
      <c r="Y149" s="35"/>
      <c r="Z149" s="35"/>
      <c r="AA149" s="35"/>
      <c r="AB149" s="35"/>
      <c r="AC149" s="35"/>
      <c r="AD149" s="35"/>
      <c r="AE149" s="35"/>
      <c r="AR149" s="203" t="s">
        <v>211</v>
      </c>
      <c r="AT149" s="203" t="s">
        <v>207</v>
      </c>
      <c r="AU149" s="203" t="s">
        <v>84</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211</v>
      </c>
      <c r="BM149" s="203" t="s">
        <v>401</v>
      </c>
    </row>
    <row r="150" spans="1:47" s="2" customFormat="1" ht="19.5">
      <c r="A150" s="35"/>
      <c r="B150" s="36"/>
      <c r="C150" s="37"/>
      <c r="D150" s="205" t="s">
        <v>225</v>
      </c>
      <c r="E150" s="37"/>
      <c r="F150" s="206" t="s">
        <v>4197</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225</v>
      </c>
      <c r="AU150" s="18" t="s">
        <v>84</v>
      </c>
    </row>
    <row r="151" spans="1:65" s="2" customFormat="1" ht="24.2" customHeight="1">
      <c r="A151" s="35"/>
      <c r="B151" s="36"/>
      <c r="C151" s="192" t="s">
        <v>8</v>
      </c>
      <c r="D151" s="192" t="s">
        <v>207</v>
      </c>
      <c r="E151" s="193" t="s">
        <v>4198</v>
      </c>
      <c r="F151" s="194" t="s">
        <v>4199</v>
      </c>
      <c r="G151" s="195" t="s">
        <v>2678</v>
      </c>
      <c r="H151" s="196">
        <v>15</v>
      </c>
      <c r="I151" s="197"/>
      <c r="J151" s="198">
        <f>ROUND(I151*H151,2)</f>
        <v>0</v>
      </c>
      <c r="K151" s="194" t="s">
        <v>1</v>
      </c>
      <c r="L151" s="40"/>
      <c r="M151" s="199" t="s">
        <v>1</v>
      </c>
      <c r="N151" s="200" t="s">
        <v>41</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211</v>
      </c>
      <c r="AT151" s="203" t="s">
        <v>207</v>
      </c>
      <c r="AU151" s="203" t="s">
        <v>84</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211</v>
      </c>
      <c r="BM151" s="203" t="s">
        <v>632</v>
      </c>
    </row>
    <row r="152" spans="1:47" s="2" customFormat="1" ht="19.5">
      <c r="A152" s="35"/>
      <c r="B152" s="36"/>
      <c r="C152" s="37"/>
      <c r="D152" s="205" t="s">
        <v>225</v>
      </c>
      <c r="E152" s="37"/>
      <c r="F152" s="206" t="s">
        <v>4200</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225</v>
      </c>
      <c r="AU152" s="18" t="s">
        <v>84</v>
      </c>
    </row>
    <row r="153" spans="1:65" s="2" customFormat="1" ht="24.2" customHeight="1">
      <c r="A153" s="35"/>
      <c r="B153" s="36"/>
      <c r="C153" s="192" t="s">
        <v>341</v>
      </c>
      <c r="D153" s="192" t="s">
        <v>207</v>
      </c>
      <c r="E153" s="193" t="s">
        <v>4201</v>
      </c>
      <c r="F153" s="194" t="s">
        <v>4202</v>
      </c>
      <c r="G153" s="195" t="s">
        <v>2678</v>
      </c>
      <c r="H153" s="196">
        <v>7</v>
      </c>
      <c r="I153" s="197"/>
      <c r="J153" s="198">
        <f>ROUND(I153*H153,2)</f>
        <v>0</v>
      </c>
      <c r="K153" s="194" t="s">
        <v>1</v>
      </c>
      <c r="L153" s="40"/>
      <c r="M153" s="199" t="s">
        <v>1</v>
      </c>
      <c r="N153" s="200" t="s">
        <v>41</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211</v>
      </c>
      <c r="AT153" s="203" t="s">
        <v>207</v>
      </c>
      <c r="AU153" s="203" t="s">
        <v>84</v>
      </c>
      <c r="AY153" s="18" t="s">
        <v>205</v>
      </c>
      <c r="BE153" s="204">
        <f>IF(N153="základní",J153,0)</f>
        <v>0</v>
      </c>
      <c r="BF153" s="204">
        <f>IF(N153="snížená",J153,0)</f>
        <v>0</v>
      </c>
      <c r="BG153" s="204">
        <f>IF(N153="zákl. přenesená",J153,0)</f>
        <v>0</v>
      </c>
      <c r="BH153" s="204">
        <f>IF(N153="sníž. přenesená",J153,0)</f>
        <v>0</v>
      </c>
      <c r="BI153" s="204">
        <f>IF(N153="nulová",J153,0)</f>
        <v>0</v>
      </c>
      <c r="BJ153" s="18" t="s">
        <v>84</v>
      </c>
      <c r="BK153" s="204">
        <f>ROUND(I153*H153,2)</f>
        <v>0</v>
      </c>
      <c r="BL153" s="18" t="s">
        <v>211</v>
      </c>
      <c r="BM153" s="203" t="s">
        <v>643</v>
      </c>
    </row>
    <row r="154" spans="1:47" s="2" customFormat="1" ht="19.5">
      <c r="A154" s="35"/>
      <c r="B154" s="36"/>
      <c r="C154" s="37"/>
      <c r="D154" s="205" t="s">
        <v>225</v>
      </c>
      <c r="E154" s="37"/>
      <c r="F154" s="206" t="s">
        <v>4203</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225</v>
      </c>
      <c r="AU154" s="18" t="s">
        <v>84</v>
      </c>
    </row>
    <row r="155" spans="1:65" s="2" customFormat="1" ht="24.2" customHeight="1">
      <c r="A155" s="35"/>
      <c r="B155" s="36"/>
      <c r="C155" s="192" t="s">
        <v>345</v>
      </c>
      <c r="D155" s="192" t="s">
        <v>207</v>
      </c>
      <c r="E155" s="193" t="s">
        <v>4204</v>
      </c>
      <c r="F155" s="194" t="s">
        <v>4205</v>
      </c>
      <c r="G155" s="195" t="s">
        <v>2678</v>
      </c>
      <c r="H155" s="196">
        <v>4</v>
      </c>
      <c r="I155" s="197"/>
      <c r="J155" s="198">
        <f>ROUND(I155*H155,2)</f>
        <v>0</v>
      </c>
      <c r="K155" s="194" t="s">
        <v>1</v>
      </c>
      <c r="L155" s="40"/>
      <c r="M155" s="199" t="s">
        <v>1</v>
      </c>
      <c r="N155" s="200" t="s">
        <v>41</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211</v>
      </c>
      <c r="AT155" s="203" t="s">
        <v>207</v>
      </c>
      <c r="AU155" s="203" t="s">
        <v>84</v>
      </c>
      <c r="AY155" s="18" t="s">
        <v>205</v>
      </c>
      <c r="BE155" s="204">
        <f>IF(N155="základní",J155,0)</f>
        <v>0</v>
      </c>
      <c r="BF155" s="204">
        <f>IF(N155="snížená",J155,0)</f>
        <v>0</v>
      </c>
      <c r="BG155" s="204">
        <f>IF(N155="zákl. přenesená",J155,0)</f>
        <v>0</v>
      </c>
      <c r="BH155" s="204">
        <f>IF(N155="sníž. přenesená",J155,0)</f>
        <v>0</v>
      </c>
      <c r="BI155" s="204">
        <f>IF(N155="nulová",J155,0)</f>
        <v>0</v>
      </c>
      <c r="BJ155" s="18" t="s">
        <v>84</v>
      </c>
      <c r="BK155" s="204">
        <f>ROUND(I155*H155,2)</f>
        <v>0</v>
      </c>
      <c r="BL155" s="18" t="s">
        <v>211</v>
      </c>
      <c r="BM155" s="203" t="s">
        <v>653</v>
      </c>
    </row>
    <row r="156" spans="1:47" s="2" customFormat="1" ht="19.5">
      <c r="A156" s="35"/>
      <c r="B156" s="36"/>
      <c r="C156" s="37"/>
      <c r="D156" s="205" t="s">
        <v>225</v>
      </c>
      <c r="E156" s="37"/>
      <c r="F156" s="206" t="s">
        <v>4206</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225</v>
      </c>
      <c r="AU156" s="18" t="s">
        <v>84</v>
      </c>
    </row>
    <row r="157" spans="1:65" s="2" customFormat="1" ht="24.2" customHeight="1">
      <c r="A157" s="35"/>
      <c r="B157" s="36"/>
      <c r="C157" s="192" t="s">
        <v>350</v>
      </c>
      <c r="D157" s="192" t="s">
        <v>207</v>
      </c>
      <c r="E157" s="193" t="s">
        <v>4207</v>
      </c>
      <c r="F157" s="194" t="s">
        <v>4208</v>
      </c>
      <c r="G157" s="195" t="s">
        <v>2678</v>
      </c>
      <c r="H157" s="196">
        <v>4</v>
      </c>
      <c r="I157" s="197"/>
      <c r="J157" s="198">
        <f>ROUND(I157*H157,2)</f>
        <v>0</v>
      </c>
      <c r="K157" s="194" t="s">
        <v>1</v>
      </c>
      <c r="L157" s="40"/>
      <c r="M157" s="199" t="s">
        <v>1</v>
      </c>
      <c r="N157" s="200" t="s">
        <v>41</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211</v>
      </c>
      <c r="AT157" s="203" t="s">
        <v>207</v>
      </c>
      <c r="AU157" s="203" t="s">
        <v>84</v>
      </c>
      <c r="AY157" s="18" t="s">
        <v>205</v>
      </c>
      <c r="BE157" s="204">
        <f>IF(N157="základní",J157,0)</f>
        <v>0</v>
      </c>
      <c r="BF157" s="204">
        <f>IF(N157="snížená",J157,0)</f>
        <v>0</v>
      </c>
      <c r="BG157" s="204">
        <f>IF(N157="zákl. přenesená",J157,0)</f>
        <v>0</v>
      </c>
      <c r="BH157" s="204">
        <f>IF(N157="sníž. přenesená",J157,0)</f>
        <v>0</v>
      </c>
      <c r="BI157" s="204">
        <f>IF(N157="nulová",J157,0)</f>
        <v>0</v>
      </c>
      <c r="BJ157" s="18" t="s">
        <v>84</v>
      </c>
      <c r="BK157" s="204">
        <f>ROUND(I157*H157,2)</f>
        <v>0</v>
      </c>
      <c r="BL157" s="18" t="s">
        <v>211</v>
      </c>
      <c r="BM157" s="203" t="s">
        <v>666</v>
      </c>
    </row>
    <row r="158" spans="1:47" s="2" customFormat="1" ht="19.5">
      <c r="A158" s="35"/>
      <c r="B158" s="36"/>
      <c r="C158" s="37"/>
      <c r="D158" s="205" t="s">
        <v>225</v>
      </c>
      <c r="E158" s="37"/>
      <c r="F158" s="206" t="s">
        <v>4209</v>
      </c>
      <c r="G158" s="37"/>
      <c r="H158" s="37"/>
      <c r="I158" s="207"/>
      <c r="J158" s="37"/>
      <c r="K158" s="37"/>
      <c r="L158" s="40"/>
      <c r="M158" s="208"/>
      <c r="N158" s="209"/>
      <c r="O158" s="72"/>
      <c r="P158" s="72"/>
      <c r="Q158" s="72"/>
      <c r="R158" s="72"/>
      <c r="S158" s="72"/>
      <c r="T158" s="73"/>
      <c r="U158" s="35"/>
      <c r="V158" s="35"/>
      <c r="W158" s="35"/>
      <c r="X158" s="35"/>
      <c r="Y158" s="35"/>
      <c r="Z158" s="35"/>
      <c r="AA158" s="35"/>
      <c r="AB158" s="35"/>
      <c r="AC158" s="35"/>
      <c r="AD158" s="35"/>
      <c r="AE158" s="35"/>
      <c r="AT158" s="18" t="s">
        <v>225</v>
      </c>
      <c r="AU158" s="18" t="s">
        <v>84</v>
      </c>
    </row>
    <row r="159" spans="1:65" s="2" customFormat="1" ht="24.2" customHeight="1">
      <c r="A159" s="35"/>
      <c r="B159" s="36"/>
      <c r="C159" s="192" t="s">
        <v>355</v>
      </c>
      <c r="D159" s="192" t="s">
        <v>207</v>
      </c>
      <c r="E159" s="193" t="s">
        <v>4210</v>
      </c>
      <c r="F159" s="194" t="s">
        <v>4211</v>
      </c>
      <c r="G159" s="195" t="s">
        <v>2678</v>
      </c>
      <c r="H159" s="196">
        <v>2</v>
      </c>
      <c r="I159" s="197"/>
      <c r="J159" s="198">
        <f>ROUND(I159*H159,2)</f>
        <v>0</v>
      </c>
      <c r="K159" s="194" t="s">
        <v>1</v>
      </c>
      <c r="L159" s="40"/>
      <c r="M159" s="199" t="s">
        <v>1</v>
      </c>
      <c r="N159" s="200" t="s">
        <v>41</v>
      </c>
      <c r="O159" s="72"/>
      <c r="P159" s="201">
        <f>O159*H159</f>
        <v>0</v>
      </c>
      <c r="Q159" s="201">
        <v>0</v>
      </c>
      <c r="R159" s="201">
        <f>Q159*H159</f>
        <v>0</v>
      </c>
      <c r="S159" s="201">
        <v>0</v>
      </c>
      <c r="T159" s="202">
        <f>S159*H159</f>
        <v>0</v>
      </c>
      <c r="U159" s="35"/>
      <c r="V159" s="35"/>
      <c r="W159" s="35"/>
      <c r="X159" s="35"/>
      <c r="Y159" s="35"/>
      <c r="Z159" s="35"/>
      <c r="AA159" s="35"/>
      <c r="AB159" s="35"/>
      <c r="AC159" s="35"/>
      <c r="AD159" s="35"/>
      <c r="AE159" s="35"/>
      <c r="AR159" s="203" t="s">
        <v>211</v>
      </c>
      <c r="AT159" s="203" t="s">
        <v>207</v>
      </c>
      <c r="AU159" s="203" t="s">
        <v>84</v>
      </c>
      <c r="AY159" s="18" t="s">
        <v>205</v>
      </c>
      <c r="BE159" s="204">
        <f>IF(N159="základní",J159,0)</f>
        <v>0</v>
      </c>
      <c r="BF159" s="204">
        <f>IF(N159="snížená",J159,0)</f>
        <v>0</v>
      </c>
      <c r="BG159" s="204">
        <f>IF(N159="zákl. přenesená",J159,0)</f>
        <v>0</v>
      </c>
      <c r="BH159" s="204">
        <f>IF(N159="sníž. přenesená",J159,0)</f>
        <v>0</v>
      </c>
      <c r="BI159" s="204">
        <f>IF(N159="nulová",J159,0)</f>
        <v>0</v>
      </c>
      <c r="BJ159" s="18" t="s">
        <v>84</v>
      </c>
      <c r="BK159" s="204">
        <f>ROUND(I159*H159,2)</f>
        <v>0</v>
      </c>
      <c r="BL159" s="18" t="s">
        <v>211</v>
      </c>
      <c r="BM159" s="203" t="s">
        <v>680</v>
      </c>
    </row>
    <row r="160" spans="1:47" s="2" customFormat="1" ht="19.5">
      <c r="A160" s="35"/>
      <c r="B160" s="36"/>
      <c r="C160" s="37"/>
      <c r="D160" s="205" t="s">
        <v>225</v>
      </c>
      <c r="E160" s="37"/>
      <c r="F160" s="206" t="s">
        <v>4212</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225</v>
      </c>
      <c r="AU160" s="18" t="s">
        <v>84</v>
      </c>
    </row>
    <row r="161" spans="1:65" s="2" customFormat="1" ht="24.2" customHeight="1">
      <c r="A161" s="35"/>
      <c r="B161" s="36"/>
      <c r="C161" s="192" t="s">
        <v>361</v>
      </c>
      <c r="D161" s="192" t="s">
        <v>207</v>
      </c>
      <c r="E161" s="193" t="s">
        <v>4213</v>
      </c>
      <c r="F161" s="194" t="s">
        <v>4214</v>
      </c>
      <c r="G161" s="195" t="s">
        <v>282</v>
      </c>
      <c r="H161" s="196">
        <v>230</v>
      </c>
      <c r="I161" s="197"/>
      <c r="J161" s="198">
        <f>ROUND(I161*H161,2)</f>
        <v>0</v>
      </c>
      <c r="K161" s="194" t="s">
        <v>1</v>
      </c>
      <c r="L161" s="40"/>
      <c r="M161" s="199" t="s">
        <v>1</v>
      </c>
      <c r="N161" s="200" t="s">
        <v>41</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211</v>
      </c>
      <c r="AT161" s="203" t="s">
        <v>207</v>
      </c>
      <c r="AU161" s="203" t="s">
        <v>84</v>
      </c>
      <c r="AY161" s="18" t="s">
        <v>205</v>
      </c>
      <c r="BE161" s="204">
        <f>IF(N161="základní",J161,0)</f>
        <v>0</v>
      </c>
      <c r="BF161" s="204">
        <f>IF(N161="snížená",J161,0)</f>
        <v>0</v>
      </c>
      <c r="BG161" s="204">
        <f>IF(N161="zákl. přenesená",J161,0)</f>
        <v>0</v>
      </c>
      <c r="BH161" s="204">
        <f>IF(N161="sníž. přenesená",J161,0)</f>
        <v>0</v>
      </c>
      <c r="BI161" s="204">
        <f>IF(N161="nulová",J161,0)</f>
        <v>0</v>
      </c>
      <c r="BJ161" s="18" t="s">
        <v>84</v>
      </c>
      <c r="BK161" s="204">
        <f>ROUND(I161*H161,2)</f>
        <v>0</v>
      </c>
      <c r="BL161" s="18" t="s">
        <v>211</v>
      </c>
      <c r="BM161" s="203" t="s">
        <v>695</v>
      </c>
    </row>
    <row r="162" spans="1:47" s="2" customFormat="1" ht="19.5">
      <c r="A162" s="35"/>
      <c r="B162" s="36"/>
      <c r="C162" s="37"/>
      <c r="D162" s="205" t="s">
        <v>225</v>
      </c>
      <c r="E162" s="37"/>
      <c r="F162" s="206" t="s">
        <v>4163</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225</v>
      </c>
      <c r="AU162" s="18" t="s">
        <v>84</v>
      </c>
    </row>
    <row r="163" spans="1:65" s="2" customFormat="1" ht="24.2" customHeight="1">
      <c r="A163" s="35"/>
      <c r="B163" s="36"/>
      <c r="C163" s="192" t="s">
        <v>7</v>
      </c>
      <c r="D163" s="192" t="s">
        <v>207</v>
      </c>
      <c r="E163" s="193" t="s">
        <v>4215</v>
      </c>
      <c r="F163" s="194" t="s">
        <v>4216</v>
      </c>
      <c r="G163" s="195" t="s">
        <v>282</v>
      </c>
      <c r="H163" s="196">
        <v>75</v>
      </c>
      <c r="I163" s="197"/>
      <c r="J163" s="198">
        <f>ROUND(I163*H163,2)</f>
        <v>0</v>
      </c>
      <c r="K163" s="194" t="s">
        <v>1</v>
      </c>
      <c r="L163" s="40"/>
      <c r="M163" s="199" t="s">
        <v>1</v>
      </c>
      <c r="N163" s="200" t="s">
        <v>41</v>
      </c>
      <c r="O163" s="72"/>
      <c r="P163" s="201">
        <f>O163*H163</f>
        <v>0</v>
      </c>
      <c r="Q163" s="201">
        <v>0</v>
      </c>
      <c r="R163" s="201">
        <f>Q163*H163</f>
        <v>0</v>
      </c>
      <c r="S163" s="201">
        <v>0</v>
      </c>
      <c r="T163" s="202">
        <f>S163*H163</f>
        <v>0</v>
      </c>
      <c r="U163" s="35"/>
      <c r="V163" s="35"/>
      <c r="W163" s="35"/>
      <c r="X163" s="35"/>
      <c r="Y163" s="35"/>
      <c r="Z163" s="35"/>
      <c r="AA163" s="35"/>
      <c r="AB163" s="35"/>
      <c r="AC163" s="35"/>
      <c r="AD163" s="35"/>
      <c r="AE163" s="35"/>
      <c r="AR163" s="203" t="s">
        <v>211</v>
      </c>
      <c r="AT163" s="203" t="s">
        <v>207</v>
      </c>
      <c r="AU163" s="203" t="s">
        <v>84</v>
      </c>
      <c r="AY163" s="18" t="s">
        <v>205</v>
      </c>
      <c r="BE163" s="204">
        <f>IF(N163="základní",J163,0)</f>
        <v>0</v>
      </c>
      <c r="BF163" s="204">
        <f>IF(N163="snížená",J163,0)</f>
        <v>0</v>
      </c>
      <c r="BG163" s="204">
        <f>IF(N163="zákl. přenesená",J163,0)</f>
        <v>0</v>
      </c>
      <c r="BH163" s="204">
        <f>IF(N163="sníž. přenesená",J163,0)</f>
        <v>0</v>
      </c>
      <c r="BI163" s="204">
        <f>IF(N163="nulová",J163,0)</f>
        <v>0</v>
      </c>
      <c r="BJ163" s="18" t="s">
        <v>84</v>
      </c>
      <c r="BK163" s="204">
        <f>ROUND(I163*H163,2)</f>
        <v>0</v>
      </c>
      <c r="BL163" s="18" t="s">
        <v>211</v>
      </c>
      <c r="BM163" s="203" t="s">
        <v>705</v>
      </c>
    </row>
    <row r="164" spans="1:47" s="2" customFormat="1" ht="19.5">
      <c r="A164" s="35"/>
      <c r="B164" s="36"/>
      <c r="C164" s="37"/>
      <c r="D164" s="205" t="s">
        <v>225</v>
      </c>
      <c r="E164" s="37"/>
      <c r="F164" s="206" t="s">
        <v>4163</v>
      </c>
      <c r="G164" s="37"/>
      <c r="H164" s="37"/>
      <c r="I164" s="207"/>
      <c r="J164" s="37"/>
      <c r="K164" s="37"/>
      <c r="L164" s="40"/>
      <c r="M164" s="208"/>
      <c r="N164" s="209"/>
      <c r="O164" s="72"/>
      <c r="P164" s="72"/>
      <c r="Q164" s="72"/>
      <c r="R164" s="72"/>
      <c r="S164" s="72"/>
      <c r="T164" s="73"/>
      <c r="U164" s="35"/>
      <c r="V164" s="35"/>
      <c r="W164" s="35"/>
      <c r="X164" s="35"/>
      <c r="Y164" s="35"/>
      <c r="Z164" s="35"/>
      <c r="AA164" s="35"/>
      <c r="AB164" s="35"/>
      <c r="AC164" s="35"/>
      <c r="AD164" s="35"/>
      <c r="AE164" s="35"/>
      <c r="AT164" s="18" t="s">
        <v>225</v>
      </c>
      <c r="AU164" s="18" t="s">
        <v>84</v>
      </c>
    </row>
    <row r="165" spans="1:65" s="2" customFormat="1" ht="24.2" customHeight="1">
      <c r="A165" s="35"/>
      <c r="B165" s="36"/>
      <c r="C165" s="192" t="s">
        <v>372</v>
      </c>
      <c r="D165" s="192" t="s">
        <v>207</v>
      </c>
      <c r="E165" s="193" t="s">
        <v>4217</v>
      </c>
      <c r="F165" s="194" t="s">
        <v>4218</v>
      </c>
      <c r="G165" s="195" t="s">
        <v>3158</v>
      </c>
      <c r="H165" s="196">
        <v>270</v>
      </c>
      <c r="I165" s="197"/>
      <c r="J165" s="198">
        <f>ROUND(I165*H165,2)</f>
        <v>0</v>
      </c>
      <c r="K165" s="194" t="s">
        <v>1</v>
      </c>
      <c r="L165" s="40"/>
      <c r="M165" s="199" t="s">
        <v>1</v>
      </c>
      <c r="N165" s="200" t="s">
        <v>41</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211</v>
      </c>
      <c r="AT165" s="203" t="s">
        <v>207</v>
      </c>
      <c r="AU165" s="203" t="s">
        <v>84</v>
      </c>
      <c r="AY165" s="18" t="s">
        <v>205</v>
      </c>
      <c r="BE165" s="204">
        <f>IF(N165="základní",J165,0)</f>
        <v>0</v>
      </c>
      <c r="BF165" s="204">
        <f>IF(N165="snížená",J165,0)</f>
        <v>0</v>
      </c>
      <c r="BG165" s="204">
        <f>IF(N165="zákl. přenesená",J165,0)</f>
        <v>0</v>
      </c>
      <c r="BH165" s="204">
        <f>IF(N165="sníž. přenesená",J165,0)</f>
        <v>0</v>
      </c>
      <c r="BI165" s="204">
        <f>IF(N165="nulová",J165,0)</f>
        <v>0</v>
      </c>
      <c r="BJ165" s="18" t="s">
        <v>84</v>
      </c>
      <c r="BK165" s="204">
        <f>ROUND(I165*H165,2)</f>
        <v>0</v>
      </c>
      <c r="BL165" s="18" t="s">
        <v>211</v>
      </c>
      <c r="BM165" s="203" t="s">
        <v>715</v>
      </c>
    </row>
    <row r="166" spans="1:47" s="2" customFormat="1" ht="19.5">
      <c r="A166" s="35"/>
      <c r="B166" s="36"/>
      <c r="C166" s="37"/>
      <c r="D166" s="205" t="s">
        <v>225</v>
      </c>
      <c r="E166" s="37"/>
      <c r="F166" s="206" t="s">
        <v>4163</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225</v>
      </c>
      <c r="AU166" s="18" t="s">
        <v>84</v>
      </c>
    </row>
    <row r="167" spans="1:65" s="2" customFormat="1" ht="24.2" customHeight="1">
      <c r="A167" s="35"/>
      <c r="B167" s="36"/>
      <c r="C167" s="192" t="s">
        <v>379</v>
      </c>
      <c r="D167" s="192" t="s">
        <v>207</v>
      </c>
      <c r="E167" s="193" t="s">
        <v>4219</v>
      </c>
      <c r="F167" s="194" t="s">
        <v>4220</v>
      </c>
      <c r="G167" s="195" t="s">
        <v>3158</v>
      </c>
      <c r="H167" s="196">
        <v>70</v>
      </c>
      <c r="I167" s="197"/>
      <c r="J167" s="198">
        <f>ROUND(I167*H167,2)</f>
        <v>0</v>
      </c>
      <c r="K167" s="194" t="s">
        <v>1</v>
      </c>
      <c r="L167" s="40"/>
      <c r="M167" s="199" t="s">
        <v>1</v>
      </c>
      <c r="N167" s="200" t="s">
        <v>41</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211</v>
      </c>
      <c r="AT167" s="203" t="s">
        <v>207</v>
      </c>
      <c r="AU167" s="203" t="s">
        <v>84</v>
      </c>
      <c r="AY167" s="18" t="s">
        <v>205</v>
      </c>
      <c r="BE167" s="204">
        <f>IF(N167="základní",J167,0)</f>
        <v>0</v>
      </c>
      <c r="BF167" s="204">
        <f>IF(N167="snížená",J167,0)</f>
        <v>0</v>
      </c>
      <c r="BG167" s="204">
        <f>IF(N167="zákl. přenesená",J167,0)</f>
        <v>0</v>
      </c>
      <c r="BH167" s="204">
        <f>IF(N167="sníž. přenesená",J167,0)</f>
        <v>0</v>
      </c>
      <c r="BI167" s="204">
        <f>IF(N167="nulová",J167,0)</f>
        <v>0</v>
      </c>
      <c r="BJ167" s="18" t="s">
        <v>84</v>
      </c>
      <c r="BK167" s="204">
        <f>ROUND(I167*H167,2)</f>
        <v>0</v>
      </c>
      <c r="BL167" s="18" t="s">
        <v>211</v>
      </c>
      <c r="BM167" s="203" t="s">
        <v>725</v>
      </c>
    </row>
    <row r="168" spans="1:47" s="2" customFormat="1" ht="19.5">
      <c r="A168" s="35"/>
      <c r="B168" s="36"/>
      <c r="C168" s="37"/>
      <c r="D168" s="205" t="s">
        <v>225</v>
      </c>
      <c r="E168" s="37"/>
      <c r="F168" s="206" t="s">
        <v>4163</v>
      </c>
      <c r="G168" s="37"/>
      <c r="H168" s="37"/>
      <c r="I168" s="207"/>
      <c r="J168" s="37"/>
      <c r="K168" s="37"/>
      <c r="L168" s="40"/>
      <c r="M168" s="208"/>
      <c r="N168" s="209"/>
      <c r="O168" s="72"/>
      <c r="P168" s="72"/>
      <c r="Q168" s="72"/>
      <c r="R168" s="72"/>
      <c r="S168" s="72"/>
      <c r="T168" s="73"/>
      <c r="U168" s="35"/>
      <c r="V168" s="35"/>
      <c r="W168" s="35"/>
      <c r="X168" s="35"/>
      <c r="Y168" s="35"/>
      <c r="Z168" s="35"/>
      <c r="AA168" s="35"/>
      <c r="AB168" s="35"/>
      <c r="AC168" s="35"/>
      <c r="AD168" s="35"/>
      <c r="AE168" s="35"/>
      <c r="AT168" s="18" t="s">
        <v>225</v>
      </c>
      <c r="AU168" s="18" t="s">
        <v>84</v>
      </c>
    </row>
    <row r="169" spans="1:65" s="2" customFormat="1" ht="24.2" customHeight="1">
      <c r="A169" s="35"/>
      <c r="B169" s="36"/>
      <c r="C169" s="192" t="s">
        <v>384</v>
      </c>
      <c r="D169" s="192" t="s">
        <v>207</v>
      </c>
      <c r="E169" s="193" t="s">
        <v>4221</v>
      </c>
      <c r="F169" s="194" t="s">
        <v>4222</v>
      </c>
      <c r="G169" s="195" t="s">
        <v>282</v>
      </c>
      <c r="H169" s="196">
        <v>320</v>
      </c>
      <c r="I169" s="197"/>
      <c r="J169" s="198">
        <f>ROUND(I169*H169,2)</f>
        <v>0</v>
      </c>
      <c r="K169" s="194" t="s">
        <v>1</v>
      </c>
      <c r="L169" s="40"/>
      <c r="M169" s="199" t="s">
        <v>1</v>
      </c>
      <c r="N169" s="200" t="s">
        <v>41</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211</v>
      </c>
      <c r="AT169" s="203" t="s">
        <v>207</v>
      </c>
      <c r="AU169" s="203" t="s">
        <v>84</v>
      </c>
      <c r="AY169" s="18" t="s">
        <v>205</v>
      </c>
      <c r="BE169" s="204">
        <f>IF(N169="základní",J169,0)</f>
        <v>0</v>
      </c>
      <c r="BF169" s="204">
        <f>IF(N169="snížená",J169,0)</f>
        <v>0</v>
      </c>
      <c r="BG169" s="204">
        <f>IF(N169="zákl. přenesená",J169,0)</f>
        <v>0</v>
      </c>
      <c r="BH169" s="204">
        <f>IF(N169="sníž. přenesená",J169,0)</f>
        <v>0</v>
      </c>
      <c r="BI169" s="204">
        <f>IF(N169="nulová",J169,0)</f>
        <v>0</v>
      </c>
      <c r="BJ169" s="18" t="s">
        <v>84</v>
      </c>
      <c r="BK169" s="204">
        <f>ROUND(I169*H169,2)</f>
        <v>0</v>
      </c>
      <c r="BL169" s="18" t="s">
        <v>211</v>
      </c>
      <c r="BM169" s="203" t="s">
        <v>740</v>
      </c>
    </row>
    <row r="170" spans="1:47" s="2" customFormat="1" ht="19.5">
      <c r="A170" s="35"/>
      <c r="B170" s="36"/>
      <c r="C170" s="37"/>
      <c r="D170" s="205" t="s">
        <v>225</v>
      </c>
      <c r="E170" s="37"/>
      <c r="F170" s="206" t="s">
        <v>4163</v>
      </c>
      <c r="G170" s="37"/>
      <c r="H170" s="37"/>
      <c r="I170" s="207"/>
      <c r="J170" s="37"/>
      <c r="K170" s="37"/>
      <c r="L170" s="40"/>
      <c r="M170" s="208"/>
      <c r="N170" s="209"/>
      <c r="O170" s="72"/>
      <c r="P170" s="72"/>
      <c r="Q170" s="72"/>
      <c r="R170" s="72"/>
      <c r="S170" s="72"/>
      <c r="T170" s="73"/>
      <c r="U170" s="35"/>
      <c r="V170" s="35"/>
      <c r="W170" s="35"/>
      <c r="X170" s="35"/>
      <c r="Y170" s="35"/>
      <c r="Z170" s="35"/>
      <c r="AA170" s="35"/>
      <c r="AB170" s="35"/>
      <c r="AC170" s="35"/>
      <c r="AD170" s="35"/>
      <c r="AE170" s="35"/>
      <c r="AT170" s="18" t="s">
        <v>225</v>
      </c>
      <c r="AU170" s="18" t="s">
        <v>84</v>
      </c>
    </row>
    <row r="171" spans="1:65" s="2" customFormat="1" ht="24.2" customHeight="1">
      <c r="A171" s="35"/>
      <c r="B171" s="36"/>
      <c r="C171" s="192" t="s">
        <v>389</v>
      </c>
      <c r="D171" s="192" t="s">
        <v>207</v>
      </c>
      <c r="E171" s="193" t="s">
        <v>4223</v>
      </c>
      <c r="F171" s="194" t="s">
        <v>4224</v>
      </c>
      <c r="G171" s="195" t="s">
        <v>282</v>
      </c>
      <c r="H171" s="196">
        <v>40</v>
      </c>
      <c r="I171" s="197"/>
      <c r="J171" s="198">
        <f>ROUND(I171*H171,2)</f>
        <v>0</v>
      </c>
      <c r="K171" s="194" t="s">
        <v>1</v>
      </c>
      <c r="L171" s="40"/>
      <c r="M171" s="199" t="s">
        <v>1</v>
      </c>
      <c r="N171" s="200" t="s">
        <v>41</v>
      </c>
      <c r="O171" s="72"/>
      <c r="P171" s="201">
        <f>O171*H171</f>
        <v>0</v>
      </c>
      <c r="Q171" s="201">
        <v>0</v>
      </c>
      <c r="R171" s="201">
        <f>Q171*H171</f>
        <v>0</v>
      </c>
      <c r="S171" s="201">
        <v>0</v>
      </c>
      <c r="T171" s="202">
        <f>S171*H171</f>
        <v>0</v>
      </c>
      <c r="U171" s="35"/>
      <c r="V171" s="35"/>
      <c r="W171" s="35"/>
      <c r="X171" s="35"/>
      <c r="Y171" s="35"/>
      <c r="Z171" s="35"/>
      <c r="AA171" s="35"/>
      <c r="AB171" s="35"/>
      <c r="AC171" s="35"/>
      <c r="AD171" s="35"/>
      <c r="AE171" s="35"/>
      <c r="AR171" s="203" t="s">
        <v>211</v>
      </c>
      <c r="AT171" s="203" t="s">
        <v>207</v>
      </c>
      <c r="AU171" s="203" t="s">
        <v>84</v>
      </c>
      <c r="AY171" s="18" t="s">
        <v>205</v>
      </c>
      <c r="BE171" s="204">
        <f>IF(N171="základní",J171,0)</f>
        <v>0</v>
      </c>
      <c r="BF171" s="204">
        <f>IF(N171="snížená",J171,0)</f>
        <v>0</v>
      </c>
      <c r="BG171" s="204">
        <f>IF(N171="zákl. přenesená",J171,0)</f>
        <v>0</v>
      </c>
      <c r="BH171" s="204">
        <f>IF(N171="sníž. přenesená",J171,0)</f>
        <v>0</v>
      </c>
      <c r="BI171" s="204">
        <f>IF(N171="nulová",J171,0)</f>
        <v>0</v>
      </c>
      <c r="BJ171" s="18" t="s">
        <v>84</v>
      </c>
      <c r="BK171" s="204">
        <f>ROUND(I171*H171,2)</f>
        <v>0</v>
      </c>
      <c r="BL171" s="18" t="s">
        <v>211</v>
      </c>
      <c r="BM171" s="203" t="s">
        <v>751</v>
      </c>
    </row>
    <row r="172" spans="1:47" s="2" customFormat="1" ht="19.5">
      <c r="A172" s="35"/>
      <c r="B172" s="36"/>
      <c r="C172" s="37"/>
      <c r="D172" s="205" t="s">
        <v>225</v>
      </c>
      <c r="E172" s="37"/>
      <c r="F172" s="206" t="s">
        <v>4163</v>
      </c>
      <c r="G172" s="37"/>
      <c r="H172" s="37"/>
      <c r="I172" s="207"/>
      <c r="J172" s="37"/>
      <c r="K172" s="37"/>
      <c r="L172" s="40"/>
      <c r="M172" s="208"/>
      <c r="N172" s="209"/>
      <c r="O172" s="72"/>
      <c r="P172" s="72"/>
      <c r="Q172" s="72"/>
      <c r="R172" s="72"/>
      <c r="S172" s="72"/>
      <c r="T172" s="73"/>
      <c r="U172" s="35"/>
      <c r="V172" s="35"/>
      <c r="W172" s="35"/>
      <c r="X172" s="35"/>
      <c r="Y172" s="35"/>
      <c r="Z172" s="35"/>
      <c r="AA172" s="35"/>
      <c r="AB172" s="35"/>
      <c r="AC172" s="35"/>
      <c r="AD172" s="35"/>
      <c r="AE172" s="35"/>
      <c r="AT172" s="18" t="s">
        <v>225</v>
      </c>
      <c r="AU172" s="18" t="s">
        <v>84</v>
      </c>
    </row>
    <row r="173" spans="1:65" s="2" customFormat="1" ht="24.2" customHeight="1">
      <c r="A173" s="35"/>
      <c r="B173" s="36"/>
      <c r="C173" s="192" t="s">
        <v>393</v>
      </c>
      <c r="D173" s="192" t="s">
        <v>207</v>
      </c>
      <c r="E173" s="193" t="s">
        <v>4225</v>
      </c>
      <c r="F173" s="194" t="s">
        <v>4226</v>
      </c>
      <c r="G173" s="195" t="s">
        <v>282</v>
      </c>
      <c r="H173" s="196">
        <v>12</v>
      </c>
      <c r="I173" s="197"/>
      <c r="J173" s="198">
        <f>ROUND(I173*H173,2)</f>
        <v>0</v>
      </c>
      <c r="K173" s="194" t="s">
        <v>1</v>
      </c>
      <c r="L173" s="40"/>
      <c r="M173" s="199" t="s">
        <v>1</v>
      </c>
      <c r="N173" s="200" t="s">
        <v>41</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211</v>
      </c>
      <c r="AT173" s="203" t="s">
        <v>207</v>
      </c>
      <c r="AU173" s="203" t="s">
        <v>84</v>
      </c>
      <c r="AY173" s="18" t="s">
        <v>205</v>
      </c>
      <c r="BE173" s="204">
        <f>IF(N173="základní",J173,0)</f>
        <v>0</v>
      </c>
      <c r="BF173" s="204">
        <f>IF(N173="snížená",J173,0)</f>
        <v>0</v>
      </c>
      <c r="BG173" s="204">
        <f>IF(N173="zákl. přenesená",J173,0)</f>
        <v>0</v>
      </c>
      <c r="BH173" s="204">
        <f>IF(N173="sníž. přenesená",J173,0)</f>
        <v>0</v>
      </c>
      <c r="BI173" s="204">
        <f>IF(N173="nulová",J173,0)</f>
        <v>0</v>
      </c>
      <c r="BJ173" s="18" t="s">
        <v>84</v>
      </c>
      <c r="BK173" s="204">
        <f>ROUND(I173*H173,2)</f>
        <v>0</v>
      </c>
      <c r="BL173" s="18" t="s">
        <v>211</v>
      </c>
      <c r="BM173" s="203" t="s">
        <v>764</v>
      </c>
    </row>
    <row r="174" spans="1:47" s="2" customFormat="1" ht="19.5">
      <c r="A174" s="35"/>
      <c r="B174" s="36"/>
      <c r="C174" s="37"/>
      <c r="D174" s="205" t="s">
        <v>225</v>
      </c>
      <c r="E174" s="37"/>
      <c r="F174" s="206" t="s">
        <v>4163</v>
      </c>
      <c r="G174" s="37"/>
      <c r="H174" s="37"/>
      <c r="I174" s="207"/>
      <c r="J174" s="37"/>
      <c r="K174" s="37"/>
      <c r="L174" s="40"/>
      <c r="M174" s="208"/>
      <c r="N174" s="209"/>
      <c r="O174" s="72"/>
      <c r="P174" s="72"/>
      <c r="Q174" s="72"/>
      <c r="R174" s="72"/>
      <c r="S174" s="72"/>
      <c r="T174" s="73"/>
      <c r="U174" s="35"/>
      <c r="V174" s="35"/>
      <c r="W174" s="35"/>
      <c r="X174" s="35"/>
      <c r="Y174" s="35"/>
      <c r="Z174" s="35"/>
      <c r="AA174" s="35"/>
      <c r="AB174" s="35"/>
      <c r="AC174" s="35"/>
      <c r="AD174" s="35"/>
      <c r="AE174" s="35"/>
      <c r="AT174" s="18" t="s">
        <v>225</v>
      </c>
      <c r="AU174" s="18" t="s">
        <v>84</v>
      </c>
    </row>
    <row r="175" spans="1:65" s="2" customFormat="1" ht="14.45" customHeight="1">
      <c r="A175" s="35"/>
      <c r="B175" s="36"/>
      <c r="C175" s="192" t="s">
        <v>397</v>
      </c>
      <c r="D175" s="192" t="s">
        <v>207</v>
      </c>
      <c r="E175" s="193" t="s">
        <v>4227</v>
      </c>
      <c r="F175" s="194" t="s">
        <v>3140</v>
      </c>
      <c r="G175" s="195" t="s">
        <v>2137</v>
      </c>
      <c r="H175" s="196">
        <v>200</v>
      </c>
      <c r="I175" s="197"/>
      <c r="J175" s="198">
        <f>ROUND(I175*H175,2)</f>
        <v>0</v>
      </c>
      <c r="K175" s="194" t="s">
        <v>1</v>
      </c>
      <c r="L175" s="40"/>
      <c r="M175" s="199" t="s">
        <v>1</v>
      </c>
      <c r="N175" s="200" t="s">
        <v>41</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211</v>
      </c>
      <c r="AT175" s="203" t="s">
        <v>207</v>
      </c>
      <c r="AU175" s="203" t="s">
        <v>84</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211</v>
      </c>
      <c r="BM175" s="203" t="s">
        <v>775</v>
      </c>
    </row>
    <row r="176" spans="1:47" s="2" customFormat="1" ht="19.5">
      <c r="A176" s="35"/>
      <c r="B176" s="36"/>
      <c r="C176" s="37"/>
      <c r="D176" s="205" t="s">
        <v>225</v>
      </c>
      <c r="E176" s="37"/>
      <c r="F176" s="206" t="s">
        <v>4163</v>
      </c>
      <c r="G176" s="37"/>
      <c r="H176" s="37"/>
      <c r="I176" s="207"/>
      <c r="J176" s="37"/>
      <c r="K176" s="37"/>
      <c r="L176" s="40"/>
      <c r="M176" s="210"/>
      <c r="N176" s="211"/>
      <c r="O176" s="212"/>
      <c r="P176" s="212"/>
      <c r="Q176" s="212"/>
      <c r="R176" s="212"/>
      <c r="S176" s="212"/>
      <c r="T176" s="213"/>
      <c r="U176" s="35"/>
      <c r="V176" s="35"/>
      <c r="W176" s="35"/>
      <c r="X176" s="35"/>
      <c r="Y176" s="35"/>
      <c r="Z176" s="35"/>
      <c r="AA176" s="35"/>
      <c r="AB176" s="35"/>
      <c r="AC176" s="35"/>
      <c r="AD176" s="35"/>
      <c r="AE176" s="35"/>
      <c r="AT176" s="18" t="s">
        <v>225</v>
      </c>
      <c r="AU176" s="18" t="s">
        <v>84</v>
      </c>
    </row>
    <row r="177" spans="1:31" s="2" customFormat="1" ht="6.95" customHeight="1">
      <c r="A177" s="35"/>
      <c r="B177" s="55"/>
      <c r="C177" s="56"/>
      <c r="D177" s="56"/>
      <c r="E177" s="56"/>
      <c r="F177" s="56"/>
      <c r="G177" s="56"/>
      <c r="H177" s="56"/>
      <c r="I177" s="56"/>
      <c r="J177" s="56"/>
      <c r="K177" s="56"/>
      <c r="L177" s="40"/>
      <c r="M177" s="35"/>
      <c r="O177" s="35"/>
      <c r="P177" s="35"/>
      <c r="Q177" s="35"/>
      <c r="R177" s="35"/>
      <c r="S177" s="35"/>
      <c r="T177" s="35"/>
      <c r="U177" s="35"/>
      <c r="V177" s="35"/>
      <c r="W177" s="35"/>
      <c r="X177" s="35"/>
      <c r="Y177" s="35"/>
      <c r="Z177" s="35"/>
      <c r="AA177" s="35"/>
      <c r="AB177" s="35"/>
      <c r="AC177" s="35"/>
      <c r="AD177" s="35"/>
      <c r="AE177" s="35"/>
    </row>
  </sheetData>
  <sheetProtection algorithmName="SHA-512" hashValue="O22oTkl5Bm9KmAJBiNURVAVUht8hILCi/3QrFpoLJtNW/t5HSrHXgmUpNmojz0u4kjbnR+x/Ggg0RtzTKS/5Yg==" saltValue="kKvbRLtT/d4sqPDiGuZ2Eq6jWk4qAx0INXgqKWWzeUiWOpiz4W1zEhdB/XfkfwhKfSjDDiZSC5NN7jJdEkbjXw==" spinCount="100000" sheet="1" objects="1" scenarios="1" formatColumns="0" formatRows="0" autoFilter="0"/>
  <autoFilter ref="C120:K17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142</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2:12" s="1" customFormat="1" ht="12" customHeight="1" hidden="1">
      <c r="B8" s="21"/>
      <c r="D8" s="120" t="s">
        <v>177</v>
      </c>
      <c r="L8" s="21"/>
    </row>
    <row r="9" spans="1:31" s="2" customFormat="1" ht="16.5" customHeight="1" hidden="1">
      <c r="A9" s="35"/>
      <c r="B9" s="40"/>
      <c r="C9" s="35"/>
      <c r="D9" s="35"/>
      <c r="E9" s="327" t="s">
        <v>4153</v>
      </c>
      <c r="F9" s="330"/>
      <c r="G9" s="330"/>
      <c r="H9" s="330"/>
      <c r="I9" s="35"/>
      <c r="J9" s="35"/>
      <c r="K9" s="35"/>
      <c r="L9" s="52"/>
      <c r="S9" s="35"/>
      <c r="T9" s="35"/>
      <c r="U9" s="35"/>
      <c r="V9" s="35"/>
      <c r="W9" s="35"/>
      <c r="X9" s="35"/>
      <c r="Y9" s="35"/>
      <c r="Z9" s="35"/>
      <c r="AA9" s="35"/>
      <c r="AB9" s="35"/>
      <c r="AC9" s="35"/>
      <c r="AD9" s="35"/>
      <c r="AE9" s="35"/>
    </row>
    <row r="10" spans="1:31" s="2" customFormat="1" ht="12" customHeight="1" hidden="1">
      <c r="A10" s="35"/>
      <c r="B10" s="40"/>
      <c r="C10" s="35"/>
      <c r="D10" s="120" t="s">
        <v>4154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hidden="1">
      <c r="A11" s="35"/>
      <c r="B11" s="40"/>
      <c r="C11" s="35"/>
      <c r="D11" s="35"/>
      <c r="E11" s="329" t="s">
        <v>4228</v>
      </c>
      <c r="F11" s="330"/>
      <c r="G11" s="330"/>
      <c r="H11" s="330"/>
      <c r="I11" s="35"/>
      <c r="J11" s="35"/>
      <c r="K11" s="35"/>
      <c r="L11" s="52"/>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hidden="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20</v>
      </c>
      <c r="E14" s="35"/>
      <c r="F14" s="111" t="s">
        <v>2563</v>
      </c>
      <c r="G14" s="35"/>
      <c r="H14" s="35"/>
      <c r="I14" s="120" t="s">
        <v>22</v>
      </c>
      <c r="J14" s="121" t="str">
        <f>'Rekapitulace stavby'!AN8</f>
        <v>10. 3. 2021</v>
      </c>
      <c r="K14" s="35"/>
      <c r="L14" s="52"/>
      <c r="S14" s="35"/>
      <c r="T14" s="35"/>
      <c r="U14" s="35"/>
      <c r="V14" s="35"/>
      <c r="W14" s="35"/>
      <c r="X14" s="35"/>
      <c r="Y14" s="35"/>
      <c r="Z14" s="35"/>
      <c r="AA14" s="35"/>
      <c r="AB14" s="35"/>
      <c r="AC14" s="35"/>
      <c r="AD14" s="35"/>
      <c r="AE14" s="35"/>
    </row>
    <row r="15" spans="1:31" s="2" customFormat="1" ht="10.9" customHeight="1" hidden="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hidden="1">
      <c r="A16" s="35"/>
      <c r="B16" s="40"/>
      <c r="C16" s="35"/>
      <c r="D16" s="120" t="s">
        <v>24</v>
      </c>
      <c r="E16" s="35"/>
      <c r="F16" s="35"/>
      <c r="G16" s="35"/>
      <c r="H16" s="35"/>
      <c r="I16" s="120" t="s">
        <v>25</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hidden="1">
      <c r="A17" s="35"/>
      <c r="B17" s="40"/>
      <c r="C17" s="35"/>
      <c r="D17" s="35"/>
      <c r="E17" s="111" t="str">
        <f>IF('Rekapitulace stavby'!E11="","",'Rekapitulace stavby'!E11)</f>
        <v>Město Bohumín</v>
      </c>
      <c r="F17" s="35"/>
      <c r="G17" s="35"/>
      <c r="H17" s="35"/>
      <c r="I17" s="120" t="s">
        <v>27</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hidden="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hidden="1">
      <c r="A19" s="35"/>
      <c r="B19" s="40"/>
      <c r="C19" s="35"/>
      <c r="D19" s="120" t="s">
        <v>28</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hidden="1">
      <c r="A20" s="35"/>
      <c r="B20" s="40"/>
      <c r="C20" s="35"/>
      <c r="D20" s="35"/>
      <c r="E20" s="331" t="str">
        <f>'Rekapitulace stavby'!E14</f>
        <v>Vyplň údaj</v>
      </c>
      <c r="F20" s="332"/>
      <c r="G20" s="332"/>
      <c r="H20" s="332"/>
      <c r="I20" s="120"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hidden="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hidden="1">
      <c r="A22" s="35"/>
      <c r="B22" s="40"/>
      <c r="C22" s="35"/>
      <c r="D22" s="120" t="s">
        <v>30</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hidden="1">
      <c r="A23" s="35"/>
      <c r="B23" s="40"/>
      <c r="C23" s="35"/>
      <c r="D23" s="35"/>
      <c r="E23" s="111" t="str">
        <f>IF('Rekapitulace stavby'!E17="","",'Rekapitulace stavby'!E17)</f>
        <v xml:space="preserve">ATRIS s.r.o. </v>
      </c>
      <c r="F23" s="35"/>
      <c r="G23" s="35"/>
      <c r="H23" s="35"/>
      <c r="I23" s="120" t="s">
        <v>27</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hidden="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hidden="1">
      <c r="A25" s="35"/>
      <c r="B25" s="40"/>
      <c r="C25" s="35"/>
      <c r="D25" s="120" t="s">
        <v>33</v>
      </c>
      <c r="E25" s="35"/>
      <c r="F25" s="35"/>
      <c r="G25" s="35"/>
      <c r="H25" s="35"/>
      <c r="I25" s="120"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hidden="1">
      <c r="A26" s="35"/>
      <c r="B26" s="40"/>
      <c r="C26" s="35"/>
      <c r="D26" s="35"/>
      <c r="E26" s="111" t="str">
        <f>IF('Rekapitulace stavby'!E20="","",'Rekapitulace stavby'!E20)</f>
        <v>Barbora Kyšková</v>
      </c>
      <c r="F26" s="35"/>
      <c r="G26" s="35"/>
      <c r="H26" s="35"/>
      <c r="I26" s="120"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hidden="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hidden="1">
      <c r="A28" s="35"/>
      <c r="B28" s="40"/>
      <c r="C28" s="35"/>
      <c r="D28" s="120"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hidden="1">
      <c r="A29" s="122"/>
      <c r="B29" s="123"/>
      <c r="C29" s="122"/>
      <c r="D29" s="122"/>
      <c r="E29" s="333" t="s">
        <v>1</v>
      </c>
      <c r="F29" s="333"/>
      <c r="G29" s="333"/>
      <c r="H29" s="333"/>
      <c r="I29" s="122"/>
      <c r="J29" s="122"/>
      <c r="K29" s="122"/>
      <c r="L29" s="124"/>
      <c r="S29" s="122"/>
      <c r="T29" s="122"/>
      <c r="U29" s="122"/>
      <c r="V29" s="122"/>
      <c r="W29" s="122"/>
      <c r="X29" s="122"/>
      <c r="Y29" s="122"/>
      <c r="Z29" s="122"/>
      <c r="AA29" s="122"/>
      <c r="AB29" s="122"/>
      <c r="AC29" s="122"/>
      <c r="AD29" s="122"/>
      <c r="AE29" s="122"/>
    </row>
    <row r="30" spans="1:31" s="2" customFormat="1" ht="6.95" customHeight="1" hidden="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hidden="1">
      <c r="A32" s="35"/>
      <c r="B32" s="40"/>
      <c r="C32" s="35"/>
      <c r="D32" s="126" t="s">
        <v>36</v>
      </c>
      <c r="E32" s="35"/>
      <c r="F32" s="35"/>
      <c r="G32" s="35"/>
      <c r="H32" s="35"/>
      <c r="I32" s="35"/>
      <c r="J32" s="127">
        <f>ROUND(J121,2)</f>
        <v>0</v>
      </c>
      <c r="K32" s="35"/>
      <c r="L32" s="52"/>
      <c r="S32" s="35"/>
      <c r="T32" s="35"/>
      <c r="U32" s="35"/>
      <c r="V32" s="35"/>
      <c r="W32" s="35"/>
      <c r="X32" s="35"/>
      <c r="Y32" s="35"/>
      <c r="Z32" s="35"/>
      <c r="AA32" s="35"/>
      <c r="AB32" s="35"/>
      <c r="AC32" s="35"/>
      <c r="AD32" s="35"/>
      <c r="AE32" s="35"/>
    </row>
    <row r="33" spans="1:31" s="2" customFormat="1" ht="6.95" customHeight="1" hidden="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35"/>
      <c r="F34" s="128" t="s">
        <v>38</v>
      </c>
      <c r="G34" s="35"/>
      <c r="H34" s="35"/>
      <c r="I34" s="128" t="s">
        <v>37</v>
      </c>
      <c r="J34" s="128" t="s">
        <v>39</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129" t="s">
        <v>40</v>
      </c>
      <c r="E35" s="120" t="s">
        <v>41</v>
      </c>
      <c r="F35" s="130">
        <f>ROUND((SUM(BE121:BE158)),2)</f>
        <v>0</v>
      </c>
      <c r="G35" s="35"/>
      <c r="H35" s="35"/>
      <c r="I35" s="131">
        <v>0.21</v>
      </c>
      <c r="J35" s="130">
        <f>ROUND(((SUM(BE121:BE158))*I35),2)</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42</v>
      </c>
      <c r="F36" s="130">
        <f>ROUND((SUM(BF121:BF158)),2)</f>
        <v>0</v>
      </c>
      <c r="G36" s="35"/>
      <c r="H36" s="35"/>
      <c r="I36" s="131">
        <v>0.15</v>
      </c>
      <c r="J36" s="130">
        <f>ROUND(((SUM(BF121:BF158))*I36),2)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43</v>
      </c>
      <c r="F37" s="130">
        <f>ROUND((SUM(BG121:BG158)),2)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44</v>
      </c>
      <c r="F38" s="130">
        <f>ROUND((SUM(BH121:BH158)),2)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45</v>
      </c>
      <c r="F39" s="130">
        <f>ROUND((SUM(BI121:BI158)),2)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hidden="1">
      <c r="A41" s="35"/>
      <c r="B41" s="40"/>
      <c r="C41" s="132"/>
      <c r="D41" s="133" t="s">
        <v>46</v>
      </c>
      <c r="E41" s="134"/>
      <c r="F41" s="134"/>
      <c r="G41" s="135" t="s">
        <v>47</v>
      </c>
      <c r="H41" s="136" t="s">
        <v>48</v>
      </c>
      <c r="I41" s="134"/>
      <c r="J41" s="137">
        <f>SUM(J32:J39)</f>
        <v>0</v>
      </c>
      <c r="K41" s="138"/>
      <c r="L41" s="52"/>
      <c r="S41" s="35"/>
      <c r="T41" s="35"/>
      <c r="U41" s="35"/>
      <c r="V41" s="35"/>
      <c r="W41" s="35"/>
      <c r="X41" s="35"/>
      <c r="Y41" s="35"/>
      <c r="Z41" s="35"/>
      <c r="AA41" s="35"/>
      <c r="AB41" s="35"/>
      <c r="AC41" s="35"/>
      <c r="AD41" s="35"/>
      <c r="AE41" s="35"/>
    </row>
    <row r="42" spans="1:31" s="2" customFormat="1" ht="14.45" customHeight="1" hidden="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2:12" s="1" customFormat="1" ht="12" customHeight="1">
      <c r="B86" s="22"/>
      <c r="C86" s="30" t="s">
        <v>177</v>
      </c>
      <c r="D86" s="23"/>
      <c r="E86" s="23"/>
      <c r="F86" s="23"/>
      <c r="G86" s="23"/>
      <c r="H86" s="23"/>
      <c r="I86" s="23"/>
      <c r="J86" s="23"/>
      <c r="K86" s="23"/>
      <c r="L86" s="21"/>
    </row>
    <row r="87" spans="1:31" s="2" customFormat="1" ht="16.5" customHeight="1">
      <c r="A87" s="35"/>
      <c r="B87" s="36"/>
      <c r="C87" s="37"/>
      <c r="D87" s="37"/>
      <c r="E87" s="325" t="s">
        <v>4153</v>
      </c>
      <c r="F87" s="324"/>
      <c r="G87" s="324"/>
      <c r="H87" s="324"/>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4154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17" t="str">
        <f>E11</f>
        <v>002 - ZC_2</v>
      </c>
      <c r="F89" s="324"/>
      <c r="G89" s="324"/>
      <c r="H89" s="324"/>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 xml:space="preserve"> </v>
      </c>
      <c r="G91" s="37"/>
      <c r="H91" s="37"/>
      <c r="I91" s="30" t="s">
        <v>22</v>
      </c>
      <c r="J91" s="67" t="str">
        <f>IF(J14="","",J14)</f>
        <v>10. 3. 2021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Bohumín</v>
      </c>
      <c r="G93" s="37"/>
      <c r="H93" s="37"/>
      <c r="I93" s="30" t="s">
        <v>30</v>
      </c>
      <c r="J93" s="33" t="str">
        <f>E23</f>
        <v xml:space="preserve">ATRIS s.r.o. </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Barbora Kyšková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180</v>
      </c>
      <c r="D96" s="151"/>
      <c r="E96" s="151"/>
      <c r="F96" s="151"/>
      <c r="G96" s="151"/>
      <c r="H96" s="151"/>
      <c r="I96" s="151"/>
      <c r="J96" s="152" t="s">
        <v>181</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182</v>
      </c>
      <c r="D98" s="37"/>
      <c r="E98" s="37"/>
      <c r="F98" s="37"/>
      <c r="G98" s="37"/>
      <c r="H98" s="37"/>
      <c r="I98" s="37"/>
      <c r="J98" s="85">
        <f>J121</f>
        <v>0</v>
      </c>
      <c r="K98" s="37"/>
      <c r="L98" s="52"/>
      <c r="S98" s="35"/>
      <c r="T98" s="35"/>
      <c r="U98" s="35"/>
      <c r="V98" s="35"/>
      <c r="W98" s="35"/>
      <c r="X98" s="35"/>
      <c r="Y98" s="35"/>
      <c r="Z98" s="35"/>
      <c r="AA98" s="35"/>
      <c r="AB98" s="35"/>
      <c r="AC98" s="35"/>
      <c r="AD98" s="35"/>
      <c r="AE98" s="35"/>
      <c r="AU98" s="18" t="s">
        <v>183</v>
      </c>
    </row>
    <row r="99" spans="2:12" s="9" customFormat="1" ht="24.95" customHeight="1">
      <c r="B99" s="154"/>
      <c r="C99" s="155"/>
      <c r="D99" s="156" t="s">
        <v>4229</v>
      </c>
      <c r="E99" s="157"/>
      <c r="F99" s="157"/>
      <c r="G99" s="157"/>
      <c r="H99" s="157"/>
      <c r="I99" s="157"/>
      <c r="J99" s="158">
        <f>J122</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189</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26.25" customHeight="1">
      <c r="A109" s="35"/>
      <c r="B109" s="36"/>
      <c r="C109" s="37"/>
      <c r="D109" s="37"/>
      <c r="E109" s="325" t="str">
        <f>E7</f>
        <v>Bohumínská městská nemocnice – přístavba ambulantního traktu vč. příjezdové komunikace a parkoviště</v>
      </c>
      <c r="F109" s="326"/>
      <c r="G109" s="326"/>
      <c r="H109" s="326"/>
      <c r="I109" s="37"/>
      <c r="J109" s="37"/>
      <c r="K109" s="37"/>
      <c r="L109" s="52"/>
      <c r="S109" s="35"/>
      <c r="T109" s="35"/>
      <c r="U109" s="35"/>
      <c r="V109" s="35"/>
      <c r="W109" s="35"/>
      <c r="X109" s="35"/>
      <c r="Y109" s="35"/>
      <c r="Z109" s="35"/>
      <c r="AA109" s="35"/>
      <c r="AB109" s="35"/>
      <c r="AC109" s="35"/>
      <c r="AD109" s="35"/>
      <c r="AE109" s="35"/>
    </row>
    <row r="110" spans="2:12" s="1" customFormat="1" ht="12" customHeight="1">
      <c r="B110" s="22"/>
      <c r="C110" s="30" t="s">
        <v>177</v>
      </c>
      <c r="D110" s="23"/>
      <c r="E110" s="23"/>
      <c r="F110" s="23"/>
      <c r="G110" s="23"/>
      <c r="H110" s="23"/>
      <c r="I110" s="23"/>
      <c r="J110" s="23"/>
      <c r="K110" s="23"/>
      <c r="L110" s="21"/>
    </row>
    <row r="111" spans="1:31" s="2" customFormat="1" ht="16.5" customHeight="1">
      <c r="A111" s="35"/>
      <c r="B111" s="36"/>
      <c r="C111" s="37"/>
      <c r="D111" s="37"/>
      <c r="E111" s="325" t="s">
        <v>4153</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4154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E11</f>
        <v>002 - ZC_2</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F14</f>
        <v xml:space="preserve"> </v>
      </c>
      <c r="G115" s="37"/>
      <c r="H115" s="37"/>
      <c r="I115" s="30" t="s">
        <v>22</v>
      </c>
      <c r="J115" s="67" t="str">
        <f>IF(J14="","",J14)</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E17</f>
        <v>Město Bohumín</v>
      </c>
      <c r="G117" s="37"/>
      <c r="H117" s="37"/>
      <c r="I117" s="30" t="s">
        <v>30</v>
      </c>
      <c r="J117" s="33" t="str">
        <f>E23</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IF(E20="","",E20)</f>
        <v>Vyplň údaj</v>
      </c>
      <c r="G118" s="37"/>
      <c r="H118" s="37"/>
      <c r="I118" s="30" t="s">
        <v>33</v>
      </c>
      <c r="J118" s="33" t="str">
        <f>E26</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f>
        <v>0</v>
      </c>
      <c r="Q121" s="80"/>
      <c r="R121" s="173">
        <f>R122</f>
        <v>0</v>
      </c>
      <c r="S121" s="80"/>
      <c r="T121" s="174">
        <f>T122</f>
        <v>0</v>
      </c>
      <c r="U121" s="35"/>
      <c r="V121" s="35"/>
      <c r="W121" s="35"/>
      <c r="X121" s="35"/>
      <c r="Y121" s="35"/>
      <c r="Z121" s="35"/>
      <c r="AA121" s="35"/>
      <c r="AB121" s="35"/>
      <c r="AC121" s="35"/>
      <c r="AD121" s="35"/>
      <c r="AE121" s="35"/>
      <c r="AT121" s="18" t="s">
        <v>75</v>
      </c>
      <c r="AU121" s="18" t="s">
        <v>183</v>
      </c>
      <c r="BK121" s="175">
        <f>BK122</f>
        <v>0</v>
      </c>
    </row>
    <row r="122" spans="2:63" s="12" customFormat="1" ht="25.9" customHeight="1">
      <c r="B122" s="176"/>
      <c r="C122" s="177"/>
      <c r="D122" s="178" t="s">
        <v>75</v>
      </c>
      <c r="E122" s="179" t="s">
        <v>2674</v>
      </c>
      <c r="F122" s="179" t="s">
        <v>4230</v>
      </c>
      <c r="G122" s="177"/>
      <c r="H122" s="177"/>
      <c r="I122" s="180"/>
      <c r="J122" s="181">
        <f>BK122</f>
        <v>0</v>
      </c>
      <c r="K122" s="177"/>
      <c r="L122" s="182"/>
      <c r="M122" s="183"/>
      <c r="N122" s="184"/>
      <c r="O122" s="184"/>
      <c r="P122" s="185">
        <f>SUM(P123:P158)</f>
        <v>0</v>
      </c>
      <c r="Q122" s="184"/>
      <c r="R122" s="185">
        <f>SUM(R123:R158)</f>
        <v>0</v>
      </c>
      <c r="S122" s="184"/>
      <c r="T122" s="186">
        <f>SUM(T123:T158)</f>
        <v>0</v>
      </c>
      <c r="AR122" s="187" t="s">
        <v>84</v>
      </c>
      <c r="AT122" s="188" t="s">
        <v>75</v>
      </c>
      <c r="AU122" s="188" t="s">
        <v>76</v>
      </c>
      <c r="AY122" s="187" t="s">
        <v>205</v>
      </c>
      <c r="BK122" s="189">
        <f>SUM(BK123:BK158)</f>
        <v>0</v>
      </c>
    </row>
    <row r="123" spans="1:65" s="2" customFormat="1" ht="76.35" customHeight="1">
      <c r="A123" s="35"/>
      <c r="B123" s="36"/>
      <c r="C123" s="192" t="s">
        <v>84</v>
      </c>
      <c r="D123" s="192" t="s">
        <v>207</v>
      </c>
      <c r="E123" s="193" t="s">
        <v>4231</v>
      </c>
      <c r="F123" s="194" t="s">
        <v>4232</v>
      </c>
      <c r="G123" s="195" t="s">
        <v>2678</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84</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86</v>
      </c>
    </row>
    <row r="124" spans="1:47" s="2" customFormat="1" ht="19.5">
      <c r="A124" s="35"/>
      <c r="B124" s="36"/>
      <c r="C124" s="37"/>
      <c r="D124" s="205" t="s">
        <v>225</v>
      </c>
      <c r="E124" s="37"/>
      <c r="F124" s="206" t="s">
        <v>4233</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84</v>
      </c>
    </row>
    <row r="125" spans="1:65" s="2" customFormat="1" ht="62.65" customHeight="1">
      <c r="A125" s="35"/>
      <c r="B125" s="36"/>
      <c r="C125" s="192" t="s">
        <v>86</v>
      </c>
      <c r="D125" s="192" t="s">
        <v>207</v>
      </c>
      <c r="E125" s="193" t="s">
        <v>4234</v>
      </c>
      <c r="F125" s="194" t="s">
        <v>4162</v>
      </c>
      <c r="G125" s="195" t="s">
        <v>2678</v>
      </c>
      <c r="H125" s="196">
        <v>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84</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211</v>
      </c>
    </row>
    <row r="126" spans="1:47" s="2" customFormat="1" ht="19.5">
      <c r="A126" s="35"/>
      <c r="B126" s="36"/>
      <c r="C126" s="37"/>
      <c r="D126" s="205" t="s">
        <v>225</v>
      </c>
      <c r="E126" s="37"/>
      <c r="F126" s="206" t="s">
        <v>4163</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84</v>
      </c>
    </row>
    <row r="127" spans="1:65" s="2" customFormat="1" ht="76.35" customHeight="1">
      <c r="A127" s="35"/>
      <c r="B127" s="36"/>
      <c r="C127" s="192" t="s">
        <v>218</v>
      </c>
      <c r="D127" s="192" t="s">
        <v>207</v>
      </c>
      <c r="E127" s="193" t="s">
        <v>4235</v>
      </c>
      <c r="F127" s="194" t="s">
        <v>4236</v>
      </c>
      <c r="G127" s="195" t="s">
        <v>2678</v>
      </c>
      <c r="H127" s="196">
        <v>2</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84</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235</v>
      </c>
    </row>
    <row r="128" spans="1:47" s="2" customFormat="1" ht="19.5">
      <c r="A128" s="35"/>
      <c r="B128" s="36"/>
      <c r="C128" s="37"/>
      <c r="D128" s="205" t="s">
        <v>225</v>
      </c>
      <c r="E128" s="37"/>
      <c r="F128" s="206" t="s">
        <v>4237</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84</v>
      </c>
    </row>
    <row r="129" spans="1:65" s="2" customFormat="1" ht="62.65" customHeight="1">
      <c r="A129" s="35"/>
      <c r="B129" s="36"/>
      <c r="C129" s="192" t="s">
        <v>211</v>
      </c>
      <c r="D129" s="192" t="s">
        <v>207</v>
      </c>
      <c r="E129" s="193" t="s">
        <v>4167</v>
      </c>
      <c r="F129" s="194" t="s">
        <v>4168</v>
      </c>
      <c r="G129" s="195" t="s">
        <v>3158</v>
      </c>
      <c r="H129" s="196">
        <v>25</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211</v>
      </c>
      <c r="AT129" s="203" t="s">
        <v>207</v>
      </c>
      <c r="AU129" s="203" t="s">
        <v>84</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245</v>
      </c>
    </row>
    <row r="130" spans="1:47" s="2" customFormat="1" ht="19.5">
      <c r="A130" s="35"/>
      <c r="B130" s="36"/>
      <c r="C130" s="37"/>
      <c r="D130" s="205" t="s">
        <v>225</v>
      </c>
      <c r="E130" s="37"/>
      <c r="F130" s="206" t="s">
        <v>4163</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84</v>
      </c>
    </row>
    <row r="131" spans="1:65" s="2" customFormat="1" ht="37.9" customHeight="1">
      <c r="A131" s="35"/>
      <c r="B131" s="36"/>
      <c r="C131" s="192" t="s">
        <v>204</v>
      </c>
      <c r="D131" s="192" t="s">
        <v>207</v>
      </c>
      <c r="E131" s="193" t="s">
        <v>4169</v>
      </c>
      <c r="F131" s="194" t="s">
        <v>4170</v>
      </c>
      <c r="G131" s="195" t="s">
        <v>2678</v>
      </c>
      <c r="H131" s="196">
        <v>4</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211</v>
      </c>
      <c r="AT131" s="203" t="s">
        <v>207</v>
      </c>
      <c r="AU131" s="203" t="s">
        <v>84</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211</v>
      </c>
      <c r="BM131" s="203" t="s">
        <v>256</v>
      </c>
    </row>
    <row r="132" spans="1:47" s="2" customFormat="1" ht="19.5">
      <c r="A132" s="35"/>
      <c r="B132" s="36"/>
      <c r="C132" s="37"/>
      <c r="D132" s="205" t="s">
        <v>225</v>
      </c>
      <c r="E132" s="37"/>
      <c r="F132" s="206" t="s">
        <v>4238</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225</v>
      </c>
      <c r="AU132" s="18" t="s">
        <v>84</v>
      </c>
    </row>
    <row r="133" spans="1:65" s="2" customFormat="1" ht="24.2" customHeight="1">
      <c r="A133" s="35"/>
      <c r="B133" s="36"/>
      <c r="C133" s="192" t="s">
        <v>235</v>
      </c>
      <c r="D133" s="192" t="s">
        <v>207</v>
      </c>
      <c r="E133" s="193" t="s">
        <v>4172</v>
      </c>
      <c r="F133" s="194" t="s">
        <v>4173</v>
      </c>
      <c r="G133" s="195" t="s">
        <v>2678</v>
      </c>
      <c r="H133" s="196">
        <v>2</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84</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323</v>
      </c>
    </row>
    <row r="134" spans="1:47" s="2" customFormat="1" ht="19.5">
      <c r="A134" s="35"/>
      <c r="B134" s="36"/>
      <c r="C134" s="37"/>
      <c r="D134" s="205" t="s">
        <v>225</v>
      </c>
      <c r="E134" s="37"/>
      <c r="F134" s="206" t="s">
        <v>4239</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225</v>
      </c>
      <c r="AU134" s="18" t="s">
        <v>84</v>
      </c>
    </row>
    <row r="135" spans="1:65" s="2" customFormat="1" ht="24.2" customHeight="1">
      <c r="A135" s="35"/>
      <c r="B135" s="36"/>
      <c r="C135" s="192" t="s">
        <v>240</v>
      </c>
      <c r="D135" s="192" t="s">
        <v>207</v>
      </c>
      <c r="E135" s="193" t="s">
        <v>4240</v>
      </c>
      <c r="F135" s="194" t="s">
        <v>4173</v>
      </c>
      <c r="G135" s="195" t="s">
        <v>2678</v>
      </c>
      <c r="H135" s="196">
        <v>1</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84</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333</v>
      </c>
    </row>
    <row r="136" spans="1:47" s="2" customFormat="1" ht="19.5">
      <c r="A136" s="35"/>
      <c r="B136" s="36"/>
      <c r="C136" s="37"/>
      <c r="D136" s="205" t="s">
        <v>225</v>
      </c>
      <c r="E136" s="37"/>
      <c r="F136" s="206" t="s">
        <v>4241</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225</v>
      </c>
      <c r="AU136" s="18" t="s">
        <v>84</v>
      </c>
    </row>
    <row r="137" spans="1:65" s="2" customFormat="1" ht="24.2" customHeight="1">
      <c r="A137" s="35"/>
      <c r="B137" s="36"/>
      <c r="C137" s="192" t="s">
        <v>245</v>
      </c>
      <c r="D137" s="192" t="s">
        <v>207</v>
      </c>
      <c r="E137" s="193" t="s">
        <v>4242</v>
      </c>
      <c r="F137" s="194" t="s">
        <v>4243</v>
      </c>
      <c r="G137" s="195" t="s">
        <v>2678</v>
      </c>
      <c r="H137" s="196">
        <v>1</v>
      </c>
      <c r="I137" s="197"/>
      <c r="J137" s="198">
        <f>ROUND(I137*H137,2)</f>
        <v>0</v>
      </c>
      <c r="K137" s="194" t="s">
        <v>1</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84</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341</v>
      </c>
    </row>
    <row r="138" spans="1:47" s="2" customFormat="1" ht="19.5">
      <c r="A138" s="35"/>
      <c r="B138" s="36"/>
      <c r="C138" s="37"/>
      <c r="D138" s="205" t="s">
        <v>225</v>
      </c>
      <c r="E138" s="37"/>
      <c r="F138" s="206" t="s">
        <v>4244</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225</v>
      </c>
      <c r="AU138" s="18" t="s">
        <v>84</v>
      </c>
    </row>
    <row r="139" spans="1:65" s="2" customFormat="1" ht="37.9" customHeight="1">
      <c r="A139" s="35"/>
      <c r="B139" s="36"/>
      <c r="C139" s="192" t="s">
        <v>249</v>
      </c>
      <c r="D139" s="192" t="s">
        <v>207</v>
      </c>
      <c r="E139" s="193" t="s">
        <v>4245</v>
      </c>
      <c r="F139" s="194" t="s">
        <v>4246</v>
      </c>
      <c r="G139" s="195" t="s">
        <v>2678</v>
      </c>
      <c r="H139" s="196">
        <v>8</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84</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350</v>
      </c>
    </row>
    <row r="140" spans="1:47" s="2" customFormat="1" ht="19.5">
      <c r="A140" s="35"/>
      <c r="B140" s="36"/>
      <c r="C140" s="37"/>
      <c r="D140" s="205" t="s">
        <v>225</v>
      </c>
      <c r="E140" s="37"/>
      <c r="F140" s="206" t="s">
        <v>4247</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225</v>
      </c>
      <c r="AU140" s="18" t="s">
        <v>84</v>
      </c>
    </row>
    <row r="141" spans="1:65" s="2" customFormat="1" ht="24.2" customHeight="1">
      <c r="A141" s="35"/>
      <c r="B141" s="36"/>
      <c r="C141" s="192" t="s">
        <v>256</v>
      </c>
      <c r="D141" s="192" t="s">
        <v>207</v>
      </c>
      <c r="E141" s="193" t="s">
        <v>4248</v>
      </c>
      <c r="F141" s="194" t="s">
        <v>4249</v>
      </c>
      <c r="G141" s="195" t="s">
        <v>2678</v>
      </c>
      <c r="H141" s="196">
        <v>1</v>
      </c>
      <c r="I141" s="197"/>
      <c r="J141" s="198">
        <f>ROUND(I141*H141,2)</f>
        <v>0</v>
      </c>
      <c r="K141" s="194" t="s">
        <v>1</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84</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361</v>
      </c>
    </row>
    <row r="142" spans="1:47" s="2" customFormat="1" ht="19.5">
      <c r="A142" s="35"/>
      <c r="B142" s="36"/>
      <c r="C142" s="37"/>
      <c r="D142" s="205" t="s">
        <v>225</v>
      </c>
      <c r="E142" s="37"/>
      <c r="F142" s="206" t="s">
        <v>4250</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225</v>
      </c>
      <c r="AU142" s="18" t="s">
        <v>84</v>
      </c>
    </row>
    <row r="143" spans="1:65" s="2" customFormat="1" ht="24.2" customHeight="1">
      <c r="A143" s="35"/>
      <c r="B143" s="36"/>
      <c r="C143" s="192" t="s">
        <v>263</v>
      </c>
      <c r="D143" s="192" t="s">
        <v>207</v>
      </c>
      <c r="E143" s="193" t="s">
        <v>4213</v>
      </c>
      <c r="F143" s="194" t="s">
        <v>4214</v>
      </c>
      <c r="G143" s="195" t="s">
        <v>282</v>
      </c>
      <c r="H143" s="196">
        <v>55</v>
      </c>
      <c r="I143" s="197"/>
      <c r="J143" s="198">
        <f>ROUND(I143*H143,2)</f>
        <v>0</v>
      </c>
      <c r="K143" s="194" t="s">
        <v>1</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84</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372</v>
      </c>
    </row>
    <row r="144" spans="1:47" s="2" customFormat="1" ht="19.5">
      <c r="A144" s="35"/>
      <c r="B144" s="36"/>
      <c r="C144" s="37"/>
      <c r="D144" s="205" t="s">
        <v>225</v>
      </c>
      <c r="E144" s="37"/>
      <c r="F144" s="206" t="s">
        <v>4163</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225</v>
      </c>
      <c r="AU144" s="18" t="s">
        <v>84</v>
      </c>
    </row>
    <row r="145" spans="1:65" s="2" customFormat="1" ht="24.2" customHeight="1">
      <c r="A145" s="35"/>
      <c r="B145" s="36"/>
      <c r="C145" s="192" t="s">
        <v>323</v>
      </c>
      <c r="D145" s="192" t="s">
        <v>207</v>
      </c>
      <c r="E145" s="193" t="s">
        <v>4215</v>
      </c>
      <c r="F145" s="194" t="s">
        <v>4216</v>
      </c>
      <c r="G145" s="195" t="s">
        <v>282</v>
      </c>
      <c r="H145" s="196">
        <v>65</v>
      </c>
      <c r="I145" s="197"/>
      <c r="J145" s="198">
        <f>ROUND(I145*H145,2)</f>
        <v>0</v>
      </c>
      <c r="K145" s="194" t="s">
        <v>1</v>
      </c>
      <c r="L145" s="40"/>
      <c r="M145" s="199" t="s">
        <v>1</v>
      </c>
      <c r="N145" s="200" t="s">
        <v>41</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211</v>
      </c>
      <c r="AT145" s="203" t="s">
        <v>207</v>
      </c>
      <c r="AU145" s="203" t="s">
        <v>84</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384</v>
      </c>
    </row>
    <row r="146" spans="1:47" s="2" customFormat="1" ht="19.5">
      <c r="A146" s="35"/>
      <c r="B146" s="36"/>
      <c r="C146" s="37"/>
      <c r="D146" s="205" t="s">
        <v>225</v>
      </c>
      <c r="E146" s="37"/>
      <c r="F146" s="206" t="s">
        <v>4163</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225</v>
      </c>
      <c r="AU146" s="18" t="s">
        <v>84</v>
      </c>
    </row>
    <row r="147" spans="1:65" s="2" customFormat="1" ht="24.2" customHeight="1">
      <c r="A147" s="35"/>
      <c r="B147" s="36"/>
      <c r="C147" s="192" t="s">
        <v>329</v>
      </c>
      <c r="D147" s="192" t="s">
        <v>207</v>
      </c>
      <c r="E147" s="193" t="s">
        <v>4251</v>
      </c>
      <c r="F147" s="194" t="s">
        <v>4252</v>
      </c>
      <c r="G147" s="195" t="s">
        <v>282</v>
      </c>
      <c r="H147" s="196">
        <v>10</v>
      </c>
      <c r="I147" s="197"/>
      <c r="J147" s="198">
        <f>ROUND(I147*H147,2)</f>
        <v>0</v>
      </c>
      <c r="K147" s="194" t="s">
        <v>1</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211</v>
      </c>
      <c r="AT147" s="203" t="s">
        <v>207</v>
      </c>
      <c r="AU147" s="203" t="s">
        <v>84</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393</v>
      </c>
    </row>
    <row r="148" spans="1:47" s="2" customFormat="1" ht="19.5">
      <c r="A148" s="35"/>
      <c r="B148" s="36"/>
      <c r="C148" s="37"/>
      <c r="D148" s="205" t="s">
        <v>225</v>
      </c>
      <c r="E148" s="37"/>
      <c r="F148" s="206" t="s">
        <v>4163</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225</v>
      </c>
      <c r="AU148" s="18" t="s">
        <v>84</v>
      </c>
    </row>
    <row r="149" spans="1:65" s="2" customFormat="1" ht="24.2" customHeight="1">
      <c r="A149" s="35"/>
      <c r="B149" s="36"/>
      <c r="C149" s="192" t="s">
        <v>333</v>
      </c>
      <c r="D149" s="192" t="s">
        <v>207</v>
      </c>
      <c r="E149" s="193" t="s">
        <v>4253</v>
      </c>
      <c r="F149" s="194" t="s">
        <v>4254</v>
      </c>
      <c r="G149" s="195" t="s">
        <v>3158</v>
      </c>
      <c r="H149" s="196">
        <v>8</v>
      </c>
      <c r="I149" s="197"/>
      <c r="J149" s="198">
        <f>ROUND(I149*H149,2)</f>
        <v>0</v>
      </c>
      <c r="K149" s="194" t="s">
        <v>1</v>
      </c>
      <c r="L149" s="40"/>
      <c r="M149" s="199" t="s">
        <v>1</v>
      </c>
      <c r="N149" s="200" t="s">
        <v>41</v>
      </c>
      <c r="O149" s="72"/>
      <c r="P149" s="201">
        <f>O149*H149</f>
        <v>0</v>
      </c>
      <c r="Q149" s="201">
        <v>0</v>
      </c>
      <c r="R149" s="201">
        <f>Q149*H149</f>
        <v>0</v>
      </c>
      <c r="S149" s="201">
        <v>0</v>
      </c>
      <c r="T149" s="202">
        <f>S149*H149</f>
        <v>0</v>
      </c>
      <c r="U149" s="35"/>
      <c r="V149" s="35"/>
      <c r="W149" s="35"/>
      <c r="X149" s="35"/>
      <c r="Y149" s="35"/>
      <c r="Z149" s="35"/>
      <c r="AA149" s="35"/>
      <c r="AB149" s="35"/>
      <c r="AC149" s="35"/>
      <c r="AD149" s="35"/>
      <c r="AE149" s="35"/>
      <c r="AR149" s="203" t="s">
        <v>211</v>
      </c>
      <c r="AT149" s="203" t="s">
        <v>207</v>
      </c>
      <c r="AU149" s="203" t="s">
        <v>84</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211</v>
      </c>
      <c r="BM149" s="203" t="s">
        <v>401</v>
      </c>
    </row>
    <row r="150" spans="1:47" s="2" customFormat="1" ht="19.5">
      <c r="A150" s="35"/>
      <c r="B150" s="36"/>
      <c r="C150" s="37"/>
      <c r="D150" s="205" t="s">
        <v>225</v>
      </c>
      <c r="E150" s="37"/>
      <c r="F150" s="206" t="s">
        <v>4163</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225</v>
      </c>
      <c r="AU150" s="18" t="s">
        <v>84</v>
      </c>
    </row>
    <row r="151" spans="1:65" s="2" customFormat="1" ht="24.2" customHeight="1">
      <c r="A151" s="35"/>
      <c r="B151" s="36"/>
      <c r="C151" s="192" t="s">
        <v>8</v>
      </c>
      <c r="D151" s="192" t="s">
        <v>207</v>
      </c>
      <c r="E151" s="193" t="s">
        <v>4221</v>
      </c>
      <c r="F151" s="194" t="s">
        <v>4222</v>
      </c>
      <c r="G151" s="195" t="s">
        <v>282</v>
      </c>
      <c r="H151" s="196">
        <v>70</v>
      </c>
      <c r="I151" s="197"/>
      <c r="J151" s="198">
        <f>ROUND(I151*H151,2)</f>
        <v>0</v>
      </c>
      <c r="K151" s="194" t="s">
        <v>1</v>
      </c>
      <c r="L151" s="40"/>
      <c r="M151" s="199" t="s">
        <v>1</v>
      </c>
      <c r="N151" s="200" t="s">
        <v>41</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211</v>
      </c>
      <c r="AT151" s="203" t="s">
        <v>207</v>
      </c>
      <c r="AU151" s="203" t="s">
        <v>84</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211</v>
      </c>
      <c r="BM151" s="203" t="s">
        <v>632</v>
      </c>
    </row>
    <row r="152" spans="1:47" s="2" customFormat="1" ht="19.5">
      <c r="A152" s="35"/>
      <c r="B152" s="36"/>
      <c r="C152" s="37"/>
      <c r="D152" s="205" t="s">
        <v>225</v>
      </c>
      <c r="E152" s="37"/>
      <c r="F152" s="206" t="s">
        <v>4163</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225</v>
      </c>
      <c r="AU152" s="18" t="s">
        <v>84</v>
      </c>
    </row>
    <row r="153" spans="1:65" s="2" customFormat="1" ht="24.2" customHeight="1">
      <c r="A153" s="35"/>
      <c r="B153" s="36"/>
      <c r="C153" s="192" t="s">
        <v>341</v>
      </c>
      <c r="D153" s="192" t="s">
        <v>207</v>
      </c>
      <c r="E153" s="193" t="s">
        <v>4223</v>
      </c>
      <c r="F153" s="194" t="s">
        <v>4224</v>
      </c>
      <c r="G153" s="195" t="s">
        <v>282</v>
      </c>
      <c r="H153" s="196">
        <v>40</v>
      </c>
      <c r="I153" s="197"/>
      <c r="J153" s="198">
        <f>ROUND(I153*H153,2)</f>
        <v>0</v>
      </c>
      <c r="K153" s="194" t="s">
        <v>1</v>
      </c>
      <c r="L153" s="40"/>
      <c r="M153" s="199" t="s">
        <v>1</v>
      </c>
      <c r="N153" s="200" t="s">
        <v>41</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211</v>
      </c>
      <c r="AT153" s="203" t="s">
        <v>207</v>
      </c>
      <c r="AU153" s="203" t="s">
        <v>84</v>
      </c>
      <c r="AY153" s="18" t="s">
        <v>205</v>
      </c>
      <c r="BE153" s="204">
        <f>IF(N153="základní",J153,0)</f>
        <v>0</v>
      </c>
      <c r="BF153" s="204">
        <f>IF(N153="snížená",J153,0)</f>
        <v>0</v>
      </c>
      <c r="BG153" s="204">
        <f>IF(N153="zákl. přenesená",J153,0)</f>
        <v>0</v>
      </c>
      <c r="BH153" s="204">
        <f>IF(N153="sníž. přenesená",J153,0)</f>
        <v>0</v>
      </c>
      <c r="BI153" s="204">
        <f>IF(N153="nulová",J153,0)</f>
        <v>0</v>
      </c>
      <c r="BJ153" s="18" t="s">
        <v>84</v>
      </c>
      <c r="BK153" s="204">
        <f>ROUND(I153*H153,2)</f>
        <v>0</v>
      </c>
      <c r="BL153" s="18" t="s">
        <v>211</v>
      </c>
      <c r="BM153" s="203" t="s">
        <v>643</v>
      </c>
    </row>
    <row r="154" spans="1:47" s="2" customFormat="1" ht="19.5">
      <c r="A154" s="35"/>
      <c r="B154" s="36"/>
      <c r="C154" s="37"/>
      <c r="D154" s="205" t="s">
        <v>225</v>
      </c>
      <c r="E154" s="37"/>
      <c r="F154" s="206" t="s">
        <v>4163</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225</v>
      </c>
      <c r="AU154" s="18" t="s">
        <v>84</v>
      </c>
    </row>
    <row r="155" spans="1:65" s="2" customFormat="1" ht="24.2" customHeight="1">
      <c r="A155" s="35"/>
      <c r="B155" s="36"/>
      <c r="C155" s="192" t="s">
        <v>345</v>
      </c>
      <c r="D155" s="192" t="s">
        <v>207</v>
      </c>
      <c r="E155" s="193" t="s">
        <v>4225</v>
      </c>
      <c r="F155" s="194" t="s">
        <v>4226</v>
      </c>
      <c r="G155" s="195" t="s">
        <v>282</v>
      </c>
      <c r="H155" s="196">
        <v>10</v>
      </c>
      <c r="I155" s="197"/>
      <c r="J155" s="198">
        <f>ROUND(I155*H155,2)</f>
        <v>0</v>
      </c>
      <c r="K155" s="194" t="s">
        <v>1</v>
      </c>
      <c r="L155" s="40"/>
      <c r="M155" s="199" t="s">
        <v>1</v>
      </c>
      <c r="N155" s="200" t="s">
        <v>41</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211</v>
      </c>
      <c r="AT155" s="203" t="s">
        <v>207</v>
      </c>
      <c r="AU155" s="203" t="s">
        <v>84</v>
      </c>
      <c r="AY155" s="18" t="s">
        <v>205</v>
      </c>
      <c r="BE155" s="204">
        <f>IF(N155="základní",J155,0)</f>
        <v>0</v>
      </c>
      <c r="BF155" s="204">
        <f>IF(N155="snížená",J155,0)</f>
        <v>0</v>
      </c>
      <c r="BG155" s="204">
        <f>IF(N155="zákl. přenesená",J155,0)</f>
        <v>0</v>
      </c>
      <c r="BH155" s="204">
        <f>IF(N155="sníž. přenesená",J155,0)</f>
        <v>0</v>
      </c>
      <c r="BI155" s="204">
        <f>IF(N155="nulová",J155,0)</f>
        <v>0</v>
      </c>
      <c r="BJ155" s="18" t="s">
        <v>84</v>
      </c>
      <c r="BK155" s="204">
        <f>ROUND(I155*H155,2)</f>
        <v>0</v>
      </c>
      <c r="BL155" s="18" t="s">
        <v>211</v>
      </c>
      <c r="BM155" s="203" t="s">
        <v>653</v>
      </c>
    </row>
    <row r="156" spans="1:47" s="2" customFormat="1" ht="19.5">
      <c r="A156" s="35"/>
      <c r="B156" s="36"/>
      <c r="C156" s="37"/>
      <c r="D156" s="205" t="s">
        <v>225</v>
      </c>
      <c r="E156" s="37"/>
      <c r="F156" s="206" t="s">
        <v>4163</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225</v>
      </c>
      <c r="AU156" s="18" t="s">
        <v>84</v>
      </c>
    </row>
    <row r="157" spans="1:65" s="2" customFormat="1" ht="14.45" customHeight="1">
      <c r="A157" s="35"/>
      <c r="B157" s="36"/>
      <c r="C157" s="192" t="s">
        <v>350</v>
      </c>
      <c r="D157" s="192" t="s">
        <v>207</v>
      </c>
      <c r="E157" s="193" t="s">
        <v>4227</v>
      </c>
      <c r="F157" s="194" t="s">
        <v>3140</v>
      </c>
      <c r="G157" s="195" t="s">
        <v>2137</v>
      </c>
      <c r="H157" s="196">
        <v>120</v>
      </c>
      <c r="I157" s="197"/>
      <c r="J157" s="198">
        <f>ROUND(I157*H157,2)</f>
        <v>0</v>
      </c>
      <c r="K157" s="194" t="s">
        <v>1</v>
      </c>
      <c r="L157" s="40"/>
      <c r="M157" s="199" t="s">
        <v>1</v>
      </c>
      <c r="N157" s="200" t="s">
        <v>41</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211</v>
      </c>
      <c r="AT157" s="203" t="s">
        <v>207</v>
      </c>
      <c r="AU157" s="203" t="s">
        <v>84</v>
      </c>
      <c r="AY157" s="18" t="s">
        <v>205</v>
      </c>
      <c r="BE157" s="204">
        <f>IF(N157="základní",J157,0)</f>
        <v>0</v>
      </c>
      <c r="BF157" s="204">
        <f>IF(N157="snížená",J157,0)</f>
        <v>0</v>
      </c>
      <c r="BG157" s="204">
        <f>IF(N157="zákl. přenesená",J157,0)</f>
        <v>0</v>
      </c>
      <c r="BH157" s="204">
        <f>IF(N157="sníž. přenesená",J157,0)</f>
        <v>0</v>
      </c>
      <c r="BI157" s="204">
        <f>IF(N157="nulová",J157,0)</f>
        <v>0</v>
      </c>
      <c r="BJ157" s="18" t="s">
        <v>84</v>
      </c>
      <c r="BK157" s="204">
        <f>ROUND(I157*H157,2)</f>
        <v>0</v>
      </c>
      <c r="BL157" s="18" t="s">
        <v>211</v>
      </c>
      <c r="BM157" s="203" t="s">
        <v>666</v>
      </c>
    </row>
    <row r="158" spans="1:47" s="2" customFormat="1" ht="19.5">
      <c r="A158" s="35"/>
      <c r="B158" s="36"/>
      <c r="C158" s="37"/>
      <c r="D158" s="205" t="s">
        <v>225</v>
      </c>
      <c r="E158" s="37"/>
      <c r="F158" s="206" t="s">
        <v>4163</v>
      </c>
      <c r="G158" s="37"/>
      <c r="H158" s="37"/>
      <c r="I158" s="207"/>
      <c r="J158" s="37"/>
      <c r="K158" s="37"/>
      <c r="L158" s="40"/>
      <c r="M158" s="210"/>
      <c r="N158" s="211"/>
      <c r="O158" s="212"/>
      <c r="P158" s="212"/>
      <c r="Q158" s="212"/>
      <c r="R158" s="212"/>
      <c r="S158" s="212"/>
      <c r="T158" s="213"/>
      <c r="U158" s="35"/>
      <c r="V158" s="35"/>
      <c r="W158" s="35"/>
      <c r="X158" s="35"/>
      <c r="Y158" s="35"/>
      <c r="Z158" s="35"/>
      <c r="AA158" s="35"/>
      <c r="AB158" s="35"/>
      <c r="AC158" s="35"/>
      <c r="AD158" s="35"/>
      <c r="AE158" s="35"/>
      <c r="AT158" s="18" t="s">
        <v>225</v>
      </c>
      <c r="AU158" s="18" t="s">
        <v>84</v>
      </c>
    </row>
    <row r="159" spans="1:31" s="2" customFormat="1" ht="6.95" customHeight="1">
      <c r="A159" s="35"/>
      <c r="B159" s="55"/>
      <c r="C159" s="56"/>
      <c r="D159" s="56"/>
      <c r="E159" s="56"/>
      <c r="F159" s="56"/>
      <c r="G159" s="56"/>
      <c r="H159" s="56"/>
      <c r="I159" s="56"/>
      <c r="J159" s="56"/>
      <c r="K159" s="56"/>
      <c r="L159" s="40"/>
      <c r="M159" s="35"/>
      <c r="O159" s="35"/>
      <c r="P159" s="35"/>
      <c r="Q159" s="35"/>
      <c r="R159" s="35"/>
      <c r="S159" s="35"/>
      <c r="T159" s="35"/>
      <c r="U159" s="35"/>
      <c r="V159" s="35"/>
      <c r="W159" s="35"/>
      <c r="X159" s="35"/>
      <c r="Y159" s="35"/>
      <c r="Z159" s="35"/>
      <c r="AA159" s="35"/>
      <c r="AB159" s="35"/>
      <c r="AC159" s="35"/>
      <c r="AD159" s="35"/>
      <c r="AE159" s="35"/>
    </row>
  </sheetData>
  <sheetProtection algorithmName="SHA-512" hashValue="T5Rf51taPeH3BBLsBEOwGmv+y+o2db5Ds5sbYAK0sQcLU+HEF/us62802EVOwcei3n7rrHku02EZZbsyjAyduA==" saltValue="9JA9+W9riKPdd6jKDK/F/G1j/InzUz+6KnrjOftmq+Cj4stA9RJqYgziuwPszlUL2lbkSNz6ooSoJo9UAsAVqw==" spinCount="100000" sheet="1" objects="1" scenarios="1" formatColumns="0" formatRows="0" autoFilter="0"/>
  <autoFilter ref="C120:K15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85</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178</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ROUND(J121,2)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ROUND((SUM(BE121:BE145)),2)</f>
        <v>0</v>
      </c>
      <c r="G33" s="35"/>
      <c r="H33" s="35"/>
      <c r="I33" s="131">
        <v>0.21</v>
      </c>
      <c r="J33" s="130">
        <f>ROUND(((SUM(BE121:BE145))*I33),2)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ROUND((SUM(BF121:BF145)),2)</f>
        <v>0</v>
      </c>
      <c r="G34" s="35"/>
      <c r="H34" s="35"/>
      <c r="I34" s="131">
        <v>0.15</v>
      </c>
      <c r="J34" s="130">
        <f>ROUND(((SUM(BF121:BF145))*I34),2)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ROUND((SUM(BG121:BG145)),2)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ROUND((SUM(BH121:BH145)),2)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ROUND((SUM(BI121:BI145)),2)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010 - Ostatní a vedlejší náklady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184</v>
      </c>
      <c r="E97" s="157"/>
      <c r="F97" s="157"/>
      <c r="G97" s="157"/>
      <c r="H97" s="157"/>
      <c r="I97" s="157"/>
      <c r="J97" s="158">
        <f>J122</f>
        <v>0</v>
      </c>
      <c r="K97" s="155"/>
      <c r="L97" s="159"/>
    </row>
    <row r="98" spans="2:12" s="10" customFormat="1" ht="19.9" customHeight="1">
      <c r="B98" s="160"/>
      <c r="C98" s="105"/>
      <c r="D98" s="161" t="s">
        <v>185</v>
      </c>
      <c r="E98" s="162"/>
      <c r="F98" s="162"/>
      <c r="G98" s="162"/>
      <c r="H98" s="162"/>
      <c r="I98" s="162"/>
      <c r="J98" s="163">
        <f>J123</f>
        <v>0</v>
      </c>
      <c r="K98" s="105"/>
      <c r="L98" s="164"/>
    </row>
    <row r="99" spans="2:12" s="9" customFormat="1" ht="24.95" customHeight="1">
      <c r="B99" s="154"/>
      <c r="C99" s="155"/>
      <c r="D99" s="156" t="s">
        <v>186</v>
      </c>
      <c r="E99" s="157"/>
      <c r="F99" s="157"/>
      <c r="G99" s="157"/>
      <c r="H99" s="157"/>
      <c r="I99" s="157"/>
      <c r="J99" s="158">
        <f>J126</f>
        <v>0</v>
      </c>
      <c r="K99" s="155"/>
      <c r="L99" s="159"/>
    </row>
    <row r="100" spans="2:12" s="9" customFormat="1" ht="24.95" customHeight="1">
      <c r="B100" s="154"/>
      <c r="C100" s="155"/>
      <c r="D100" s="156" t="s">
        <v>187</v>
      </c>
      <c r="E100" s="157"/>
      <c r="F100" s="157"/>
      <c r="G100" s="157"/>
      <c r="H100" s="157"/>
      <c r="I100" s="157"/>
      <c r="J100" s="158">
        <f>J140</f>
        <v>0</v>
      </c>
      <c r="K100" s="155"/>
      <c r="L100" s="159"/>
    </row>
    <row r="101" spans="2:12" s="9" customFormat="1" ht="24.95" customHeight="1">
      <c r="B101" s="154"/>
      <c r="C101" s="155"/>
      <c r="D101" s="156" t="s">
        <v>188</v>
      </c>
      <c r="E101" s="157"/>
      <c r="F101" s="157"/>
      <c r="G101" s="157"/>
      <c r="H101" s="157"/>
      <c r="I101" s="157"/>
      <c r="J101" s="158">
        <f>J143</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189</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25" t="str">
        <f>E7</f>
        <v>Bohumínská městská nemocnice – přístavba ambulantního traktu vč. příjezdové komunikace a parkoviště</v>
      </c>
      <c r="F111" s="326"/>
      <c r="G111" s="326"/>
      <c r="H111" s="326"/>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177</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E9</f>
        <v xml:space="preserve">010 - Ostatní a vedlejší náklady </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Bohumín</v>
      </c>
      <c r="G115" s="37"/>
      <c r="H115" s="37"/>
      <c r="I115" s="30" t="s">
        <v>22</v>
      </c>
      <c r="J115" s="67" t="str">
        <f>IF(J12="","",J12)</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Město Bohumín</v>
      </c>
      <c r="G117" s="37"/>
      <c r="H117" s="37"/>
      <c r="I117" s="30" t="s">
        <v>30</v>
      </c>
      <c r="J117" s="33" t="str">
        <f>E21</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33</v>
      </c>
      <c r="J118" s="33" t="str">
        <f>E24</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P122+P126+P140+P143</f>
        <v>0</v>
      </c>
      <c r="Q121" s="80"/>
      <c r="R121" s="173">
        <f>R122+R126+R140+R143</f>
        <v>0</v>
      </c>
      <c r="S121" s="80"/>
      <c r="T121" s="174">
        <f>T122+T126+T140+T143</f>
        <v>0</v>
      </c>
      <c r="U121" s="35"/>
      <c r="V121" s="35"/>
      <c r="W121" s="35"/>
      <c r="X121" s="35"/>
      <c r="Y121" s="35"/>
      <c r="Z121" s="35"/>
      <c r="AA121" s="35"/>
      <c r="AB121" s="35"/>
      <c r="AC121" s="35"/>
      <c r="AD121" s="35"/>
      <c r="AE121" s="35"/>
      <c r="AT121" s="18" t="s">
        <v>75</v>
      </c>
      <c r="AU121" s="18" t="s">
        <v>183</v>
      </c>
      <c r="BK121" s="175">
        <f>BK122+BK126+BK140+BK143</f>
        <v>0</v>
      </c>
    </row>
    <row r="122" spans="2:63" s="12" customFormat="1" ht="25.9" customHeight="1">
      <c r="B122" s="176"/>
      <c r="C122" s="177"/>
      <c r="D122" s="178" t="s">
        <v>75</v>
      </c>
      <c r="E122" s="179" t="s">
        <v>202</v>
      </c>
      <c r="F122" s="179" t="s">
        <v>203</v>
      </c>
      <c r="G122" s="177"/>
      <c r="H122" s="177"/>
      <c r="I122" s="180"/>
      <c r="J122" s="181">
        <f>BK122</f>
        <v>0</v>
      </c>
      <c r="K122" s="177"/>
      <c r="L122" s="182"/>
      <c r="M122" s="183"/>
      <c r="N122" s="184"/>
      <c r="O122" s="184"/>
      <c r="P122" s="185">
        <f>P123</f>
        <v>0</v>
      </c>
      <c r="Q122" s="184"/>
      <c r="R122" s="185">
        <f>R123</f>
        <v>0</v>
      </c>
      <c r="S122" s="184"/>
      <c r="T122" s="186">
        <f>T123</f>
        <v>0</v>
      </c>
      <c r="AR122" s="187" t="s">
        <v>204</v>
      </c>
      <c r="AT122" s="188" t="s">
        <v>75</v>
      </c>
      <c r="AU122" s="188" t="s">
        <v>76</v>
      </c>
      <c r="AY122" s="187" t="s">
        <v>205</v>
      </c>
      <c r="BK122" s="189">
        <f>BK123</f>
        <v>0</v>
      </c>
    </row>
    <row r="123" spans="2:63" s="12" customFormat="1" ht="22.9" customHeight="1">
      <c r="B123" s="176"/>
      <c r="C123" s="177"/>
      <c r="D123" s="178" t="s">
        <v>75</v>
      </c>
      <c r="E123" s="190" t="s">
        <v>76</v>
      </c>
      <c r="F123" s="190" t="s">
        <v>206</v>
      </c>
      <c r="G123" s="177"/>
      <c r="H123" s="177"/>
      <c r="I123" s="180"/>
      <c r="J123" s="191">
        <f>BK123</f>
        <v>0</v>
      </c>
      <c r="K123" s="177"/>
      <c r="L123" s="182"/>
      <c r="M123" s="183"/>
      <c r="N123" s="184"/>
      <c r="O123" s="184"/>
      <c r="P123" s="185">
        <f>SUM(P124:P125)</f>
        <v>0</v>
      </c>
      <c r="Q123" s="184"/>
      <c r="R123" s="185">
        <f>SUM(R124:R125)</f>
        <v>0</v>
      </c>
      <c r="S123" s="184"/>
      <c r="T123" s="186">
        <f>SUM(T124:T125)</f>
        <v>0</v>
      </c>
      <c r="AR123" s="187" t="s">
        <v>204</v>
      </c>
      <c r="AT123" s="188" t="s">
        <v>75</v>
      </c>
      <c r="AU123" s="188" t="s">
        <v>84</v>
      </c>
      <c r="AY123" s="187" t="s">
        <v>205</v>
      </c>
      <c r="BK123" s="189">
        <f>SUM(BK124:BK125)</f>
        <v>0</v>
      </c>
    </row>
    <row r="124" spans="1:65" s="2" customFormat="1" ht="14.45" customHeight="1">
      <c r="A124" s="35"/>
      <c r="B124" s="36"/>
      <c r="C124" s="192" t="s">
        <v>84</v>
      </c>
      <c r="D124" s="192" t="s">
        <v>207</v>
      </c>
      <c r="E124" s="193" t="s">
        <v>208</v>
      </c>
      <c r="F124" s="194" t="s">
        <v>209</v>
      </c>
      <c r="G124" s="195" t="s">
        <v>210</v>
      </c>
      <c r="H124" s="196">
        <v>15</v>
      </c>
      <c r="I124" s="197"/>
      <c r="J124" s="198">
        <f>ROUND(I124*H124,2)</f>
        <v>0</v>
      </c>
      <c r="K124" s="194" t="s">
        <v>1</v>
      </c>
      <c r="L124" s="40"/>
      <c r="M124" s="199" t="s">
        <v>1</v>
      </c>
      <c r="N124" s="200" t="s">
        <v>41</v>
      </c>
      <c r="O124" s="72"/>
      <c r="P124" s="201">
        <f>O124*H124</f>
        <v>0</v>
      </c>
      <c r="Q124" s="201">
        <v>0</v>
      </c>
      <c r="R124" s="201">
        <f>Q124*H124</f>
        <v>0</v>
      </c>
      <c r="S124" s="201">
        <v>0</v>
      </c>
      <c r="T124" s="202">
        <f>S124*H124</f>
        <v>0</v>
      </c>
      <c r="U124" s="35"/>
      <c r="V124" s="35"/>
      <c r="W124" s="35"/>
      <c r="X124" s="35"/>
      <c r="Y124" s="35"/>
      <c r="Z124" s="35"/>
      <c r="AA124" s="35"/>
      <c r="AB124" s="35"/>
      <c r="AC124" s="35"/>
      <c r="AD124" s="35"/>
      <c r="AE124" s="35"/>
      <c r="AR124" s="203" t="s">
        <v>211</v>
      </c>
      <c r="AT124" s="203" t="s">
        <v>207</v>
      </c>
      <c r="AU124" s="203" t="s">
        <v>86</v>
      </c>
      <c r="AY124" s="18" t="s">
        <v>205</v>
      </c>
      <c r="BE124" s="204">
        <f>IF(N124="základní",J124,0)</f>
        <v>0</v>
      </c>
      <c r="BF124" s="204">
        <f>IF(N124="snížená",J124,0)</f>
        <v>0</v>
      </c>
      <c r="BG124" s="204">
        <f>IF(N124="zákl. přenesená",J124,0)</f>
        <v>0</v>
      </c>
      <c r="BH124" s="204">
        <f>IF(N124="sníž. přenesená",J124,0)</f>
        <v>0</v>
      </c>
      <c r="BI124" s="204">
        <f>IF(N124="nulová",J124,0)</f>
        <v>0</v>
      </c>
      <c r="BJ124" s="18" t="s">
        <v>84</v>
      </c>
      <c r="BK124" s="204">
        <f>ROUND(I124*H124,2)</f>
        <v>0</v>
      </c>
      <c r="BL124" s="18" t="s">
        <v>211</v>
      </c>
      <c r="BM124" s="203" t="s">
        <v>212</v>
      </c>
    </row>
    <row r="125" spans="1:65" s="2" customFormat="1" ht="24.2" customHeight="1">
      <c r="A125" s="35"/>
      <c r="B125" s="36"/>
      <c r="C125" s="192" t="s">
        <v>86</v>
      </c>
      <c r="D125" s="192" t="s">
        <v>207</v>
      </c>
      <c r="E125" s="193" t="s">
        <v>213</v>
      </c>
      <c r="F125" s="194" t="s">
        <v>214</v>
      </c>
      <c r="G125" s="195" t="s">
        <v>210</v>
      </c>
      <c r="H125" s="196">
        <v>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86</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215</v>
      </c>
    </row>
    <row r="126" spans="2:63" s="12" customFormat="1" ht="25.9" customHeight="1">
      <c r="B126" s="176"/>
      <c r="C126" s="177"/>
      <c r="D126" s="178" t="s">
        <v>75</v>
      </c>
      <c r="E126" s="179" t="s">
        <v>216</v>
      </c>
      <c r="F126" s="179" t="s">
        <v>217</v>
      </c>
      <c r="G126" s="177"/>
      <c r="H126" s="177"/>
      <c r="I126" s="180"/>
      <c r="J126" s="181">
        <f>BK126</f>
        <v>0</v>
      </c>
      <c r="K126" s="177"/>
      <c r="L126" s="182"/>
      <c r="M126" s="183"/>
      <c r="N126" s="184"/>
      <c r="O126" s="184"/>
      <c r="P126" s="185">
        <f>SUM(P127:P139)</f>
        <v>0</v>
      </c>
      <c r="Q126" s="184"/>
      <c r="R126" s="185">
        <f>SUM(R127:R139)</f>
        <v>0</v>
      </c>
      <c r="S126" s="184"/>
      <c r="T126" s="186">
        <f>SUM(T127:T139)</f>
        <v>0</v>
      </c>
      <c r="AR126" s="187" t="s">
        <v>204</v>
      </c>
      <c r="AT126" s="188" t="s">
        <v>75</v>
      </c>
      <c r="AU126" s="188" t="s">
        <v>76</v>
      </c>
      <c r="AY126" s="187" t="s">
        <v>205</v>
      </c>
      <c r="BK126" s="189">
        <f>SUM(BK127:BK139)</f>
        <v>0</v>
      </c>
    </row>
    <row r="127" spans="1:65" s="2" customFormat="1" ht="14.45" customHeight="1">
      <c r="A127" s="35"/>
      <c r="B127" s="36"/>
      <c r="C127" s="192" t="s">
        <v>218</v>
      </c>
      <c r="D127" s="192" t="s">
        <v>207</v>
      </c>
      <c r="E127" s="193" t="s">
        <v>219</v>
      </c>
      <c r="F127" s="194" t="s">
        <v>220</v>
      </c>
      <c r="G127" s="195" t="s">
        <v>221</v>
      </c>
      <c r="H127" s="196">
        <v>1</v>
      </c>
      <c r="I127" s="197"/>
      <c r="J127" s="198">
        <f>ROUND(I127*H127,2)</f>
        <v>0</v>
      </c>
      <c r="K127" s="194" t="s">
        <v>222</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223</v>
      </c>
      <c r="AT127" s="203" t="s">
        <v>207</v>
      </c>
      <c r="AU127" s="203" t="s">
        <v>84</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223</v>
      </c>
      <c r="BM127" s="203" t="s">
        <v>224</v>
      </c>
    </row>
    <row r="128" spans="1:47" s="2" customFormat="1" ht="19.5">
      <c r="A128" s="35"/>
      <c r="B128" s="36"/>
      <c r="C128" s="37"/>
      <c r="D128" s="205" t="s">
        <v>225</v>
      </c>
      <c r="E128" s="37"/>
      <c r="F128" s="206" t="s">
        <v>226</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84</v>
      </c>
    </row>
    <row r="129" spans="1:65" s="2" customFormat="1" ht="14.45" customHeight="1">
      <c r="A129" s="35"/>
      <c r="B129" s="36"/>
      <c r="C129" s="192" t="s">
        <v>211</v>
      </c>
      <c r="D129" s="192" t="s">
        <v>207</v>
      </c>
      <c r="E129" s="193" t="s">
        <v>227</v>
      </c>
      <c r="F129" s="194" t="s">
        <v>228</v>
      </c>
      <c r="G129" s="195" t="s">
        <v>221</v>
      </c>
      <c r="H129" s="196">
        <v>1</v>
      </c>
      <c r="I129" s="197"/>
      <c r="J129" s="198">
        <f>ROUND(I129*H129,2)</f>
        <v>0</v>
      </c>
      <c r="K129" s="194" t="s">
        <v>222</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223</v>
      </c>
      <c r="AT129" s="203" t="s">
        <v>207</v>
      </c>
      <c r="AU129" s="203" t="s">
        <v>84</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223</v>
      </c>
      <c r="BM129" s="203" t="s">
        <v>229</v>
      </c>
    </row>
    <row r="130" spans="1:47" s="2" customFormat="1" ht="39">
      <c r="A130" s="35"/>
      <c r="B130" s="36"/>
      <c r="C130" s="37"/>
      <c r="D130" s="205" t="s">
        <v>225</v>
      </c>
      <c r="E130" s="37"/>
      <c r="F130" s="206" t="s">
        <v>230</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84</v>
      </c>
    </row>
    <row r="131" spans="1:65" s="2" customFormat="1" ht="14.45" customHeight="1">
      <c r="A131" s="35"/>
      <c r="B131" s="36"/>
      <c r="C131" s="192" t="s">
        <v>204</v>
      </c>
      <c r="D131" s="192" t="s">
        <v>207</v>
      </c>
      <c r="E131" s="193" t="s">
        <v>231</v>
      </c>
      <c r="F131" s="194" t="s">
        <v>232</v>
      </c>
      <c r="G131" s="195" t="s">
        <v>221</v>
      </c>
      <c r="H131" s="196">
        <v>1</v>
      </c>
      <c r="I131" s="197"/>
      <c r="J131" s="198">
        <f>ROUND(I131*H131,2)</f>
        <v>0</v>
      </c>
      <c r="K131" s="194" t="s">
        <v>222</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223</v>
      </c>
      <c r="AT131" s="203" t="s">
        <v>207</v>
      </c>
      <c r="AU131" s="203" t="s">
        <v>84</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223</v>
      </c>
      <c r="BM131" s="203" t="s">
        <v>233</v>
      </c>
    </row>
    <row r="132" spans="1:47" s="2" customFormat="1" ht="29.25">
      <c r="A132" s="35"/>
      <c r="B132" s="36"/>
      <c r="C132" s="37"/>
      <c r="D132" s="205" t="s">
        <v>225</v>
      </c>
      <c r="E132" s="37"/>
      <c r="F132" s="206" t="s">
        <v>234</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225</v>
      </c>
      <c r="AU132" s="18" t="s">
        <v>84</v>
      </c>
    </row>
    <row r="133" spans="1:65" s="2" customFormat="1" ht="14.45" customHeight="1">
      <c r="A133" s="35"/>
      <c r="B133" s="36"/>
      <c r="C133" s="192" t="s">
        <v>235</v>
      </c>
      <c r="D133" s="192" t="s">
        <v>207</v>
      </c>
      <c r="E133" s="193" t="s">
        <v>236</v>
      </c>
      <c r="F133" s="194" t="s">
        <v>237</v>
      </c>
      <c r="G133" s="195" t="s">
        <v>221</v>
      </c>
      <c r="H133" s="196">
        <v>1</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223</v>
      </c>
      <c r="AT133" s="203" t="s">
        <v>207</v>
      </c>
      <c r="AU133" s="203" t="s">
        <v>84</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223</v>
      </c>
      <c r="BM133" s="203" t="s">
        <v>238</v>
      </c>
    </row>
    <row r="134" spans="1:47" s="2" customFormat="1" ht="87.75">
      <c r="A134" s="35"/>
      <c r="B134" s="36"/>
      <c r="C134" s="37"/>
      <c r="D134" s="205" t="s">
        <v>225</v>
      </c>
      <c r="E134" s="37"/>
      <c r="F134" s="206" t="s">
        <v>239</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225</v>
      </c>
      <c r="AU134" s="18" t="s">
        <v>84</v>
      </c>
    </row>
    <row r="135" spans="1:65" s="2" customFormat="1" ht="14.45" customHeight="1">
      <c r="A135" s="35"/>
      <c r="B135" s="36"/>
      <c r="C135" s="192" t="s">
        <v>240</v>
      </c>
      <c r="D135" s="192" t="s">
        <v>207</v>
      </c>
      <c r="E135" s="193" t="s">
        <v>241</v>
      </c>
      <c r="F135" s="194" t="s">
        <v>242</v>
      </c>
      <c r="G135" s="195" t="s">
        <v>221</v>
      </c>
      <c r="H135" s="196">
        <v>1</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84</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243</v>
      </c>
    </row>
    <row r="136" spans="1:47" s="2" customFormat="1" ht="39">
      <c r="A136" s="35"/>
      <c r="B136" s="36"/>
      <c r="C136" s="37"/>
      <c r="D136" s="205" t="s">
        <v>225</v>
      </c>
      <c r="E136" s="37"/>
      <c r="F136" s="206" t="s">
        <v>244</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225</v>
      </c>
      <c r="AU136" s="18" t="s">
        <v>84</v>
      </c>
    </row>
    <row r="137" spans="1:65" s="2" customFormat="1" ht="24.2" customHeight="1">
      <c r="A137" s="35"/>
      <c r="B137" s="36"/>
      <c r="C137" s="192" t="s">
        <v>245</v>
      </c>
      <c r="D137" s="192" t="s">
        <v>207</v>
      </c>
      <c r="E137" s="193" t="s">
        <v>246</v>
      </c>
      <c r="F137" s="194" t="s">
        <v>247</v>
      </c>
      <c r="G137" s="195" t="s">
        <v>221</v>
      </c>
      <c r="H137" s="196">
        <v>1</v>
      </c>
      <c r="I137" s="197"/>
      <c r="J137" s="198">
        <f>ROUND(I137*H137,2)</f>
        <v>0</v>
      </c>
      <c r="K137" s="194" t="s">
        <v>1</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84</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248</v>
      </c>
    </row>
    <row r="138" spans="1:65" s="2" customFormat="1" ht="14.45" customHeight="1">
      <c r="A138" s="35"/>
      <c r="B138" s="36"/>
      <c r="C138" s="192" t="s">
        <v>249</v>
      </c>
      <c r="D138" s="192" t="s">
        <v>207</v>
      </c>
      <c r="E138" s="193" t="s">
        <v>250</v>
      </c>
      <c r="F138" s="194" t="s">
        <v>251</v>
      </c>
      <c r="G138" s="195" t="s">
        <v>221</v>
      </c>
      <c r="H138" s="196">
        <v>1</v>
      </c>
      <c r="I138" s="197"/>
      <c r="J138" s="198">
        <f>ROUND(I138*H138,2)</f>
        <v>0</v>
      </c>
      <c r="K138" s="194" t="s">
        <v>1</v>
      </c>
      <c r="L138" s="40"/>
      <c r="M138" s="199" t="s">
        <v>1</v>
      </c>
      <c r="N138" s="200" t="s">
        <v>41</v>
      </c>
      <c r="O138" s="72"/>
      <c r="P138" s="201">
        <f>O138*H138</f>
        <v>0</v>
      </c>
      <c r="Q138" s="201">
        <v>0</v>
      </c>
      <c r="R138" s="201">
        <f>Q138*H138</f>
        <v>0</v>
      </c>
      <c r="S138" s="201">
        <v>0</v>
      </c>
      <c r="T138" s="202">
        <f>S138*H138</f>
        <v>0</v>
      </c>
      <c r="U138" s="35"/>
      <c r="V138" s="35"/>
      <c r="W138" s="35"/>
      <c r="X138" s="35"/>
      <c r="Y138" s="35"/>
      <c r="Z138" s="35"/>
      <c r="AA138" s="35"/>
      <c r="AB138" s="35"/>
      <c r="AC138" s="35"/>
      <c r="AD138" s="35"/>
      <c r="AE138" s="35"/>
      <c r="AR138" s="203" t="s">
        <v>211</v>
      </c>
      <c r="AT138" s="203" t="s">
        <v>207</v>
      </c>
      <c r="AU138" s="203" t="s">
        <v>84</v>
      </c>
      <c r="AY138" s="18" t="s">
        <v>205</v>
      </c>
      <c r="BE138" s="204">
        <f>IF(N138="základní",J138,0)</f>
        <v>0</v>
      </c>
      <c r="BF138" s="204">
        <f>IF(N138="snížená",J138,0)</f>
        <v>0</v>
      </c>
      <c r="BG138" s="204">
        <f>IF(N138="zákl. přenesená",J138,0)</f>
        <v>0</v>
      </c>
      <c r="BH138" s="204">
        <f>IF(N138="sníž. přenesená",J138,0)</f>
        <v>0</v>
      </c>
      <c r="BI138" s="204">
        <f>IF(N138="nulová",J138,0)</f>
        <v>0</v>
      </c>
      <c r="BJ138" s="18" t="s">
        <v>84</v>
      </c>
      <c r="BK138" s="204">
        <f>ROUND(I138*H138,2)</f>
        <v>0</v>
      </c>
      <c r="BL138" s="18" t="s">
        <v>211</v>
      </c>
      <c r="BM138" s="203" t="s">
        <v>252</v>
      </c>
    </row>
    <row r="139" spans="1:47" s="2" customFormat="1" ht="107.25">
      <c r="A139" s="35"/>
      <c r="B139" s="36"/>
      <c r="C139" s="37"/>
      <c r="D139" s="205" t="s">
        <v>225</v>
      </c>
      <c r="E139" s="37"/>
      <c r="F139" s="206" t="s">
        <v>253</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225</v>
      </c>
      <c r="AU139" s="18" t="s">
        <v>84</v>
      </c>
    </row>
    <row r="140" spans="2:63" s="12" customFormat="1" ht="25.9" customHeight="1">
      <c r="B140" s="176"/>
      <c r="C140" s="177"/>
      <c r="D140" s="178" t="s">
        <v>75</v>
      </c>
      <c r="E140" s="179" t="s">
        <v>254</v>
      </c>
      <c r="F140" s="179" t="s">
        <v>255</v>
      </c>
      <c r="G140" s="177"/>
      <c r="H140" s="177"/>
      <c r="I140" s="180"/>
      <c r="J140" s="181">
        <f>BK140</f>
        <v>0</v>
      </c>
      <c r="K140" s="177"/>
      <c r="L140" s="182"/>
      <c r="M140" s="183"/>
      <c r="N140" s="184"/>
      <c r="O140" s="184"/>
      <c r="P140" s="185">
        <f>SUM(P141:P142)</f>
        <v>0</v>
      </c>
      <c r="Q140" s="184"/>
      <c r="R140" s="185">
        <f>SUM(R141:R142)</f>
        <v>0</v>
      </c>
      <c r="S140" s="184"/>
      <c r="T140" s="186">
        <f>SUM(T141:T142)</f>
        <v>0</v>
      </c>
      <c r="AR140" s="187" t="s">
        <v>204</v>
      </c>
      <c r="AT140" s="188" t="s">
        <v>75</v>
      </c>
      <c r="AU140" s="188" t="s">
        <v>76</v>
      </c>
      <c r="AY140" s="187" t="s">
        <v>205</v>
      </c>
      <c r="BK140" s="189">
        <f>SUM(BK141:BK142)</f>
        <v>0</v>
      </c>
    </row>
    <row r="141" spans="1:65" s="2" customFormat="1" ht="14.45" customHeight="1">
      <c r="A141" s="35"/>
      <c r="B141" s="36"/>
      <c r="C141" s="192" t="s">
        <v>256</v>
      </c>
      <c r="D141" s="192" t="s">
        <v>207</v>
      </c>
      <c r="E141" s="193" t="s">
        <v>257</v>
      </c>
      <c r="F141" s="194" t="s">
        <v>258</v>
      </c>
      <c r="G141" s="195" t="s">
        <v>221</v>
      </c>
      <c r="H141" s="196">
        <v>1</v>
      </c>
      <c r="I141" s="197"/>
      <c r="J141" s="198">
        <f>ROUND(I141*H141,2)</f>
        <v>0</v>
      </c>
      <c r="K141" s="194" t="s">
        <v>222</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223</v>
      </c>
      <c r="AT141" s="203" t="s">
        <v>207</v>
      </c>
      <c r="AU141" s="203" t="s">
        <v>84</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223</v>
      </c>
      <c r="BM141" s="203" t="s">
        <v>259</v>
      </c>
    </row>
    <row r="142" spans="1:47" s="2" customFormat="1" ht="214.5">
      <c r="A142" s="35"/>
      <c r="B142" s="36"/>
      <c r="C142" s="37"/>
      <c r="D142" s="205" t="s">
        <v>225</v>
      </c>
      <c r="E142" s="37"/>
      <c r="F142" s="206" t="s">
        <v>260</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225</v>
      </c>
      <c r="AU142" s="18" t="s">
        <v>84</v>
      </c>
    </row>
    <row r="143" spans="2:63" s="12" customFormat="1" ht="25.9" customHeight="1">
      <c r="B143" s="176"/>
      <c r="C143" s="177"/>
      <c r="D143" s="178" t="s">
        <v>75</v>
      </c>
      <c r="E143" s="179" t="s">
        <v>261</v>
      </c>
      <c r="F143" s="179" t="s">
        <v>262</v>
      </c>
      <c r="G143" s="177"/>
      <c r="H143" s="177"/>
      <c r="I143" s="180"/>
      <c r="J143" s="181">
        <f>BK143</f>
        <v>0</v>
      </c>
      <c r="K143" s="177"/>
      <c r="L143" s="182"/>
      <c r="M143" s="183"/>
      <c r="N143" s="184"/>
      <c r="O143" s="184"/>
      <c r="P143" s="185">
        <f>SUM(P144:P145)</f>
        <v>0</v>
      </c>
      <c r="Q143" s="184"/>
      <c r="R143" s="185">
        <f>SUM(R144:R145)</f>
        <v>0</v>
      </c>
      <c r="S143" s="184"/>
      <c r="T143" s="186">
        <f>SUM(T144:T145)</f>
        <v>0</v>
      </c>
      <c r="AR143" s="187" t="s">
        <v>204</v>
      </c>
      <c r="AT143" s="188" t="s">
        <v>75</v>
      </c>
      <c r="AU143" s="188" t="s">
        <v>76</v>
      </c>
      <c r="AY143" s="187" t="s">
        <v>205</v>
      </c>
      <c r="BK143" s="189">
        <f>SUM(BK144:BK145)</f>
        <v>0</v>
      </c>
    </row>
    <row r="144" spans="1:65" s="2" customFormat="1" ht="14.45" customHeight="1">
      <c r="A144" s="35"/>
      <c r="B144" s="36"/>
      <c r="C144" s="192" t="s">
        <v>263</v>
      </c>
      <c r="D144" s="192" t="s">
        <v>207</v>
      </c>
      <c r="E144" s="193" t="s">
        <v>264</v>
      </c>
      <c r="F144" s="194" t="s">
        <v>265</v>
      </c>
      <c r="G144" s="195" t="s">
        <v>221</v>
      </c>
      <c r="H144" s="196">
        <v>1</v>
      </c>
      <c r="I144" s="197"/>
      <c r="J144" s="198">
        <f>ROUND(I144*H144,2)</f>
        <v>0</v>
      </c>
      <c r="K144" s="194" t="s">
        <v>222</v>
      </c>
      <c r="L144" s="40"/>
      <c r="M144" s="199" t="s">
        <v>1</v>
      </c>
      <c r="N144" s="200" t="s">
        <v>41</v>
      </c>
      <c r="O144" s="72"/>
      <c r="P144" s="201">
        <f>O144*H144</f>
        <v>0</v>
      </c>
      <c r="Q144" s="201">
        <v>0</v>
      </c>
      <c r="R144" s="201">
        <f>Q144*H144</f>
        <v>0</v>
      </c>
      <c r="S144" s="201">
        <v>0</v>
      </c>
      <c r="T144" s="202">
        <f>S144*H144</f>
        <v>0</v>
      </c>
      <c r="U144" s="35"/>
      <c r="V144" s="35"/>
      <c r="W144" s="35"/>
      <c r="X144" s="35"/>
      <c r="Y144" s="35"/>
      <c r="Z144" s="35"/>
      <c r="AA144" s="35"/>
      <c r="AB144" s="35"/>
      <c r="AC144" s="35"/>
      <c r="AD144" s="35"/>
      <c r="AE144" s="35"/>
      <c r="AR144" s="203" t="s">
        <v>223</v>
      </c>
      <c r="AT144" s="203" t="s">
        <v>207</v>
      </c>
      <c r="AU144" s="203" t="s">
        <v>84</v>
      </c>
      <c r="AY144" s="18" t="s">
        <v>205</v>
      </c>
      <c r="BE144" s="204">
        <f>IF(N144="základní",J144,0)</f>
        <v>0</v>
      </c>
      <c r="BF144" s="204">
        <f>IF(N144="snížená",J144,0)</f>
        <v>0</v>
      </c>
      <c r="BG144" s="204">
        <f>IF(N144="zákl. přenesená",J144,0)</f>
        <v>0</v>
      </c>
      <c r="BH144" s="204">
        <f>IF(N144="sníž. přenesená",J144,0)</f>
        <v>0</v>
      </c>
      <c r="BI144" s="204">
        <f>IF(N144="nulová",J144,0)</f>
        <v>0</v>
      </c>
      <c r="BJ144" s="18" t="s">
        <v>84</v>
      </c>
      <c r="BK144" s="204">
        <f>ROUND(I144*H144,2)</f>
        <v>0</v>
      </c>
      <c r="BL144" s="18" t="s">
        <v>223</v>
      </c>
      <c r="BM144" s="203" t="s">
        <v>266</v>
      </c>
    </row>
    <row r="145" spans="1:47" s="2" customFormat="1" ht="68.25">
      <c r="A145" s="35"/>
      <c r="B145" s="36"/>
      <c r="C145" s="37"/>
      <c r="D145" s="205" t="s">
        <v>225</v>
      </c>
      <c r="E145" s="37"/>
      <c r="F145" s="206" t="s">
        <v>267</v>
      </c>
      <c r="G145" s="37"/>
      <c r="H145" s="37"/>
      <c r="I145" s="207"/>
      <c r="J145" s="37"/>
      <c r="K145" s="37"/>
      <c r="L145" s="40"/>
      <c r="M145" s="210"/>
      <c r="N145" s="211"/>
      <c r="O145" s="212"/>
      <c r="P145" s="212"/>
      <c r="Q145" s="212"/>
      <c r="R145" s="212"/>
      <c r="S145" s="212"/>
      <c r="T145" s="213"/>
      <c r="U145" s="35"/>
      <c r="V145" s="35"/>
      <c r="W145" s="35"/>
      <c r="X145" s="35"/>
      <c r="Y145" s="35"/>
      <c r="Z145" s="35"/>
      <c r="AA145" s="35"/>
      <c r="AB145" s="35"/>
      <c r="AC145" s="35"/>
      <c r="AD145" s="35"/>
      <c r="AE145" s="35"/>
      <c r="AT145" s="18" t="s">
        <v>225</v>
      </c>
      <c r="AU145" s="18" t="s">
        <v>84</v>
      </c>
    </row>
    <row r="146" spans="1:31" s="2" customFormat="1" ht="6.95" customHeight="1">
      <c r="A146" s="35"/>
      <c r="B146" s="55"/>
      <c r="C146" s="56"/>
      <c r="D146" s="56"/>
      <c r="E146" s="56"/>
      <c r="F146" s="56"/>
      <c r="G146" s="56"/>
      <c r="H146" s="56"/>
      <c r="I146" s="56"/>
      <c r="J146" s="56"/>
      <c r="K146" s="56"/>
      <c r="L146" s="40"/>
      <c r="M146" s="35"/>
      <c r="O146" s="35"/>
      <c r="P146" s="35"/>
      <c r="Q146" s="35"/>
      <c r="R146" s="35"/>
      <c r="S146" s="35"/>
      <c r="T146" s="35"/>
      <c r="U146" s="35"/>
      <c r="V146" s="35"/>
      <c r="W146" s="35"/>
      <c r="X146" s="35"/>
      <c r="Y146" s="35"/>
      <c r="Z146" s="35"/>
      <c r="AA146" s="35"/>
      <c r="AB146" s="35"/>
      <c r="AC146" s="35"/>
      <c r="AD146" s="35"/>
      <c r="AE146" s="35"/>
    </row>
  </sheetData>
  <sheetProtection algorithmName="SHA-512" hashValue="znWkOCYzmdAEXp71TZe0NP4WoMhH3sMPBunlvky/WueaDOmrrcwwleFupXfRdpTO58nWuxreozjRPwsM/6012Q==" saltValue="6KEix95fBy9NbaGLJ0GmPvhJy2iRho6KMeV/EyIX7zj79MiGQlEgxmBvxJx/WOhOfUu8AtShpNtVb2hK7OC2uw==" spinCount="100000" sheet="1" objects="1" scenarios="1" formatColumns="0" formatRows="0" autoFilter="0"/>
  <autoFilter ref="C120:K14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145</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2:12" s="1" customFormat="1" ht="12" customHeight="1" hidden="1">
      <c r="B8" s="21"/>
      <c r="D8" s="120" t="s">
        <v>177</v>
      </c>
      <c r="L8" s="21"/>
    </row>
    <row r="9" spans="1:31" s="2" customFormat="1" ht="16.5" customHeight="1" hidden="1">
      <c r="A9" s="35"/>
      <c r="B9" s="40"/>
      <c r="C9" s="35"/>
      <c r="D9" s="35"/>
      <c r="E9" s="327" t="s">
        <v>4153</v>
      </c>
      <c r="F9" s="330"/>
      <c r="G9" s="330"/>
      <c r="H9" s="330"/>
      <c r="I9" s="35"/>
      <c r="J9" s="35"/>
      <c r="K9" s="35"/>
      <c r="L9" s="52"/>
      <c r="S9" s="35"/>
      <c r="T9" s="35"/>
      <c r="U9" s="35"/>
      <c r="V9" s="35"/>
      <c r="W9" s="35"/>
      <c r="X9" s="35"/>
      <c r="Y9" s="35"/>
      <c r="Z9" s="35"/>
      <c r="AA9" s="35"/>
      <c r="AB9" s="35"/>
      <c r="AC9" s="35"/>
      <c r="AD9" s="35"/>
      <c r="AE9" s="35"/>
    </row>
    <row r="10" spans="1:31" s="2" customFormat="1" ht="12" customHeight="1" hidden="1">
      <c r="A10" s="35"/>
      <c r="B10" s="40"/>
      <c r="C10" s="35"/>
      <c r="D10" s="120" t="s">
        <v>4154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hidden="1">
      <c r="A11" s="35"/>
      <c r="B11" s="40"/>
      <c r="C11" s="35"/>
      <c r="D11" s="35"/>
      <c r="E11" s="329" t="s">
        <v>4255</v>
      </c>
      <c r="F11" s="330"/>
      <c r="G11" s="330"/>
      <c r="H11" s="330"/>
      <c r="I11" s="35"/>
      <c r="J11" s="35"/>
      <c r="K11" s="35"/>
      <c r="L11" s="52"/>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hidden="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20</v>
      </c>
      <c r="E14" s="35"/>
      <c r="F14" s="111" t="s">
        <v>2563</v>
      </c>
      <c r="G14" s="35"/>
      <c r="H14" s="35"/>
      <c r="I14" s="120" t="s">
        <v>22</v>
      </c>
      <c r="J14" s="121" t="str">
        <f>'Rekapitulace stavby'!AN8</f>
        <v>10. 3. 2021</v>
      </c>
      <c r="K14" s="35"/>
      <c r="L14" s="52"/>
      <c r="S14" s="35"/>
      <c r="T14" s="35"/>
      <c r="U14" s="35"/>
      <c r="V14" s="35"/>
      <c r="W14" s="35"/>
      <c r="X14" s="35"/>
      <c r="Y14" s="35"/>
      <c r="Z14" s="35"/>
      <c r="AA14" s="35"/>
      <c r="AB14" s="35"/>
      <c r="AC14" s="35"/>
      <c r="AD14" s="35"/>
      <c r="AE14" s="35"/>
    </row>
    <row r="15" spans="1:31" s="2" customFormat="1" ht="10.9" customHeight="1" hidden="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hidden="1">
      <c r="A16" s="35"/>
      <c r="B16" s="40"/>
      <c r="C16" s="35"/>
      <c r="D16" s="120" t="s">
        <v>24</v>
      </c>
      <c r="E16" s="35"/>
      <c r="F16" s="35"/>
      <c r="G16" s="35"/>
      <c r="H16" s="35"/>
      <c r="I16" s="120" t="s">
        <v>25</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hidden="1">
      <c r="A17" s="35"/>
      <c r="B17" s="40"/>
      <c r="C17" s="35"/>
      <c r="D17" s="35"/>
      <c r="E17" s="111" t="str">
        <f>IF('Rekapitulace stavby'!E11="","",'Rekapitulace stavby'!E11)</f>
        <v>Město Bohumín</v>
      </c>
      <c r="F17" s="35"/>
      <c r="G17" s="35"/>
      <c r="H17" s="35"/>
      <c r="I17" s="120" t="s">
        <v>27</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hidden="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hidden="1">
      <c r="A19" s="35"/>
      <c r="B19" s="40"/>
      <c r="C19" s="35"/>
      <c r="D19" s="120" t="s">
        <v>28</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hidden="1">
      <c r="A20" s="35"/>
      <c r="B20" s="40"/>
      <c r="C20" s="35"/>
      <c r="D20" s="35"/>
      <c r="E20" s="331" t="str">
        <f>'Rekapitulace stavby'!E14</f>
        <v>Vyplň údaj</v>
      </c>
      <c r="F20" s="332"/>
      <c r="G20" s="332"/>
      <c r="H20" s="332"/>
      <c r="I20" s="120"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hidden="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hidden="1">
      <c r="A22" s="35"/>
      <c r="B22" s="40"/>
      <c r="C22" s="35"/>
      <c r="D22" s="120" t="s">
        <v>30</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hidden="1">
      <c r="A23" s="35"/>
      <c r="B23" s="40"/>
      <c r="C23" s="35"/>
      <c r="D23" s="35"/>
      <c r="E23" s="111" t="str">
        <f>IF('Rekapitulace stavby'!E17="","",'Rekapitulace stavby'!E17)</f>
        <v xml:space="preserve">ATRIS s.r.o. </v>
      </c>
      <c r="F23" s="35"/>
      <c r="G23" s="35"/>
      <c r="H23" s="35"/>
      <c r="I23" s="120" t="s">
        <v>27</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hidden="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hidden="1">
      <c r="A25" s="35"/>
      <c r="B25" s="40"/>
      <c r="C25" s="35"/>
      <c r="D25" s="120" t="s">
        <v>33</v>
      </c>
      <c r="E25" s="35"/>
      <c r="F25" s="35"/>
      <c r="G25" s="35"/>
      <c r="H25" s="35"/>
      <c r="I25" s="120"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hidden="1">
      <c r="A26" s="35"/>
      <c r="B26" s="40"/>
      <c r="C26" s="35"/>
      <c r="D26" s="35"/>
      <c r="E26" s="111" t="str">
        <f>IF('Rekapitulace stavby'!E20="","",'Rekapitulace stavby'!E20)</f>
        <v>Barbora Kyšková</v>
      </c>
      <c r="F26" s="35"/>
      <c r="G26" s="35"/>
      <c r="H26" s="35"/>
      <c r="I26" s="120"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hidden="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hidden="1">
      <c r="A28" s="35"/>
      <c r="B28" s="40"/>
      <c r="C28" s="35"/>
      <c r="D28" s="120"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hidden="1">
      <c r="A29" s="122"/>
      <c r="B29" s="123"/>
      <c r="C29" s="122"/>
      <c r="D29" s="122"/>
      <c r="E29" s="333" t="s">
        <v>1</v>
      </c>
      <c r="F29" s="333"/>
      <c r="G29" s="333"/>
      <c r="H29" s="333"/>
      <c r="I29" s="122"/>
      <c r="J29" s="122"/>
      <c r="K29" s="122"/>
      <c r="L29" s="124"/>
      <c r="S29" s="122"/>
      <c r="T29" s="122"/>
      <c r="U29" s="122"/>
      <c r="V29" s="122"/>
      <c r="W29" s="122"/>
      <c r="X29" s="122"/>
      <c r="Y29" s="122"/>
      <c r="Z29" s="122"/>
      <c r="AA29" s="122"/>
      <c r="AB29" s="122"/>
      <c r="AC29" s="122"/>
      <c r="AD29" s="122"/>
      <c r="AE29" s="122"/>
    </row>
    <row r="30" spans="1:31" s="2" customFormat="1" ht="6.95" customHeight="1" hidden="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hidden="1">
      <c r="A32" s="35"/>
      <c r="B32" s="40"/>
      <c r="C32" s="35"/>
      <c r="D32" s="126" t="s">
        <v>36</v>
      </c>
      <c r="E32" s="35"/>
      <c r="F32" s="35"/>
      <c r="G32" s="35"/>
      <c r="H32" s="35"/>
      <c r="I32" s="35"/>
      <c r="J32" s="127">
        <f>ROUND(J121,2)</f>
        <v>0</v>
      </c>
      <c r="K32" s="35"/>
      <c r="L32" s="52"/>
      <c r="S32" s="35"/>
      <c r="T32" s="35"/>
      <c r="U32" s="35"/>
      <c r="V32" s="35"/>
      <c r="W32" s="35"/>
      <c r="X32" s="35"/>
      <c r="Y32" s="35"/>
      <c r="Z32" s="35"/>
      <c r="AA32" s="35"/>
      <c r="AB32" s="35"/>
      <c r="AC32" s="35"/>
      <c r="AD32" s="35"/>
      <c r="AE32" s="35"/>
    </row>
    <row r="33" spans="1:31" s="2" customFormat="1" ht="6.95" customHeight="1" hidden="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35"/>
      <c r="F34" s="128" t="s">
        <v>38</v>
      </c>
      <c r="G34" s="35"/>
      <c r="H34" s="35"/>
      <c r="I34" s="128" t="s">
        <v>37</v>
      </c>
      <c r="J34" s="128" t="s">
        <v>39</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129" t="s">
        <v>40</v>
      </c>
      <c r="E35" s="120" t="s">
        <v>41</v>
      </c>
      <c r="F35" s="130">
        <f>ROUND((SUM(BE121:BE136)),2)</f>
        <v>0</v>
      </c>
      <c r="G35" s="35"/>
      <c r="H35" s="35"/>
      <c r="I35" s="131">
        <v>0.21</v>
      </c>
      <c r="J35" s="130">
        <f>ROUND(((SUM(BE121:BE136))*I35),2)</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42</v>
      </c>
      <c r="F36" s="130">
        <f>ROUND((SUM(BF121:BF136)),2)</f>
        <v>0</v>
      </c>
      <c r="G36" s="35"/>
      <c r="H36" s="35"/>
      <c r="I36" s="131">
        <v>0.15</v>
      </c>
      <c r="J36" s="130">
        <f>ROUND(((SUM(BF121:BF136))*I36),2)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43</v>
      </c>
      <c r="F37" s="130">
        <f>ROUND((SUM(BG121:BG136)),2)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44</v>
      </c>
      <c r="F38" s="130">
        <f>ROUND((SUM(BH121:BH136)),2)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45</v>
      </c>
      <c r="F39" s="130">
        <f>ROUND((SUM(BI121:BI136)),2)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hidden="1">
      <c r="A41" s="35"/>
      <c r="B41" s="40"/>
      <c r="C41" s="132"/>
      <c r="D41" s="133" t="s">
        <v>46</v>
      </c>
      <c r="E41" s="134"/>
      <c r="F41" s="134"/>
      <c r="G41" s="135" t="s">
        <v>47</v>
      </c>
      <c r="H41" s="136" t="s">
        <v>48</v>
      </c>
      <c r="I41" s="134"/>
      <c r="J41" s="137">
        <f>SUM(J32:J39)</f>
        <v>0</v>
      </c>
      <c r="K41" s="138"/>
      <c r="L41" s="52"/>
      <c r="S41" s="35"/>
      <c r="T41" s="35"/>
      <c r="U41" s="35"/>
      <c r="V41" s="35"/>
      <c r="W41" s="35"/>
      <c r="X41" s="35"/>
      <c r="Y41" s="35"/>
      <c r="Z41" s="35"/>
      <c r="AA41" s="35"/>
      <c r="AB41" s="35"/>
      <c r="AC41" s="35"/>
      <c r="AD41" s="35"/>
      <c r="AE41" s="35"/>
    </row>
    <row r="42" spans="1:31" s="2" customFormat="1" ht="14.45" customHeight="1" hidden="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2:12" s="1" customFormat="1" ht="12" customHeight="1">
      <c r="B86" s="22"/>
      <c r="C86" s="30" t="s">
        <v>177</v>
      </c>
      <c r="D86" s="23"/>
      <c r="E86" s="23"/>
      <c r="F86" s="23"/>
      <c r="G86" s="23"/>
      <c r="H86" s="23"/>
      <c r="I86" s="23"/>
      <c r="J86" s="23"/>
      <c r="K86" s="23"/>
      <c r="L86" s="21"/>
    </row>
    <row r="87" spans="1:31" s="2" customFormat="1" ht="16.5" customHeight="1">
      <c r="A87" s="35"/>
      <c r="B87" s="36"/>
      <c r="C87" s="37"/>
      <c r="D87" s="37"/>
      <c r="E87" s="325" t="s">
        <v>4153</v>
      </c>
      <c r="F87" s="324"/>
      <c r="G87" s="324"/>
      <c r="H87" s="324"/>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4154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17" t="str">
        <f>E11</f>
        <v>003 - ZC_3</v>
      </c>
      <c r="F89" s="324"/>
      <c r="G89" s="324"/>
      <c r="H89" s="324"/>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 xml:space="preserve"> </v>
      </c>
      <c r="G91" s="37"/>
      <c r="H91" s="37"/>
      <c r="I91" s="30" t="s">
        <v>22</v>
      </c>
      <c r="J91" s="67" t="str">
        <f>IF(J14="","",J14)</f>
        <v>10. 3. 2021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Bohumín</v>
      </c>
      <c r="G93" s="37"/>
      <c r="H93" s="37"/>
      <c r="I93" s="30" t="s">
        <v>30</v>
      </c>
      <c r="J93" s="33" t="str">
        <f>E23</f>
        <v xml:space="preserve">ATRIS s.r.o. </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Barbora Kyšková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180</v>
      </c>
      <c r="D96" s="151"/>
      <c r="E96" s="151"/>
      <c r="F96" s="151"/>
      <c r="G96" s="151"/>
      <c r="H96" s="151"/>
      <c r="I96" s="151"/>
      <c r="J96" s="152" t="s">
        <v>181</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182</v>
      </c>
      <c r="D98" s="37"/>
      <c r="E98" s="37"/>
      <c r="F98" s="37"/>
      <c r="G98" s="37"/>
      <c r="H98" s="37"/>
      <c r="I98" s="37"/>
      <c r="J98" s="85">
        <f>J121</f>
        <v>0</v>
      </c>
      <c r="K98" s="37"/>
      <c r="L98" s="52"/>
      <c r="S98" s="35"/>
      <c r="T98" s="35"/>
      <c r="U98" s="35"/>
      <c r="V98" s="35"/>
      <c r="W98" s="35"/>
      <c r="X98" s="35"/>
      <c r="Y98" s="35"/>
      <c r="Z98" s="35"/>
      <c r="AA98" s="35"/>
      <c r="AB98" s="35"/>
      <c r="AC98" s="35"/>
      <c r="AD98" s="35"/>
      <c r="AE98" s="35"/>
      <c r="AU98" s="18" t="s">
        <v>183</v>
      </c>
    </row>
    <row r="99" spans="2:12" s="9" customFormat="1" ht="24.95" customHeight="1">
      <c r="B99" s="154"/>
      <c r="C99" s="155"/>
      <c r="D99" s="156" t="s">
        <v>4256</v>
      </c>
      <c r="E99" s="157"/>
      <c r="F99" s="157"/>
      <c r="G99" s="157"/>
      <c r="H99" s="157"/>
      <c r="I99" s="157"/>
      <c r="J99" s="158">
        <f>J122</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189</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26.25" customHeight="1">
      <c r="A109" s="35"/>
      <c r="B109" s="36"/>
      <c r="C109" s="37"/>
      <c r="D109" s="37"/>
      <c r="E109" s="325" t="str">
        <f>E7</f>
        <v>Bohumínská městská nemocnice – přístavba ambulantního traktu vč. příjezdové komunikace a parkoviště</v>
      </c>
      <c r="F109" s="326"/>
      <c r="G109" s="326"/>
      <c r="H109" s="326"/>
      <c r="I109" s="37"/>
      <c r="J109" s="37"/>
      <c r="K109" s="37"/>
      <c r="L109" s="52"/>
      <c r="S109" s="35"/>
      <c r="T109" s="35"/>
      <c r="U109" s="35"/>
      <c r="V109" s="35"/>
      <c r="W109" s="35"/>
      <c r="X109" s="35"/>
      <c r="Y109" s="35"/>
      <c r="Z109" s="35"/>
      <c r="AA109" s="35"/>
      <c r="AB109" s="35"/>
      <c r="AC109" s="35"/>
      <c r="AD109" s="35"/>
      <c r="AE109" s="35"/>
    </row>
    <row r="110" spans="2:12" s="1" customFormat="1" ht="12" customHeight="1">
      <c r="B110" s="22"/>
      <c r="C110" s="30" t="s">
        <v>177</v>
      </c>
      <c r="D110" s="23"/>
      <c r="E110" s="23"/>
      <c r="F110" s="23"/>
      <c r="G110" s="23"/>
      <c r="H110" s="23"/>
      <c r="I110" s="23"/>
      <c r="J110" s="23"/>
      <c r="K110" s="23"/>
      <c r="L110" s="21"/>
    </row>
    <row r="111" spans="1:31" s="2" customFormat="1" ht="16.5" customHeight="1">
      <c r="A111" s="35"/>
      <c r="B111" s="36"/>
      <c r="C111" s="37"/>
      <c r="D111" s="37"/>
      <c r="E111" s="325" t="s">
        <v>4153</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4154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E11</f>
        <v>003 - ZC_3</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F14</f>
        <v xml:space="preserve"> </v>
      </c>
      <c r="G115" s="37"/>
      <c r="H115" s="37"/>
      <c r="I115" s="30" t="s">
        <v>22</v>
      </c>
      <c r="J115" s="67" t="str">
        <f>IF(J14="","",J14)</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E17</f>
        <v>Město Bohumín</v>
      </c>
      <c r="G117" s="37"/>
      <c r="H117" s="37"/>
      <c r="I117" s="30" t="s">
        <v>30</v>
      </c>
      <c r="J117" s="33" t="str">
        <f>E23</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IF(E20="","",E20)</f>
        <v>Vyplň údaj</v>
      </c>
      <c r="G118" s="37"/>
      <c r="H118" s="37"/>
      <c r="I118" s="30" t="s">
        <v>33</v>
      </c>
      <c r="J118" s="33" t="str">
        <f>E26</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f>
        <v>0</v>
      </c>
      <c r="Q121" s="80"/>
      <c r="R121" s="173">
        <f>R122</f>
        <v>0</v>
      </c>
      <c r="S121" s="80"/>
      <c r="T121" s="174">
        <f>T122</f>
        <v>0</v>
      </c>
      <c r="U121" s="35"/>
      <c r="V121" s="35"/>
      <c r="W121" s="35"/>
      <c r="X121" s="35"/>
      <c r="Y121" s="35"/>
      <c r="Z121" s="35"/>
      <c r="AA121" s="35"/>
      <c r="AB121" s="35"/>
      <c r="AC121" s="35"/>
      <c r="AD121" s="35"/>
      <c r="AE121" s="35"/>
      <c r="AT121" s="18" t="s">
        <v>75</v>
      </c>
      <c r="AU121" s="18" t="s">
        <v>183</v>
      </c>
      <c r="BK121" s="175">
        <f>BK122</f>
        <v>0</v>
      </c>
    </row>
    <row r="122" spans="2:63" s="12" customFormat="1" ht="25.9" customHeight="1">
      <c r="B122" s="176"/>
      <c r="C122" s="177"/>
      <c r="D122" s="178" t="s">
        <v>75</v>
      </c>
      <c r="E122" s="179" t="s">
        <v>2674</v>
      </c>
      <c r="F122" s="179" t="s">
        <v>4257</v>
      </c>
      <c r="G122" s="177"/>
      <c r="H122" s="177"/>
      <c r="I122" s="180"/>
      <c r="J122" s="181">
        <f>BK122</f>
        <v>0</v>
      </c>
      <c r="K122" s="177"/>
      <c r="L122" s="182"/>
      <c r="M122" s="183"/>
      <c r="N122" s="184"/>
      <c r="O122" s="184"/>
      <c r="P122" s="185">
        <f>SUM(P123:P136)</f>
        <v>0</v>
      </c>
      <c r="Q122" s="184"/>
      <c r="R122" s="185">
        <f>SUM(R123:R136)</f>
        <v>0</v>
      </c>
      <c r="S122" s="184"/>
      <c r="T122" s="186">
        <f>SUM(T123:T136)</f>
        <v>0</v>
      </c>
      <c r="AR122" s="187" t="s">
        <v>84</v>
      </c>
      <c r="AT122" s="188" t="s">
        <v>75</v>
      </c>
      <c r="AU122" s="188" t="s">
        <v>76</v>
      </c>
      <c r="AY122" s="187" t="s">
        <v>205</v>
      </c>
      <c r="BK122" s="189">
        <f>SUM(BK123:BK136)</f>
        <v>0</v>
      </c>
    </row>
    <row r="123" spans="1:65" s="2" customFormat="1" ht="76.35" customHeight="1">
      <c r="A123" s="35"/>
      <c r="B123" s="36"/>
      <c r="C123" s="192" t="s">
        <v>84</v>
      </c>
      <c r="D123" s="192" t="s">
        <v>207</v>
      </c>
      <c r="E123" s="193" t="s">
        <v>4258</v>
      </c>
      <c r="F123" s="194" t="s">
        <v>4259</v>
      </c>
      <c r="G123" s="195" t="s">
        <v>2678</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84</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86</v>
      </c>
    </row>
    <row r="124" spans="1:47" s="2" customFormat="1" ht="19.5">
      <c r="A124" s="35"/>
      <c r="B124" s="36"/>
      <c r="C124" s="37"/>
      <c r="D124" s="205" t="s">
        <v>225</v>
      </c>
      <c r="E124" s="37"/>
      <c r="F124" s="206" t="s">
        <v>4260</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84</v>
      </c>
    </row>
    <row r="125" spans="1:65" s="2" customFormat="1" ht="76.35" customHeight="1">
      <c r="A125" s="35"/>
      <c r="B125" s="36"/>
      <c r="C125" s="192" t="s">
        <v>86</v>
      </c>
      <c r="D125" s="192" t="s">
        <v>207</v>
      </c>
      <c r="E125" s="193" t="s">
        <v>4261</v>
      </c>
      <c r="F125" s="194" t="s">
        <v>4262</v>
      </c>
      <c r="G125" s="195" t="s">
        <v>2678</v>
      </c>
      <c r="H125" s="196">
        <v>13</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84</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211</v>
      </c>
    </row>
    <row r="126" spans="1:47" s="2" customFormat="1" ht="19.5">
      <c r="A126" s="35"/>
      <c r="B126" s="36"/>
      <c r="C126" s="37"/>
      <c r="D126" s="205" t="s">
        <v>225</v>
      </c>
      <c r="E126" s="37"/>
      <c r="F126" s="206" t="s">
        <v>4263</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84</v>
      </c>
    </row>
    <row r="127" spans="1:65" s="2" customFormat="1" ht="76.35" customHeight="1">
      <c r="A127" s="35"/>
      <c r="B127" s="36"/>
      <c r="C127" s="192" t="s">
        <v>218</v>
      </c>
      <c r="D127" s="192" t="s">
        <v>207</v>
      </c>
      <c r="E127" s="193" t="s">
        <v>4264</v>
      </c>
      <c r="F127" s="194" t="s">
        <v>4265</v>
      </c>
      <c r="G127" s="195" t="s">
        <v>2678</v>
      </c>
      <c r="H127" s="196">
        <v>2</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84</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235</v>
      </c>
    </row>
    <row r="128" spans="1:47" s="2" customFormat="1" ht="19.5">
      <c r="A128" s="35"/>
      <c r="B128" s="36"/>
      <c r="C128" s="37"/>
      <c r="D128" s="205" t="s">
        <v>225</v>
      </c>
      <c r="E128" s="37"/>
      <c r="F128" s="206" t="s">
        <v>4266</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84</v>
      </c>
    </row>
    <row r="129" spans="1:65" s="2" customFormat="1" ht="76.35" customHeight="1">
      <c r="A129" s="35"/>
      <c r="B129" s="36"/>
      <c r="C129" s="192" t="s">
        <v>211</v>
      </c>
      <c r="D129" s="192" t="s">
        <v>207</v>
      </c>
      <c r="E129" s="193" t="s">
        <v>4267</v>
      </c>
      <c r="F129" s="194" t="s">
        <v>4268</v>
      </c>
      <c r="G129" s="195" t="s">
        <v>2678</v>
      </c>
      <c r="H129" s="196">
        <v>2</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211</v>
      </c>
      <c r="AT129" s="203" t="s">
        <v>207</v>
      </c>
      <c r="AU129" s="203" t="s">
        <v>84</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245</v>
      </c>
    </row>
    <row r="130" spans="1:47" s="2" customFormat="1" ht="19.5">
      <c r="A130" s="35"/>
      <c r="B130" s="36"/>
      <c r="C130" s="37"/>
      <c r="D130" s="205" t="s">
        <v>225</v>
      </c>
      <c r="E130" s="37"/>
      <c r="F130" s="206" t="s">
        <v>4269</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84</v>
      </c>
    </row>
    <row r="131" spans="1:65" s="2" customFormat="1" ht="62.65" customHeight="1">
      <c r="A131" s="35"/>
      <c r="B131" s="36"/>
      <c r="C131" s="192" t="s">
        <v>204</v>
      </c>
      <c r="D131" s="192" t="s">
        <v>207</v>
      </c>
      <c r="E131" s="193" t="s">
        <v>4270</v>
      </c>
      <c r="F131" s="194" t="s">
        <v>4271</v>
      </c>
      <c r="G131" s="195" t="s">
        <v>3158</v>
      </c>
      <c r="H131" s="196">
        <v>150</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211</v>
      </c>
      <c r="AT131" s="203" t="s">
        <v>207</v>
      </c>
      <c r="AU131" s="203" t="s">
        <v>84</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211</v>
      </c>
      <c r="BM131" s="203" t="s">
        <v>256</v>
      </c>
    </row>
    <row r="132" spans="1:47" s="2" customFormat="1" ht="19.5">
      <c r="A132" s="35"/>
      <c r="B132" s="36"/>
      <c r="C132" s="37"/>
      <c r="D132" s="205" t="s">
        <v>225</v>
      </c>
      <c r="E132" s="37"/>
      <c r="F132" s="206" t="s">
        <v>4163</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225</v>
      </c>
      <c r="AU132" s="18" t="s">
        <v>84</v>
      </c>
    </row>
    <row r="133" spans="1:65" s="2" customFormat="1" ht="14.45" customHeight="1">
      <c r="A133" s="35"/>
      <c r="B133" s="36"/>
      <c r="C133" s="192" t="s">
        <v>235</v>
      </c>
      <c r="D133" s="192" t="s">
        <v>207</v>
      </c>
      <c r="E133" s="193" t="s">
        <v>4272</v>
      </c>
      <c r="F133" s="194" t="s">
        <v>4273</v>
      </c>
      <c r="G133" s="195" t="s">
        <v>2678</v>
      </c>
      <c r="H133" s="196">
        <v>16</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84</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323</v>
      </c>
    </row>
    <row r="134" spans="1:47" s="2" customFormat="1" ht="19.5">
      <c r="A134" s="35"/>
      <c r="B134" s="36"/>
      <c r="C134" s="37"/>
      <c r="D134" s="205" t="s">
        <v>225</v>
      </c>
      <c r="E134" s="37"/>
      <c r="F134" s="206" t="s">
        <v>4163</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225</v>
      </c>
      <c r="AU134" s="18" t="s">
        <v>84</v>
      </c>
    </row>
    <row r="135" spans="1:65" s="2" customFormat="1" ht="14.45" customHeight="1">
      <c r="A135" s="35"/>
      <c r="B135" s="36"/>
      <c r="C135" s="192" t="s">
        <v>240</v>
      </c>
      <c r="D135" s="192" t="s">
        <v>207</v>
      </c>
      <c r="E135" s="193" t="s">
        <v>4227</v>
      </c>
      <c r="F135" s="194" t="s">
        <v>3140</v>
      </c>
      <c r="G135" s="195" t="s">
        <v>2137</v>
      </c>
      <c r="H135" s="196">
        <v>150</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84</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333</v>
      </c>
    </row>
    <row r="136" spans="1:47" s="2" customFormat="1" ht="19.5">
      <c r="A136" s="35"/>
      <c r="B136" s="36"/>
      <c r="C136" s="37"/>
      <c r="D136" s="205" t="s">
        <v>225</v>
      </c>
      <c r="E136" s="37"/>
      <c r="F136" s="206" t="s">
        <v>4163</v>
      </c>
      <c r="G136" s="37"/>
      <c r="H136" s="37"/>
      <c r="I136" s="207"/>
      <c r="J136" s="37"/>
      <c r="K136" s="37"/>
      <c r="L136" s="40"/>
      <c r="M136" s="210"/>
      <c r="N136" s="211"/>
      <c r="O136" s="212"/>
      <c r="P136" s="212"/>
      <c r="Q136" s="212"/>
      <c r="R136" s="212"/>
      <c r="S136" s="212"/>
      <c r="T136" s="213"/>
      <c r="U136" s="35"/>
      <c r="V136" s="35"/>
      <c r="W136" s="35"/>
      <c r="X136" s="35"/>
      <c r="Y136" s="35"/>
      <c r="Z136" s="35"/>
      <c r="AA136" s="35"/>
      <c r="AB136" s="35"/>
      <c r="AC136" s="35"/>
      <c r="AD136" s="35"/>
      <c r="AE136" s="35"/>
      <c r="AT136" s="18" t="s">
        <v>225</v>
      </c>
      <c r="AU136" s="18" t="s">
        <v>84</v>
      </c>
    </row>
    <row r="137" spans="1:31" s="2" customFormat="1" ht="6.95" customHeight="1">
      <c r="A137" s="35"/>
      <c r="B137" s="55"/>
      <c r="C137" s="56"/>
      <c r="D137" s="56"/>
      <c r="E137" s="56"/>
      <c r="F137" s="56"/>
      <c r="G137" s="56"/>
      <c r="H137" s="56"/>
      <c r="I137" s="56"/>
      <c r="J137" s="56"/>
      <c r="K137" s="56"/>
      <c r="L137" s="40"/>
      <c r="M137" s="35"/>
      <c r="O137" s="35"/>
      <c r="P137" s="35"/>
      <c r="Q137" s="35"/>
      <c r="R137" s="35"/>
      <c r="S137" s="35"/>
      <c r="T137" s="35"/>
      <c r="U137" s="35"/>
      <c r="V137" s="35"/>
      <c r="W137" s="35"/>
      <c r="X137" s="35"/>
      <c r="Y137" s="35"/>
      <c r="Z137" s="35"/>
      <c r="AA137" s="35"/>
      <c r="AB137" s="35"/>
      <c r="AC137" s="35"/>
      <c r="AD137" s="35"/>
      <c r="AE137" s="35"/>
    </row>
  </sheetData>
  <sheetProtection algorithmName="SHA-512" hashValue="0zRLU6UncffMBFUaDOvY3W02mRdSikE9qLEIwWHcKZSQxIaKmlyRGHccrWKaKdWQJrUFX7P45QAfkdfBmEiNMg==" saltValue="Zm7RYUg+9ai4y+zFMcW/yprM15hr81z9soI5ZUm/NXrLzAv8xQtG/VtVwe4EJHhAJd2X8M7fOFwcZLBDzYavtA==" spinCount="100000" sheet="1" objects="1" scenarios="1" formatColumns="0" formatRows="0" autoFilter="0"/>
  <autoFilter ref="C120:K13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148</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2:12" s="1" customFormat="1" ht="12" customHeight="1" hidden="1">
      <c r="B8" s="21"/>
      <c r="D8" s="120" t="s">
        <v>177</v>
      </c>
      <c r="L8" s="21"/>
    </row>
    <row r="9" spans="1:31" s="2" customFormat="1" ht="16.5" customHeight="1" hidden="1">
      <c r="A9" s="35"/>
      <c r="B9" s="40"/>
      <c r="C9" s="35"/>
      <c r="D9" s="35"/>
      <c r="E9" s="327" t="s">
        <v>4153</v>
      </c>
      <c r="F9" s="330"/>
      <c r="G9" s="330"/>
      <c r="H9" s="330"/>
      <c r="I9" s="35"/>
      <c r="J9" s="35"/>
      <c r="K9" s="35"/>
      <c r="L9" s="52"/>
      <c r="S9" s="35"/>
      <c r="T9" s="35"/>
      <c r="U9" s="35"/>
      <c r="V9" s="35"/>
      <c r="W9" s="35"/>
      <c r="X9" s="35"/>
      <c r="Y9" s="35"/>
      <c r="Z9" s="35"/>
      <c r="AA9" s="35"/>
      <c r="AB9" s="35"/>
      <c r="AC9" s="35"/>
      <c r="AD9" s="35"/>
      <c r="AE9" s="35"/>
    </row>
    <row r="10" spans="1:31" s="2" customFormat="1" ht="12" customHeight="1" hidden="1">
      <c r="A10" s="35"/>
      <c r="B10" s="40"/>
      <c r="C10" s="35"/>
      <c r="D10" s="120" t="s">
        <v>4154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hidden="1">
      <c r="A11" s="35"/>
      <c r="B11" s="40"/>
      <c r="C11" s="35"/>
      <c r="D11" s="35"/>
      <c r="E11" s="329" t="s">
        <v>4274</v>
      </c>
      <c r="F11" s="330"/>
      <c r="G11" s="330"/>
      <c r="H11" s="330"/>
      <c r="I11" s="35"/>
      <c r="J11" s="35"/>
      <c r="K11" s="35"/>
      <c r="L11" s="52"/>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hidden="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20</v>
      </c>
      <c r="E14" s="35"/>
      <c r="F14" s="111" t="s">
        <v>2563</v>
      </c>
      <c r="G14" s="35"/>
      <c r="H14" s="35"/>
      <c r="I14" s="120" t="s">
        <v>22</v>
      </c>
      <c r="J14" s="121" t="str">
        <f>'Rekapitulace stavby'!AN8</f>
        <v>10. 3. 2021</v>
      </c>
      <c r="K14" s="35"/>
      <c r="L14" s="52"/>
      <c r="S14" s="35"/>
      <c r="T14" s="35"/>
      <c r="U14" s="35"/>
      <c r="V14" s="35"/>
      <c r="W14" s="35"/>
      <c r="X14" s="35"/>
      <c r="Y14" s="35"/>
      <c r="Z14" s="35"/>
      <c r="AA14" s="35"/>
      <c r="AB14" s="35"/>
      <c r="AC14" s="35"/>
      <c r="AD14" s="35"/>
      <c r="AE14" s="35"/>
    </row>
    <row r="15" spans="1:31" s="2" customFormat="1" ht="10.9" customHeight="1" hidden="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hidden="1">
      <c r="A16" s="35"/>
      <c r="B16" s="40"/>
      <c r="C16" s="35"/>
      <c r="D16" s="120" t="s">
        <v>24</v>
      </c>
      <c r="E16" s="35"/>
      <c r="F16" s="35"/>
      <c r="G16" s="35"/>
      <c r="H16" s="35"/>
      <c r="I16" s="120" t="s">
        <v>25</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hidden="1">
      <c r="A17" s="35"/>
      <c r="B17" s="40"/>
      <c r="C17" s="35"/>
      <c r="D17" s="35"/>
      <c r="E17" s="111" t="str">
        <f>IF('Rekapitulace stavby'!E11="","",'Rekapitulace stavby'!E11)</f>
        <v>Město Bohumín</v>
      </c>
      <c r="F17" s="35"/>
      <c r="G17" s="35"/>
      <c r="H17" s="35"/>
      <c r="I17" s="120" t="s">
        <v>27</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hidden="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hidden="1">
      <c r="A19" s="35"/>
      <c r="B19" s="40"/>
      <c r="C19" s="35"/>
      <c r="D19" s="120" t="s">
        <v>28</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hidden="1">
      <c r="A20" s="35"/>
      <c r="B20" s="40"/>
      <c r="C20" s="35"/>
      <c r="D20" s="35"/>
      <c r="E20" s="331" t="str">
        <f>'Rekapitulace stavby'!E14</f>
        <v>Vyplň údaj</v>
      </c>
      <c r="F20" s="332"/>
      <c r="G20" s="332"/>
      <c r="H20" s="332"/>
      <c r="I20" s="120"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hidden="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hidden="1">
      <c r="A22" s="35"/>
      <c r="B22" s="40"/>
      <c r="C22" s="35"/>
      <c r="D22" s="120" t="s">
        <v>30</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hidden="1">
      <c r="A23" s="35"/>
      <c r="B23" s="40"/>
      <c r="C23" s="35"/>
      <c r="D23" s="35"/>
      <c r="E23" s="111" t="str">
        <f>IF('Rekapitulace stavby'!E17="","",'Rekapitulace stavby'!E17)</f>
        <v xml:space="preserve">ATRIS s.r.o. </v>
      </c>
      <c r="F23" s="35"/>
      <c r="G23" s="35"/>
      <c r="H23" s="35"/>
      <c r="I23" s="120" t="s">
        <v>27</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hidden="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hidden="1">
      <c r="A25" s="35"/>
      <c r="B25" s="40"/>
      <c r="C25" s="35"/>
      <c r="D25" s="120" t="s">
        <v>33</v>
      </c>
      <c r="E25" s="35"/>
      <c r="F25" s="35"/>
      <c r="G25" s="35"/>
      <c r="H25" s="35"/>
      <c r="I25" s="120"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hidden="1">
      <c r="A26" s="35"/>
      <c r="B26" s="40"/>
      <c r="C26" s="35"/>
      <c r="D26" s="35"/>
      <c r="E26" s="111" t="str">
        <f>IF('Rekapitulace stavby'!E20="","",'Rekapitulace stavby'!E20)</f>
        <v>Barbora Kyšková</v>
      </c>
      <c r="F26" s="35"/>
      <c r="G26" s="35"/>
      <c r="H26" s="35"/>
      <c r="I26" s="120"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hidden="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hidden="1">
      <c r="A28" s="35"/>
      <c r="B28" s="40"/>
      <c r="C28" s="35"/>
      <c r="D28" s="120"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hidden="1">
      <c r="A29" s="122"/>
      <c r="B29" s="123"/>
      <c r="C29" s="122"/>
      <c r="D29" s="122"/>
      <c r="E29" s="333" t="s">
        <v>1</v>
      </c>
      <c r="F29" s="333"/>
      <c r="G29" s="333"/>
      <c r="H29" s="333"/>
      <c r="I29" s="122"/>
      <c r="J29" s="122"/>
      <c r="K29" s="122"/>
      <c r="L29" s="124"/>
      <c r="S29" s="122"/>
      <c r="T29" s="122"/>
      <c r="U29" s="122"/>
      <c r="V29" s="122"/>
      <c r="W29" s="122"/>
      <c r="X29" s="122"/>
      <c r="Y29" s="122"/>
      <c r="Z29" s="122"/>
      <c r="AA29" s="122"/>
      <c r="AB29" s="122"/>
      <c r="AC29" s="122"/>
      <c r="AD29" s="122"/>
      <c r="AE29" s="122"/>
    </row>
    <row r="30" spans="1:31" s="2" customFormat="1" ht="6.95" customHeight="1" hidden="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hidden="1">
      <c r="A32" s="35"/>
      <c r="B32" s="40"/>
      <c r="C32" s="35"/>
      <c r="D32" s="126" t="s">
        <v>36</v>
      </c>
      <c r="E32" s="35"/>
      <c r="F32" s="35"/>
      <c r="G32" s="35"/>
      <c r="H32" s="35"/>
      <c r="I32" s="35"/>
      <c r="J32" s="127">
        <f>ROUND(J121,2)</f>
        <v>0</v>
      </c>
      <c r="K32" s="35"/>
      <c r="L32" s="52"/>
      <c r="S32" s="35"/>
      <c r="T32" s="35"/>
      <c r="U32" s="35"/>
      <c r="V32" s="35"/>
      <c r="W32" s="35"/>
      <c r="X32" s="35"/>
      <c r="Y32" s="35"/>
      <c r="Z32" s="35"/>
      <c r="AA32" s="35"/>
      <c r="AB32" s="35"/>
      <c r="AC32" s="35"/>
      <c r="AD32" s="35"/>
      <c r="AE32" s="35"/>
    </row>
    <row r="33" spans="1:31" s="2" customFormat="1" ht="6.95" customHeight="1" hidden="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35"/>
      <c r="F34" s="128" t="s">
        <v>38</v>
      </c>
      <c r="G34" s="35"/>
      <c r="H34" s="35"/>
      <c r="I34" s="128" t="s">
        <v>37</v>
      </c>
      <c r="J34" s="128" t="s">
        <v>39</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129" t="s">
        <v>40</v>
      </c>
      <c r="E35" s="120" t="s">
        <v>41</v>
      </c>
      <c r="F35" s="130">
        <f>ROUND((SUM(BE121:BE146)),2)</f>
        <v>0</v>
      </c>
      <c r="G35" s="35"/>
      <c r="H35" s="35"/>
      <c r="I35" s="131">
        <v>0.21</v>
      </c>
      <c r="J35" s="130">
        <f>ROUND(((SUM(BE121:BE146))*I35),2)</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42</v>
      </c>
      <c r="F36" s="130">
        <f>ROUND((SUM(BF121:BF146)),2)</f>
        <v>0</v>
      </c>
      <c r="G36" s="35"/>
      <c r="H36" s="35"/>
      <c r="I36" s="131">
        <v>0.15</v>
      </c>
      <c r="J36" s="130">
        <f>ROUND(((SUM(BF121:BF146))*I36),2)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43</v>
      </c>
      <c r="F37" s="130">
        <f>ROUND((SUM(BG121:BG146)),2)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44</v>
      </c>
      <c r="F38" s="130">
        <f>ROUND((SUM(BH121:BH146)),2)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45</v>
      </c>
      <c r="F39" s="130">
        <f>ROUND((SUM(BI121:BI146)),2)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hidden="1">
      <c r="A41" s="35"/>
      <c r="B41" s="40"/>
      <c r="C41" s="132"/>
      <c r="D41" s="133" t="s">
        <v>46</v>
      </c>
      <c r="E41" s="134"/>
      <c r="F41" s="134"/>
      <c r="G41" s="135" t="s">
        <v>47</v>
      </c>
      <c r="H41" s="136" t="s">
        <v>48</v>
      </c>
      <c r="I41" s="134"/>
      <c r="J41" s="137">
        <f>SUM(J32:J39)</f>
        <v>0</v>
      </c>
      <c r="K41" s="138"/>
      <c r="L41" s="52"/>
      <c r="S41" s="35"/>
      <c r="T41" s="35"/>
      <c r="U41" s="35"/>
      <c r="V41" s="35"/>
      <c r="W41" s="35"/>
      <c r="X41" s="35"/>
      <c r="Y41" s="35"/>
      <c r="Z41" s="35"/>
      <c r="AA41" s="35"/>
      <c r="AB41" s="35"/>
      <c r="AC41" s="35"/>
      <c r="AD41" s="35"/>
      <c r="AE41" s="35"/>
    </row>
    <row r="42" spans="1:31" s="2" customFormat="1" ht="14.45" customHeight="1" hidden="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2:12" s="1" customFormat="1" ht="12" customHeight="1">
      <c r="B86" s="22"/>
      <c r="C86" s="30" t="s">
        <v>177</v>
      </c>
      <c r="D86" s="23"/>
      <c r="E86" s="23"/>
      <c r="F86" s="23"/>
      <c r="G86" s="23"/>
      <c r="H86" s="23"/>
      <c r="I86" s="23"/>
      <c r="J86" s="23"/>
      <c r="K86" s="23"/>
      <c r="L86" s="21"/>
    </row>
    <row r="87" spans="1:31" s="2" customFormat="1" ht="16.5" customHeight="1">
      <c r="A87" s="35"/>
      <c r="B87" s="36"/>
      <c r="C87" s="37"/>
      <c r="D87" s="37"/>
      <c r="E87" s="325" t="s">
        <v>4153</v>
      </c>
      <c r="F87" s="324"/>
      <c r="G87" s="324"/>
      <c r="H87" s="324"/>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4154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17" t="str">
        <f>E11</f>
        <v>004 - ZC_4</v>
      </c>
      <c r="F89" s="324"/>
      <c r="G89" s="324"/>
      <c r="H89" s="324"/>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 xml:space="preserve"> </v>
      </c>
      <c r="G91" s="37"/>
      <c r="H91" s="37"/>
      <c r="I91" s="30" t="s">
        <v>22</v>
      </c>
      <c r="J91" s="67" t="str">
        <f>IF(J14="","",J14)</f>
        <v>10. 3. 2021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Bohumín</v>
      </c>
      <c r="G93" s="37"/>
      <c r="H93" s="37"/>
      <c r="I93" s="30" t="s">
        <v>30</v>
      </c>
      <c r="J93" s="33" t="str">
        <f>E23</f>
        <v xml:space="preserve">ATRIS s.r.o. </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Barbora Kyšková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180</v>
      </c>
      <c r="D96" s="151"/>
      <c r="E96" s="151"/>
      <c r="F96" s="151"/>
      <c r="G96" s="151"/>
      <c r="H96" s="151"/>
      <c r="I96" s="151"/>
      <c r="J96" s="152" t="s">
        <v>181</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182</v>
      </c>
      <c r="D98" s="37"/>
      <c r="E98" s="37"/>
      <c r="F98" s="37"/>
      <c r="G98" s="37"/>
      <c r="H98" s="37"/>
      <c r="I98" s="37"/>
      <c r="J98" s="85">
        <f>J121</f>
        <v>0</v>
      </c>
      <c r="K98" s="37"/>
      <c r="L98" s="52"/>
      <c r="S98" s="35"/>
      <c r="T98" s="35"/>
      <c r="U98" s="35"/>
      <c r="V98" s="35"/>
      <c r="W98" s="35"/>
      <c r="X98" s="35"/>
      <c r="Y98" s="35"/>
      <c r="Z98" s="35"/>
      <c r="AA98" s="35"/>
      <c r="AB98" s="35"/>
      <c r="AC98" s="35"/>
      <c r="AD98" s="35"/>
      <c r="AE98" s="35"/>
      <c r="AU98" s="18" t="s">
        <v>183</v>
      </c>
    </row>
    <row r="99" spans="2:12" s="9" customFormat="1" ht="24.95" customHeight="1">
      <c r="B99" s="154"/>
      <c r="C99" s="155"/>
      <c r="D99" s="156" t="s">
        <v>4275</v>
      </c>
      <c r="E99" s="157"/>
      <c r="F99" s="157"/>
      <c r="G99" s="157"/>
      <c r="H99" s="157"/>
      <c r="I99" s="157"/>
      <c r="J99" s="158">
        <f>J122</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189</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26.25" customHeight="1">
      <c r="A109" s="35"/>
      <c r="B109" s="36"/>
      <c r="C109" s="37"/>
      <c r="D109" s="37"/>
      <c r="E109" s="325" t="str">
        <f>E7</f>
        <v>Bohumínská městská nemocnice – přístavba ambulantního traktu vč. příjezdové komunikace a parkoviště</v>
      </c>
      <c r="F109" s="326"/>
      <c r="G109" s="326"/>
      <c r="H109" s="326"/>
      <c r="I109" s="37"/>
      <c r="J109" s="37"/>
      <c r="K109" s="37"/>
      <c r="L109" s="52"/>
      <c r="S109" s="35"/>
      <c r="T109" s="35"/>
      <c r="U109" s="35"/>
      <c r="V109" s="35"/>
      <c r="W109" s="35"/>
      <c r="X109" s="35"/>
      <c r="Y109" s="35"/>
      <c r="Z109" s="35"/>
      <c r="AA109" s="35"/>
      <c r="AB109" s="35"/>
      <c r="AC109" s="35"/>
      <c r="AD109" s="35"/>
      <c r="AE109" s="35"/>
    </row>
    <row r="110" spans="2:12" s="1" customFormat="1" ht="12" customHeight="1">
      <c r="B110" s="22"/>
      <c r="C110" s="30" t="s">
        <v>177</v>
      </c>
      <c r="D110" s="23"/>
      <c r="E110" s="23"/>
      <c r="F110" s="23"/>
      <c r="G110" s="23"/>
      <c r="H110" s="23"/>
      <c r="I110" s="23"/>
      <c r="J110" s="23"/>
      <c r="K110" s="23"/>
      <c r="L110" s="21"/>
    </row>
    <row r="111" spans="1:31" s="2" customFormat="1" ht="16.5" customHeight="1">
      <c r="A111" s="35"/>
      <c r="B111" s="36"/>
      <c r="C111" s="37"/>
      <c r="D111" s="37"/>
      <c r="E111" s="325" t="s">
        <v>4153</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4154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E11</f>
        <v>004 - ZC_4</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F14</f>
        <v xml:space="preserve"> </v>
      </c>
      <c r="G115" s="37"/>
      <c r="H115" s="37"/>
      <c r="I115" s="30" t="s">
        <v>22</v>
      </c>
      <c r="J115" s="67" t="str">
        <f>IF(J14="","",J14)</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E17</f>
        <v>Město Bohumín</v>
      </c>
      <c r="G117" s="37"/>
      <c r="H117" s="37"/>
      <c r="I117" s="30" t="s">
        <v>30</v>
      </c>
      <c r="J117" s="33" t="str">
        <f>E23</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IF(E20="","",E20)</f>
        <v>Vyplň údaj</v>
      </c>
      <c r="G118" s="37"/>
      <c r="H118" s="37"/>
      <c r="I118" s="30" t="s">
        <v>33</v>
      </c>
      <c r="J118" s="33" t="str">
        <f>E26</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f>
        <v>0</v>
      </c>
      <c r="Q121" s="80"/>
      <c r="R121" s="173">
        <f>R122</f>
        <v>0</v>
      </c>
      <c r="S121" s="80"/>
      <c r="T121" s="174">
        <f>T122</f>
        <v>0</v>
      </c>
      <c r="U121" s="35"/>
      <c r="V121" s="35"/>
      <c r="W121" s="35"/>
      <c r="X121" s="35"/>
      <c r="Y121" s="35"/>
      <c r="Z121" s="35"/>
      <c r="AA121" s="35"/>
      <c r="AB121" s="35"/>
      <c r="AC121" s="35"/>
      <c r="AD121" s="35"/>
      <c r="AE121" s="35"/>
      <c r="AT121" s="18" t="s">
        <v>75</v>
      </c>
      <c r="AU121" s="18" t="s">
        <v>183</v>
      </c>
      <c r="BK121" s="175">
        <f>BK122</f>
        <v>0</v>
      </c>
    </row>
    <row r="122" spans="2:63" s="12" customFormat="1" ht="25.9" customHeight="1">
      <c r="B122" s="176"/>
      <c r="C122" s="177"/>
      <c r="D122" s="178" t="s">
        <v>75</v>
      </c>
      <c r="E122" s="179" t="s">
        <v>2674</v>
      </c>
      <c r="F122" s="179" t="s">
        <v>4276</v>
      </c>
      <c r="G122" s="177"/>
      <c r="H122" s="177"/>
      <c r="I122" s="180"/>
      <c r="J122" s="181">
        <f>BK122</f>
        <v>0</v>
      </c>
      <c r="K122" s="177"/>
      <c r="L122" s="182"/>
      <c r="M122" s="183"/>
      <c r="N122" s="184"/>
      <c r="O122" s="184"/>
      <c r="P122" s="185">
        <f>SUM(P123:P146)</f>
        <v>0</v>
      </c>
      <c r="Q122" s="184"/>
      <c r="R122" s="185">
        <f>SUM(R123:R146)</f>
        <v>0</v>
      </c>
      <c r="S122" s="184"/>
      <c r="T122" s="186">
        <f>SUM(T123:T146)</f>
        <v>0</v>
      </c>
      <c r="AR122" s="187" t="s">
        <v>84</v>
      </c>
      <c r="AT122" s="188" t="s">
        <v>75</v>
      </c>
      <c r="AU122" s="188" t="s">
        <v>76</v>
      </c>
      <c r="AY122" s="187" t="s">
        <v>205</v>
      </c>
      <c r="BK122" s="189">
        <f>SUM(BK123:BK146)</f>
        <v>0</v>
      </c>
    </row>
    <row r="123" spans="1:65" s="2" customFormat="1" ht="37.9" customHeight="1">
      <c r="A123" s="35"/>
      <c r="B123" s="36"/>
      <c r="C123" s="192" t="s">
        <v>84</v>
      </c>
      <c r="D123" s="192" t="s">
        <v>207</v>
      </c>
      <c r="E123" s="193" t="s">
        <v>4277</v>
      </c>
      <c r="F123" s="194" t="s">
        <v>4278</v>
      </c>
      <c r="G123" s="195" t="s">
        <v>2678</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84</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86</v>
      </c>
    </row>
    <row r="124" spans="1:47" s="2" customFormat="1" ht="19.5">
      <c r="A124" s="35"/>
      <c r="B124" s="36"/>
      <c r="C124" s="37"/>
      <c r="D124" s="205" t="s">
        <v>225</v>
      </c>
      <c r="E124" s="37"/>
      <c r="F124" s="206" t="s">
        <v>4279</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84</v>
      </c>
    </row>
    <row r="125" spans="1:65" s="2" customFormat="1" ht="37.9" customHeight="1">
      <c r="A125" s="35"/>
      <c r="B125" s="36"/>
      <c r="C125" s="192" t="s">
        <v>86</v>
      </c>
      <c r="D125" s="192" t="s">
        <v>207</v>
      </c>
      <c r="E125" s="193" t="s">
        <v>4280</v>
      </c>
      <c r="F125" s="194" t="s">
        <v>4281</v>
      </c>
      <c r="G125" s="195" t="s">
        <v>2678</v>
      </c>
      <c r="H125" s="196">
        <v>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84</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211</v>
      </c>
    </row>
    <row r="126" spans="1:47" s="2" customFormat="1" ht="19.5">
      <c r="A126" s="35"/>
      <c r="B126" s="36"/>
      <c r="C126" s="37"/>
      <c r="D126" s="205" t="s">
        <v>225</v>
      </c>
      <c r="E126" s="37"/>
      <c r="F126" s="206" t="s">
        <v>4282</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84</v>
      </c>
    </row>
    <row r="127" spans="1:65" s="2" customFormat="1" ht="24.2" customHeight="1">
      <c r="A127" s="35"/>
      <c r="B127" s="36"/>
      <c r="C127" s="192" t="s">
        <v>218</v>
      </c>
      <c r="D127" s="192" t="s">
        <v>207</v>
      </c>
      <c r="E127" s="193" t="s">
        <v>4193</v>
      </c>
      <c r="F127" s="194" t="s">
        <v>3147</v>
      </c>
      <c r="G127" s="195" t="s">
        <v>2678</v>
      </c>
      <c r="H127" s="196">
        <v>9</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84</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235</v>
      </c>
    </row>
    <row r="128" spans="1:47" s="2" customFormat="1" ht="19.5">
      <c r="A128" s="35"/>
      <c r="B128" s="36"/>
      <c r="C128" s="37"/>
      <c r="D128" s="205" t="s">
        <v>225</v>
      </c>
      <c r="E128" s="37"/>
      <c r="F128" s="206" t="s">
        <v>4283</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84</v>
      </c>
    </row>
    <row r="129" spans="1:65" s="2" customFormat="1" ht="24.2" customHeight="1">
      <c r="A129" s="35"/>
      <c r="B129" s="36"/>
      <c r="C129" s="192" t="s">
        <v>211</v>
      </c>
      <c r="D129" s="192" t="s">
        <v>207</v>
      </c>
      <c r="E129" s="193" t="s">
        <v>4284</v>
      </c>
      <c r="F129" s="194" t="s">
        <v>4285</v>
      </c>
      <c r="G129" s="195" t="s">
        <v>2678</v>
      </c>
      <c r="H129" s="196">
        <v>3</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211</v>
      </c>
      <c r="AT129" s="203" t="s">
        <v>207</v>
      </c>
      <c r="AU129" s="203" t="s">
        <v>84</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245</v>
      </c>
    </row>
    <row r="130" spans="1:47" s="2" customFormat="1" ht="19.5">
      <c r="A130" s="35"/>
      <c r="B130" s="36"/>
      <c r="C130" s="37"/>
      <c r="D130" s="205" t="s">
        <v>225</v>
      </c>
      <c r="E130" s="37"/>
      <c r="F130" s="206" t="s">
        <v>4286</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84</v>
      </c>
    </row>
    <row r="131" spans="1:65" s="2" customFormat="1" ht="24.2" customHeight="1">
      <c r="A131" s="35"/>
      <c r="B131" s="36"/>
      <c r="C131" s="192" t="s">
        <v>204</v>
      </c>
      <c r="D131" s="192" t="s">
        <v>207</v>
      </c>
      <c r="E131" s="193" t="s">
        <v>4287</v>
      </c>
      <c r="F131" s="194" t="s">
        <v>4176</v>
      </c>
      <c r="G131" s="195" t="s">
        <v>2678</v>
      </c>
      <c r="H131" s="196">
        <v>4</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211</v>
      </c>
      <c r="AT131" s="203" t="s">
        <v>207</v>
      </c>
      <c r="AU131" s="203" t="s">
        <v>84</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211</v>
      </c>
      <c r="BM131" s="203" t="s">
        <v>256</v>
      </c>
    </row>
    <row r="132" spans="1:47" s="2" customFormat="1" ht="19.5">
      <c r="A132" s="35"/>
      <c r="B132" s="36"/>
      <c r="C132" s="37"/>
      <c r="D132" s="205" t="s">
        <v>225</v>
      </c>
      <c r="E132" s="37"/>
      <c r="F132" s="206" t="s">
        <v>4288</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225</v>
      </c>
      <c r="AU132" s="18" t="s">
        <v>84</v>
      </c>
    </row>
    <row r="133" spans="1:65" s="2" customFormat="1" ht="24.2" customHeight="1">
      <c r="A133" s="35"/>
      <c r="B133" s="36"/>
      <c r="C133" s="192" t="s">
        <v>235</v>
      </c>
      <c r="D133" s="192" t="s">
        <v>207</v>
      </c>
      <c r="E133" s="193" t="s">
        <v>4289</v>
      </c>
      <c r="F133" s="194" t="s">
        <v>4179</v>
      </c>
      <c r="G133" s="195" t="s">
        <v>2678</v>
      </c>
      <c r="H133" s="196">
        <v>4</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84</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323</v>
      </c>
    </row>
    <row r="134" spans="1:47" s="2" customFormat="1" ht="19.5">
      <c r="A134" s="35"/>
      <c r="B134" s="36"/>
      <c r="C134" s="37"/>
      <c r="D134" s="205" t="s">
        <v>225</v>
      </c>
      <c r="E134" s="37"/>
      <c r="F134" s="206" t="s">
        <v>4290</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225</v>
      </c>
      <c r="AU134" s="18" t="s">
        <v>84</v>
      </c>
    </row>
    <row r="135" spans="1:65" s="2" customFormat="1" ht="24.2" customHeight="1">
      <c r="A135" s="35"/>
      <c r="B135" s="36"/>
      <c r="C135" s="192" t="s">
        <v>240</v>
      </c>
      <c r="D135" s="192" t="s">
        <v>207</v>
      </c>
      <c r="E135" s="193" t="s">
        <v>4291</v>
      </c>
      <c r="F135" s="194" t="s">
        <v>4292</v>
      </c>
      <c r="G135" s="195" t="s">
        <v>2678</v>
      </c>
      <c r="H135" s="196">
        <v>1</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84</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333</v>
      </c>
    </row>
    <row r="136" spans="1:47" s="2" customFormat="1" ht="19.5">
      <c r="A136" s="35"/>
      <c r="B136" s="36"/>
      <c r="C136" s="37"/>
      <c r="D136" s="205" t="s">
        <v>225</v>
      </c>
      <c r="E136" s="37"/>
      <c r="F136" s="206" t="s">
        <v>4293</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225</v>
      </c>
      <c r="AU136" s="18" t="s">
        <v>84</v>
      </c>
    </row>
    <row r="137" spans="1:65" s="2" customFormat="1" ht="24.2" customHeight="1">
      <c r="A137" s="35"/>
      <c r="B137" s="36"/>
      <c r="C137" s="192" t="s">
        <v>245</v>
      </c>
      <c r="D137" s="192" t="s">
        <v>207</v>
      </c>
      <c r="E137" s="193" t="s">
        <v>4294</v>
      </c>
      <c r="F137" s="194" t="s">
        <v>4295</v>
      </c>
      <c r="G137" s="195" t="s">
        <v>2678</v>
      </c>
      <c r="H137" s="196">
        <v>2</v>
      </c>
      <c r="I137" s="197"/>
      <c r="J137" s="198">
        <f>ROUND(I137*H137,2)</f>
        <v>0</v>
      </c>
      <c r="K137" s="194" t="s">
        <v>1</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84</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341</v>
      </c>
    </row>
    <row r="138" spans="1:47" s="2" customFormat="1" ht="19.5">
      <c r="A138" s="35"/>
      <c r="B138" s="36"/>
      <c r="C138" s="37"/>
      <c r="D138" s="205" t="s">
        <v>225</v>
      </c>
      <c r="E138" s="37"/>
      <c r="F138" s="206" t="s">
        <v>4163</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225</v>
      </c>
      <c r="AU138" s="18" t="s">
        <v>84</v>
      </c>
    </row>
    <row r="139" spans="1:65" s="2" customFormat="1" ht="24.2" customHeight="1">
      <c r="A139" s="35"/>
      <c r="B139" s="36"/>
      <c r="C139" s="192" t="s">
        <v>249</v>
      </c>
      <c r="D139" s="192" t="s">
        <v>207</v>
      </c>
      <c r="E139" s="193" t="s">
        <v>4296</v>
      </c>
      <c r="F139" s="194" t="s">
        <v>4297</v>
      </c>
      <c r="G139" s="195" t="s">
        <v>2678</v>
      </c>
      <c r="H139" s="196">
        <v>22</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84</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350</v>
      </c>
    </row>
    <row r="140" spans="1:47" s="2" customFormat="1" ht="19.5">
      <c r="A140" s="35"/>
      <c r="B140" s="36"/>
      <c r="C140" s="37"/>
      <c r="D140" s="205" t="s">
        <v>225</v>
      </c>
      <c r="E140" s="37"/>
      <c r="F140" s="206" t="s">
        <v>4163</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225</v>
      </c>
      <c r="AU140" s="18" t="s">
        <v>84</v>
      </c>
    </row>
    <row r="141" spans="1:65" s="2" customFormat="1" ht="24.2" customHeight="1">
      <c r="A141" s="35"/>
      <c r="B141" s="36"/>
      <c r="C141" s="192" t="s">
        <v>256</v>
      </c>
      <c r="D141" s="192" t="s">
        <v>207</v>
      </c>
      <c r="E141" s="193" t="s">
        <v>4298</v>
      </c>
      <c r="F141" s="194" t="s">
        <v>4299</v>
      </c>
      <c r="G141" s="195" t="s">
        <v>3158</v>
      </c>
      <c r="H141" s="196">
        <v>40</v>
      </c>
      <c r="I141" s="197"/>
      <c r="J141" s="198">
        <f>ROUND(I141*H141,2)</f>
        <v>0</v>
      </c>
      <c r="K141" s="194" t="s">
        <v>1</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84</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361</v>
      </c>
    </row>
    <row r="142" spans="1:47" s="2" customFormat="1" ht="19.5">
      <c r="A142" s="35"/>
      <c r="B142" s="36"/>
      <c r="C142" s="37"/>
      <c r="D142" s="205" t="s">
        <v>225</v>
      </c>
      <c r="E142" s="37"/>
      <c r="F142" s="206" t="s">
        <v>4163</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225</v>
      </c>
      <c r="AU142" s="18" t="s">
        <v>84</v>
      </c>
    </row>
    <row r="143" spans="1:65" s="2" customFormat="1" ht="24.2" customHeight="1">
      <c r="A143" s="35"/>
      <c r="B143" s="36"/>
      <c r="C143" s="192" t="s">
        <v>263</v>
      </c>
      <c r="D143" s="192" t="s">
        <v>207</v>
      </c>
      <c r="E143" s="193" t="s">
        <v>4300</v>
      </c>
      <c r="F143" s="194" t="s">
        <v>4301</v>
      </c>
      <c r="G143" s="195" t="s">
        <v>3158</v>
      </c>
      <c r="H143" s="196">
        <v>8</v>
      </c>
      <c r="I143" s="197"/>
      <c r="J143" s="198">
        <f>ROUND(I143*H143,2)</f>
        <v>0</v>
      </c>
      <c r="K143" s="194" t="s">
        <v>1</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84</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372</v>
      </c>
    </row>
    <row r="144" spans="1:47" s="2" customFormat="1" ht="19.5">
      <c r="A144" s="35"/>
      <c r="B144" s="36"/>
      <c r="C144" s="37"/>
      <c r="D144" s="205" t="s">
        <v>225</v>
      </c>
      <c r="E144" s="37"/>
      <c r="F144" s="206" t="s">
        <v>4163</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225</v>
      </c>
      <c r="AU144" s="18" t="s">
        <v>84</v>
      </c>
    </row>
    <row r="145" spans="1:65" s="2" customFormat="1" ht="14.45" customHeight="1">
      <c r="A145" s="35"/>
      <c r="B145" s="36"/>
      <c r="C145" s="192" t="s">
        <v>323</v>
      </c>
      <c r="D145" s="192" t="s">
        <v>207</v>
      </c>
      <c r="E145" s="193" t="s">
        <v>4227</v>
      </c>
      <c r="F145" s="194" t="s">
        <v>3140</v>
      </c>
      <c r="G145" s="195" t="s">
        <v>2137</v>
      </c>
      <c r="H145" s="196">
        <v>40</v>
      </c>
      <c r="I145" s="197"/>
      <c r="J145" s="198">
        <f>ROUND(I145*H145,2)</f>
        <v>0</v>
      </c>
      <c r="K145" s="194" t="s">
        <v>1</v>
      </c>
      <c r="L145" s="40"/>
      <c r="M145" s="199" t="s">
        <v>1</v>
      </c>
      <c r="N145" s="200" t="s">
        <v>41</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211</v>
      </c>
      <c r="AT145" s="203" t="s">
        <v>207</v>
      </c>
      <c r="AU145" s="203" t="s">
        <v>84</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384</v>
      </c>
    </row>
    <row r="146" spans="1:47" s="2" customFormat="1" ht="19.5">
      <c r="A146" s="35"/>
      <c r="B146" s="36"/>
      <c r="C146" s="37"/>
      <c r="D146" s="205" t="s">
        <v>225</v>
      </c>
      <c r="E146" s="37"/>
      <c r="F146" s="206" t="s">
        <v>4163</v>
      </c>
      <c r="G146" s="37"/>
      <c r="H146" s="37"/>
      <c r="I146" s="207"/>
      <c r="J146" s="37"/>
      <c r="K146" s="37"/>
      <c r="L146" s="40"/>
      <c r="M146" s="210"/>
      <c r="N146" s="211"/>
      <c r="O146" s="212"/>
      <c r="P146" s="212"/>
      <c r="Q146" s="212"/>
      <c r="R146" s="212"/>
      <c r="S146" s="212"/>
      <c r="T146" s="213"/>
      <c r="U146" s="35"/>
      <c r="V146" s="35"/>
      <c r="W146" s="35"/>
      <c r="X146" s="35"/>
      <c r="Y146" s="35"/>
      <c r="Z146" s="35"/>
      <c r="AA146" s="35"/>
      <c r="AB146" s="35"/>
      <c r="AC146" s="35"/>
      <c r="AD146" s="35"/>
      <c r="AE146" s="35"/>
      <c r="AT146" s="18" t="s">
        <v>225</v>
      </c>
      <c r="AU146" s="18" t="s">
        <v>84</v>
      </c>
    </row>
    <row r="147" spans="1:31" s="2" customFormat="1" ht="6.95" customHeight="1">
      <c r="A147" s="35"/>
      <c r="B147" s="55"/>
      <c r="C147" s="56"/>
      <c r="D147" s="56"/>
      <c r="E147" s="56"/>
      <c r="F147" s="56"/>
      <c r="G147" s="56"/>
      <c r="H147" s="56"/>
      <c r="I147" s="56"/>
      <c r="J147" s="56"/>
      <c r="K147" s="56"/>
      <c r="L147" s="40"/>
      <c r="M147" s="35"/>
      <c r="O147" s="35"/>
      <c r="P147" s="35"/>
      <c r="Q147" s="35"/>
      <c r="R147" s="35"/>
      <c r="S147" s="35"/>
      <c r="T147" s="35"/>
      <c r="U147" s="35"/>
      <c r="V147" s="35"/>
      <c r="W147" s="35"/>
      <c r="X147" s="35"/>
      <c r="Y147" s="35"/>
      <c r="Z147" s="35"/>
      <c r="AA147" s="35"/>
      <c r="AB147" s="35"/>
      <c r="AC147" s="35"/>
      <c r="AD147" s="35"/>
      <c r="AE147" s="35"/>
    </row>
  </sheetData>
  <sheetProtection algorithmName="SHA-512" hashValue="W8TI4leubIs3wXVjDsFm1QwgVOE6YLdn5RaiPa3gXRuIFyE1UgdFiRnS0CZKwx9sjvM5fVHBhCzxbvxelqjshQ==" saltValue="3/XPtrqmo4GTm4VdJjfhHJME/ToqTJp2P82pcLno80JXRsH1UFZVZR2Oo73B7TRHbovLb8os19mCxVJ9fvCePw==" spinCount="100000" sheet="1" objects="1" scenarios="1" formatColumns="0" formatRows="0" autoFilter="0"/>
  <autoFilter ref="C120:K14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151</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2:12" s="1" customFormat="1" ht="12" customHeight="1" hidden="1">
      <c r="B8" s="21"/>
      <c r="D8" s="120" t="s">
        <v>177</v>
      </c>
      <c r="L8" s="21"/>
    </row>
    <row r="9" spans="1:31" s="2" customFormat="1" ht="16.5" customHeight="1" hidden="1">
      <c r="A9" s="35"/>
      <c r="B9" s="40"/>
      <c r="C9" s="35"/>
      <c r="D9" s="35"/>
      <c r="E9" s="327" t="s">
        <v>4153</v>
      </c>
      <c r="F9" s="330"/>
      <c r="G9" s="330"/>
      <c r="H9" s="330"/>
      <c r="I9" s="35"/>
      <c r="J9" s="35"/>
      <c r="K9" s="35"/>
      <c r="L9" s="52"/>
      <c r="S9" s="35"/>
      <c r="T9" s="35"/>
      <c r="U9" s="35"/>
      <c r="V9" s="35"/>
      <c r="W9" s="35"/>
      <c r="X9" s="35"/>
      <c r="Y9" s="35"/>
      <c r="Z9" s="35"/>
      <c r="AA9" s="35"/>
      <c r="AB9" s="35"/>
      <c r="AC9" s="35"/>
      <c r="AD9" s="35"/>
      <c r="AE9" s="35"/>
    </row>
    <row r="10" spans="1:31" s="2" customFormat="1" ht="12" customHeight="1" hidden="1">
      <c r="A10" s="35"/>
      <c r="B10" s="40"/>
      <c r="C10" s="35"/>
      <c r="D10" s="120" t="s">
        <v>4154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hidden="1">
      <c r="A11" s="35"/>
      <c r="B11" s="40"/>
      <c r="C11" s="35"/>
      <c r="D11" s="35"/>
      <c r="E11" s="329" t="s">
        <v>4302</v>
      </c>
      <c r="F11" s="330"/>
      <c r="G11" s="330"/>
      <c r="H11" s="330"/>
      <c r="I11" s="35"/>
      <c r="J11" s="35"/>
      <c r="K11" s="35"/>
      <c r="L11" s="52"/>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hidden="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20</v>
      </c>
      <c r="E14" s="35"/>
      <c r="F14" s="111" t="s">
        <v>2563</v>
      </c>
      <c r="G14" s="35"/>
      <c r="H14" s="35"/>
      <c r="I14" s="120" t="s">
        <v>22</v>
      </c>
      <c r="J14" s="121" t="str">
        <f>'Rekapitulace stavby'!AN8</f>
        <v>10. 3. 2021</v>
      </c>
      <c r="K14" s="35"/>
      <c r="L14" s="52"/>
      <c r="S14" s="35"/>
      <c r="T14" s="35"/>
      <c r="U14" s="35"/>
      <c r="V14" s="35"/>
      <c r="W14" s="35"/>
      <c r="X14" s="35"/>
      <c r="Y14" s="35"/>
      <c r="Z14" s="35"/>
      <c r="AA14" s="35"/>
      <c r="AB14" s="35"/>
      <c r="AC14" s="35"/>
      <c r="AD14" s="35"/>
      <c r="AE14" s="35"/>
    </row>
    <row r="15" spans="1:31" s="2" customFormat="1" ht="10.9" customHeight="1" hidden="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hidden="1">
      <c r="A16" s="35"/>
      <c r="B16" s="40"/>
      <c r="C16" s="35"/>
      <c r="D16" s="120" t="s">
        <v>24</v>
      </c>
      <c r="E16" s="35"/>
      <c r="F16" s="35"/>
      <c r="G16" s="35"/>
      <c r="H16" s="35"/>
      <c r="I16" s="120" t="s">
        <v>25</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hidden="1">
      <c r="A17" s="35"/>
      <c r="B17" s="40"/>
      <c r="C17" s="35"/>
      <c r="D17" s="35"/>
      <c r="E17" s="111" t="str">
        <f>IF('Rekapitulace stavby'!E11="","",'Rekapitulace stavby'!E11)</f>
        <v>Město Bohumín</v>
      </c>
      <c r="F17" s="35"/>
      <c r="G17" s="35"/>
      <c r="H17" s="35"/>
      <c r="I17" s="120" t="s">
        <v>27</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hidden="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hidden="1">
      <c r="A19" s="35"/>
      <c r="B19" s="40"/>
      <c r="C19" s="35"/>
      <c r="D19" s="120" t="s">
        <v>28</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hidden="1">
      <c r="A20" s="35"/>
      <c r="B20" s="40"/>
      <c r="C20" s="35"/>
      <c r="D20" s="35"/>
      <c r="E20" s="331" t="str">
        <f>'Rekapitulace stavby'!E14</f>
        <v>Vyplň údaj</v>
      </c>
      <c r="F20" s="332"/>
      <c r="G20" s="332"/>
      <c r="H20" s="332"/>
      <c r="I20" s="120"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hidden="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hidden="1">
      <c r="A22" s="35"/>
      <c r="B22" s="40"/>
      <c r="C22" s="35"/>
      <c r="D22" s="120" t="s">
        <v>30</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hidden="1">
      <c r="A23" s="35"/>
      <c r="B23" s="40"/>
      <c r="C23" s="35"/>
      <c r="D23" s="35"/>
      <c r="E23" s="111" t="str">
        <f>IF('Rekapitulace stavby'!E17="","",'Rekapitulace stavby'!E17)</f>
        <v xml:space="preserve">ATRIS s.r.o. </v>
      </c>
      <c r="F23" s="35"/>
      <c r="G23" s="35"/>
      <c r="H23" s="35"/>
      <c r="I23" s="120" t="s">
        <v>27</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hidden="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hidden="1">
      <c r="A25" s="35"/>
      <c r="B25" s="40"/>
      <c r="C25" s="35"/>
      <c r="D25" s="120" t="s">
        <v>33</v>
      </c>
      <c r="E25" s="35"/>
      <c r="F25" s="35"/>
      <c r="G25" s="35"/>
      <c r="H25" s="35"/>
      <c r="I25" s="120"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hidden="1">
      <c r="A26" s="35"/>
      <c r="B26" s="40"/>
      <c r="C26" s="35"/>
      <c r="D26" s="35"/>
      <c r="E26" s="111" t="str">
        <f>IF('Rekapitulace stavby'!E20="","",'Rekapitulace stavby'!E20)</f>
        <v>Barbora Kyšková</v>
      </c>
      <c r="F26" s="35"/>
      <c r="G26" s="35"/>
      <c r="H26" s="35"/>
      <c r="I26" s="120"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hidden="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hidden="1">
      <c r="A28" s="35"/>
      <c r="B28" s="40"/>
      <c r="C28" s="35"/>
      <c r="D28" s="120"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hidden="1">
      <c r="A29" s="122"/>
      <c r="B29" s="123"/>
      <c r="C29" s="122"/>
      <c r="D29" s="122"/>
      <c r="E29" s="333" t="s">
        <v>1</v>
      </c>
      <c r="F29" s="333"/>
      <c r="G29" s="333"/>
      <c r="H29" s="333"/>
      <c r="I29" s="122"/>
      <c r="J29" s="122"/>
      <c r="K29" s="122"/>
      <c r="L29" s="124"/>
      <c r="S29" s="122"/>
      <c r="T29" s="122"/>
      <c r="U29" s="122"/>
      <c r="V29" s="122"/>
      <c r="W29" s="122"/>
      <c r="X29" s="122"/>
      <c r="Y29" s="122"/>
      <c r="Z29" s="122"/>
      <c r="AA29" s="122"/>
      <c r="AB29" s="122"/>
      <c r="AC29" s="122"/>
      <c r="AD29" s="122"/>
      <c r="AE29" s="122"/>
    </row>
    <row r="30" spans="1:31" s="2" customFormat="1" ht="6.95" customHeight="1" hidden="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hidden="1">
      <c r="A32" s="35"/>
      <c r="B32" s="40"/>
      <c r="C32" s="35"/>
      <c r="D32" s="126" t="s">
        <v>36</v>
      </c>
      <c r="E32" s="35"/>
      <c r="F32" s="35"/>
      <c r="G32" s="35"/>
      <c r="H32" s="35"/>
      <c r="I32" s="35"/>
      <c r="J32" s="127">
        <f>ROUND(J121,2)</f>
        <v>0</v>
      </c>
      <c r="K32" s="35"/>
      <c r="L32" s="52"/>
      <c r="S32" s="35"/>
      <c r="T32" s="35"/>
      <c r="U32" s="35"/>
      <c r="V32" s="35"/>
      <c r="W32" s="35"/>
      <c r="X32" s="35"/>
      <c r="Y32" s="35"/>
      <c r="Z32" s="35"/>
      <c r="AA32" s="35"/>
      <c r="AB32" s="35"/>
      <c r="AC32" s="35"/>
      <c r="AD32" s="35"/>
      <c r="AE32" s="35"/>
    </row>
    <row r="33" spans="1:31" s="2" customFormat="1" ht="6.95" customHeight="1" hidden="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35"/>
      <c r="F34" s="128" t="s">
        <v>38</v>
      </c>
      <c r="G34" s="35"/>
      <c r="H34" s="35"/>
      <c r="I34" s="128" t="s">
        <v>37</v>
      </c>
      <c r="J34" s="128" t="s">
        <v>39</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129" t="s">
        <v>40</v>
      </c>
      <c r="E35" s="120" t="s">
        <v>41</v>
      </c>
      <c r="F35" s="130">
        <f>ROUND((SUM(BE121:BE132)),2)</f>
        <v>0</v>
      </c>
      <c r="G35" s="35"/>
      <c r="H35" s="35"/>
      <c r="I35" s="131">
        <v>0.21</v>
      </c>
      <c r="J35" s="130">
        <f>ROUND(((SUM(BE121:BE132))*I35),2)</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42</v>
      </c>
      <c r="F36" s="130">
        <f>ROUND((SUM(BF121:BF132)),2)</f>
        <v>0</v>
      </c>
      <c r="G36" s="35"/>
      <c r="H36" s="35"/>
      <c r="I36" s="131">
        <v>0.15</v>
      </c>
      <c r="J36" s="130">
        <f>ROUND(((SUM(BF121:BF132))*I36),2)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43</v>
      </c>
      <c r="F37" s="130">
        <f>ROUND((SUM(BG121:BG132)),2)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44</v>
      </c>
      <c r="F38" s="130">
        <f>ROUND((SUM(BH121:BH132)),2)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45</v>
      </c>
      <c r="F39" s="130">
        <f>ROUND((SUM(BI121:BI132)),2)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hidden="1">
      <c r="A41" s="35"/>
      <c r="B41" s="40"/>
      <c r="C41" s="132"/>
      <c r="D41" s="133" t="s">
        <v>46</v>
      </c>
      <c r="E41" s="134"/>
      <c r="F41" s="134"/>
      <c r="G41" s="135" t="s">
        <v>47</v>
      </c>
      <c r="H41" s="136" t="s">
        <v>48</v>
      </c>
      <c r="I41" s="134"/>
      <c r="J41" s="137">
        <f>SUM(J32:J39)</f>
        <v>0</v>
      </c>
      <c r="K41" s="138"/>
      <c r="L41" s="52"/>
      <c r="S41" s="35"/>
      <c r="T41" s="35"/>
      <c r="U41" s="35"/>
      <c r="V41" s="35"/>
      <c r="W41" s="35"/>
      <c r="X41" s="35"/>
      <c r="Y41" s="35"/>
      <c r="Z41" s="35"/>
      <c r="AA41" s="35"/>
      <c r="AB41" s="35"/>
      <c r="AC41" s="35"/>
      <c r="AD41" s="35"/>
      <c r="AE41" s="35"/>
    </row>
    <row r="42" spans="1:31" s="2" customFormat="1" ht="14.45" customHeight="1" hidden="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2:12" s="1" customFormat="1" ht="12" customHeight="1">
      <c r="B86" s="22"/>
      <c r="C86" s="30" t="s">
        <v>177</v>
      </c>
      <c r="D86" s="23"/>
      <c r="E86" s="23"/>
      <c r="F86" s="23"/>
      <c r="G86" s="23"/>
      <c r="H86" s="23"/>
      <c r="I86" s="23"/>
      <c r="J86" s="23"/>
      <c r="K86" s="23"/>
      <c r="L86" s="21"/>
    </row>
    <row r="87" spans="1:31" s="2" customFormat="1" ht="16.5" customHeight="1">
      <c r="A87" s="35"/>
      <c r="B87" s="36"/>
      <c r="C87" s="37"/>
      <c r="D87" s="37"/>
      <c r="E87" s="325" t="s">
        <v>4153</v>
      </c>
      <c r="F87" s="324"/>
      <c r="G87" s="324"/>
      <c r="H87" s="324"/>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4154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17" t="str">
        <f>E11</f>
        <v>005 - ZC_5</v>
      </c>
      <c r="F89" s="324"/>
      <c r="G89" s="324"/>
      <c r="H89" s="324"/>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 xml:space="preserve"> </v>
      </c>
      <c r="G91" s="37"/>
      <c r="H91" s="37"/>
      <c r="I91" s="30" t="s">
        <v>22</v>
      </c>
      <c r="J91" s="67" t="str">
        <f>IF(J14="","",J14)</f>
        <v>10. 3. 2021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Bohumín</v>
      </c>
      <c r="G93" s="37"/>
      <c r="H93" s="37"/>
      <c r="I93" s="30" t="s">
        <v>30</v>
      </c>
      <c r="J93" s="33" t="str">
        <f>E23</f>
        <v xml:space="preserve">ATRIS s.r.o. </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Barbora Kyšková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180</v>
      </c>
      <c r="D96" s="151"/>
      <c r="E96" s="151"/>
      <c r="F96" s="151"/>
      <c r="G96" s="151"/>
      <c r="H96" s="151"/>
      <c r="I96" s="151"/>
      <c r="J96" s="152" t="s">
        <v>181</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182</v>
      </c>
      <c r="D98" s="37"/>
      <c r="E98" s="37"/>
      <c r="F98" s="37"/>
      <c r="G98" s="37"/>
      <c r="H98" s="37"/>
      <c r="I98" s="37"/>
      <c r="J98" s="85">
        <f>J121</f>
        <v>0</v>
      </c>
      <c r="K98" s="37"/>
      <c r="L98" s="52"/>
      <c r="S98" s="35"/>
      <c r="T98" s="35"/>
      <c r="U98" s="35"/>
      <c r="V98" s="35"/>
      <c r="W98" s="35"/>
      <c r="X98" s="35"/>
      <c r="Y98" s="35"/>
      <c r="Z98" s="35"/>
      <c r="AA98" s="35"/>
      <c r="AB98" s="35"/>
      <c r="AC98" s="35"/>
      <c r="AD98" s="35"/>
      <c r="AE98" s="35"/>
      <c r="AU98" s="18" t="s">
        <v>183</v>
      </c>
    </row>
    <row r="99" spans="2:12" s="9" customFormat="1" ht="24.95" customHeight="1">
      <c r="B99" s="154"/>
      <c r="C99" s="155"/>
      <c r="D99" s="156" t="s">
        <v>4303</v>
      </c>
      <c r="E99" s="157"/>
      <c r="F99" s="157"/>
      <c r="G99" s="157"/>
      <c r="H99" s="157"/>
      <c r="I99" s="157"/>
      <c r="J99" s="158">
        <f>J122</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189</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26.25" customHeight="1">
      <c r="A109" s="35"/>
      <c r="B109" s="36"/>
      <c r="C109" s="37"/>
      <c r="D109" s="37"/>
      <c r="E109" s="325" t="str">
        <f>E7</f>
        <v>Bohumínská městská nemocnice – přístavba ambulantního traktu vč. příjezdové komunikace a parkoviště</v>
      </c>
      <c r="F109" s="326"/>
      <c r="G109" s="326"/>
      <c r="H109" s="326"/>
      <c r="I109" s="37"/>
      <c r="J109" s="37"/>
      <c r="K109" s="37"/>
      <c r="L109" s="52"/>
      <c r="S109" s="35"/>
      <c r="T109" s="35"/>
      <c r="U109" s="35"/>
      <c r="V109" s="35"/>
      <c r="W109" s="35"/>
      <c r="X109" s="35"/>
      <c r="Y109" s="35"/>
      <c r="Z109" s="35"/>
      <c r="AA109" s="35"/>
      <c r="AB109" s="35"/>
      <c r="AC109" s="35"/>
      <c r="AD109" s="35"/>
      <c r="AE109" s="35"/>
    </row>
    <row r="110" spans="2:12" s="1" customFormat="1" ht="12" customHeight="1">
      <c r="B110" s="22"/>
      <c r="C110" s="30" t="s">
        <v>177</v>
      </c>
      <c r="D110" s="23"/>
      <c r="E110" s="23"/>
      <c r="F110" s="23"/>
      <c r="G110" s="23"/>
      <c r="H110" s="23"/>
      <c r="I110" s="23"/>
      <c r="J110" s="23"/>
      <c r="K110" s="23"/>
      <c r="L110" s="21"/>
    </row>
    <row r="111" spans="1:31" s="2" customFormat="1" ht="16.5" customHeight="1">
      <c r="A111" s="35"/>
      <c r="B111" s="36"/>
      <c r="C111" s="37"/>
      <c r="D111" s="37"/>
      <c r="E111" s="325" t="s">
        <v>4153</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4154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E11</f>
        <v>005 - ZC_5</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F14</f>
        <v xml:space="preserve"> </v>
      </c>
      <c r="G115" s="37"/>
      <c r="H115" s="37"/>
      <c r="I115" s="30" t="s">
        <v>22</v>
      </c>
      <c r="J115" s="67" t="str">
        <f>IF(J14="","",J14)</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E17</f>
        <v>Město Bohumín</v>
      </c>
      <c r="G117" s="37"/>
      <c r="H117" s="37"/>
      <c r="I117" s="30" t="s">
        <v>30</v>
      </c>
      <c r="J117" s="33" t="str">
        <f>E23</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IF(E20="","",E20)</f>
        <v>Vyplň údaj</v>
      </c>
      <c r="G118" s="37"/>
      <c r="H118" s="37"/>
      <c r="I118" s="30" t="s">
        <v>33</v>
      </c>
      <c r="J118" s="33" t="str">
        <f>E26</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f>
        <v>0</v>
      </c>
      <c r="Q121" s="80"/>
      <c r="R121" s="173">
        <f>R122</f>
        <v>0</v>
      </c>
      <c r="S121" s="80"/>
      <c r="T121" s="174">
        <f>T122</f>
        <v>0</v>
      </c>
      <c r="U121" s="35"/>
      <c r="V121" s="35"/>
      <c r="W121" s="35"/>
      <c r="X121" s="35"/>
      <c r="Y121" s="35"/>
      <c r="Z121" s="35"/>
      <c r="AA121" s="35"/>
      <c r="AB121" s="35"/>
      <c r="AC121" s="35"/>
      <c r="AD121" s="35"/>
      <c r="AE121" s="35"/>
      <c r="AT121" s="18" t="s">
        <v>75</v>
      </c>
      <c r="AU121" s="18" t="s">
        <v>183</v>
      </c>
      <c r="BK121" s="175">
        <f>BK122</f>
        <v>0</v>
      </c>
    </row>
    <row r="122" spans="2:63" s="12" customFormat="1" ht="25.9" customHeight="1">
      <c r="B122" s="176"/>
      <c r="C122" s="177"/>
      <c r="D122" s="178" t="s">
        <v>75</v>
      </c>
      <c r="E122" s="179" t="s">
        <v>2674</v>
      </c>
      <c r="F122" s="179" t="s">
        <v>4304</v>
      </c>
      <c r="G122" s="177"/>
      <c r="H122" s="177"/>
      <c r="I122" s="180"/>
      <c r="J122" s="181">
        <f>BK122</f>
        <v>0</v>
      </c>
      <c r="K122" s="177"/>
      <c r="L122" s="182"/>
      <c r="M122" s="183"/>
      <c r="N122" s="184"/>
      <c r="O122" s="184"/>
      <c r="P122" s="185">
        <f>SUM(P123:P132)</f>
        <v>0</v>
      </c>
      <c r="Q122" s="184"/>
      <c r="R122" s="185">
        <f>SUM(R123:R132)</f>
        <v>0</v>
      </c>
      <c r="S122" s="184"/>
      <c r="T122" s="186">
        <f>SUM(T123:T132)</f>
        <v>0</v>
      </c>
      <c r="AR122" s="187" t="s">
        <v>84</v>
      </c>
      <c r="AT122" s="188" t="s">
        <v>75</v>
      </c>
      <c r="AU122" s="188" t="s">
        <v>76</v>
      </c>
      <c r="AY122" s="187" t="s">
        <v>205</v>
      </c>
      <c r="BK122" s="189">
        <f>SUM(BK123:BK132)</f>
        <v>0</v>
      </c>
    </row>
    <row r="123" spans="1:65" s="2" customFormat="1" ht="24.2" customHeight="1">
      <c r="A123" s="35"/>
      <c r="B123" s="36"/>
      <c r="C123" s="192" t="s">
        <v>84</v>
      </c>
      <c r="D123" s="192" t="s">
        <v>207</v>
      </c>
      <c r="E123" s="193" t="s">
        <v>4305</v>
      </c>
      <c r="F123" s="194" t="s">
        <v>4306</v>
      </c>
      <c r="G123" s="195" t="s">
        <v>2678</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84</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86</v>
      </c>
    </row>
    <row r="124" spans="1:47" s="2" customFormat="1" ht="19.5">
      <c r="A124" s="35"/>
      <c r="B124" s="36"/>
      <c r="C124" s="37"/>
      <c r="D124" s="205" t="s">
        <v>225</v>
      </c>
      <c r="E124" s="37"/>
      <c r="F124" s="206" t="s">
        <v>4307</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84</v>
      </c>
    </row>
    <row r="125" spans="1:65" s="2" customFormat="1" ht="37.9" customHeight="1">
      <c r="A125" s="35"/>
      <c r="B125" s="36"/>
      <c r="C125" s="192" t="s">
        <v>86</v>
      </c>
      <c r="D125" s="192" t="s">
        <v>207</v>
      </c>
      <c r="E125" s="193" t="s">
        <v>4308</v>
      </c>
      <c r="F125" s="194" t="s">
        <v>4309</v>
      </c>
      <c r="G125" s="195" t="s">
        <v>2678</v>
      </c>
      <c r="H125" s="196">
        <v>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211</v>
      </c>
      <c r="AT125" s="203" t="s">
        <v>207</v>
      </c>
      <c r="AU125" s="203" t="s">
        <v>84</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211</v>
      </c>
    </row>
    <row r="126" spans="1:47" s="2" customFormat="1" ht="19.5">
      <c r="A126" s="35"/>
      <c r="B126" s="36"/>
      <c r="C126" s="37"/>
      <c r="D126" s="205" t="s">
        <v>225</v>
      </c>
      <c r="E126" s="37"/>
      <c r="F126" s="206" t="s">
        <v>4310</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84</v>
      </c>
    </row>
    <row r="127" spans="1:65" s="2" customFormat="1" ht="24.2" customHeight="1">
      <c r="A127" s="35"/>
      <c r="B127" s="36"/>
      <c r="C127" s="192" t="s">
        <v>218</v>
      </c>
      <c r="D127" s="192" t="s">
        <v>207</v>
      </c>
      <c r="E127" s="193" t="s">
        <v>4311</v>
      </c>
      <c r="F127" s="194" t="s">
        <v>4312</v>
      </c>
      <c r="G127" s="195" t="s">
        <v>2678</v>
      </c>
      <c r="H127" s="196">
        <v>1</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84</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235</v>
      </c>
    </row>
    <row r="128" spans="1:47" s="2" customFormat="1" ht="19.5">
      <c r="A128" s="35"/>
      <c r="B128" s="36"/>
      <c r="C128" s="37"/>
      <c r="D128" s="205" t="s">
        <v>225</v>
      </c>
      <c r="E128" s="37"/>
      <c r="F128" s="206" t="s">
        <v>4313</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84</v>
      </c>
    </row>
    <row r="129" spans="1:65" s="2" customFormat="1" ht="24.2" customHeight="1">
      <c r="A129" s="35"/>
      <c r="B129" s="36"/>
      <c r="C129" s="192" t="s">
        <v>211</v>
      </c>
      <c r="D129" s="192" t="s">
        <v>207</v>
      </c>
      <c r="E129" s="193" t="s">
        <v>4314</v>
      </c>
      <c r="F129" s="194" t="s">
        <v>4315</v>
      </c>
      <c r="G129" s="195" t="s">
        <v>3158</v>
      </c>
      <c r="H129" s="196">
        <v>1</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211</v>
      </c>
      <c r="AT129" s="203" t="s">
        <v>207</v>
      </c>
      <c r="AU129" s="203" t="s">
        <v>84</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245</v>
      </c>
    </row>
    <row r="130" spans="1:47" s="2" customFormat="1" ht="19.5">
      <c r="A130" s="35"/>
      <c r="B130" s="36"/>
      <c r="C130" s="37"/>
      <c r="D130" s="205" t="s">
        <v>225</v>
      </c>
      <c r="E130" s="37"/>
      <c r="F130" s="206" t="s">
        <v>4163</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84</v>
      </c>
    </row>
    <row r="131" spans="1:65" s="2" customFormat="1" ht="14.45" customHeight="1">
      <c r="A131" s="35"/>
      <c r="B131" s="36"/>
      <c r="C131" s="192" t="s">
        <v>204</v>
      </c>
      <c r="D131" s="192" t="s">
        <v>207</v>
      </c>
      <c r="E131" s="193" t="s">
        <v>4227</v>
      </c>
      <c r="F131" s="194" t="s">
        <v>3140</v>
      </c>
      <c r="G131" s="195" t="s">
        <v>2137</v>
      </c>
      <c r="H131" s="196">
        <v>5</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211</v>
      </c>
      <c r="AT131" s="203" t="s">
        <v>207</v>
      </c>
      <c r="AU131" s="203" t="s">
        <v>84</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211</v>
      </c>
      <c r="BM131" s="203" t="s">
        <v>256</v>
      </c>
    </row>
    <row r="132" spans="1:47" s="2" customFormat="1" ht="19.5">
      <c r="A132" s="35"/>
      <c r="B132" s="36"/>
      <c r="C132" s="37"/>
      <c r="D132" s="205" t="s">
        <v>225</v>
      </c>
      <c r="E132" s="37"/>
      <c r="F132" s="206" t="s">
        <v>4163</v>
      </c>
      <c r="G132" s="37"/>
      <c r="H132" s="37"/>
      <c r="I132" s="207"/>
      <c r="J132" s="37"/>
      <c r="K132" s="37"/>
      <c r="L132" s="40"/>
      <c r="M132" s="210"/>
      <c r="N132" s="211"/>
      <c r="O132" s="212"/>
      <c r="P132" s="212"/>
      <c r="Q132" s="212"/>
      <c r="R132" s="212"/>
      <c r="S132" s="212"/>
      <c r="T132" s="213"/>
      <c r="U132" s="35"/>
      <c r="V132" s="35"/>
      <c r="W132" s="35"/>
      <c r="X132" s="35"/>
      <c r="Y132" s="35"/>
      <c r="Z132" s="35"/>
      <c r="AA132" s="35"/>
      <c r="AB132" s="35"/>
      <c r="AC132" s="35"/>
      <c r="AD132" s="35"/>
      <c r="AE132" s="35"/>
      <c r="AT132" s="18" t="s">
        <v>225</v>
      </c>
      <c r="AU132" s="18" t="s">
        <v>84</v>
      </c>
    </row>
    <row r="133" spans="1:31" s="2" customFormat="1" ht="6.95" customHeight="1">
      <c r="A133" s="35"/>
      <c r="B133" s="55"/>
      <c r="C133" s="56"/>
      <c r="D133" s="56"/>
      <c r="E133" s="56"/>
      <c r="F133" s="56"/>
      <c r="G133" s="56"/>
      <c r="H133" s="56"/>
      <c r="I133" s="56"/>
      <c r="J133" s="56"/>
      <c r="K133" s="56"/>
      <c r="L133" s="40"/>
      <c r="M133" s="35"/>
      <c r="O133" s="35"/>
      <c r="P133" s="35"/>
      <c r="Q133" s="35"/>
      <c r="R133" s="35"/>
      <c r="S133" s="35"/>
      <c r="T133" s="35"/>
      <c r="U133" s="35"/>
      <c r="V133" s="35"/>
      <c r="W133" s="35"/>
      <c r="X133" s="35"/>
      <c r="Y133" s="35"/>
      <c r="Z133" s="35"/>
      <c r="AA133" s="35"/>
      <c r="AB133" s="35"/>
      <c r="AC133" s="35"/>
      <c r="AD133" s="35"/>
      <c r="AE133" s="35"/>
    </row>
  </sheetData>
  <sheetProtection algorithmName="SHA-512" hashValue="5buYLjtfJAXnFEdOJVjcllq0MxwFTW4iqaMhncN0irObyMMoeOyvhaRlX/xKm8LkYTEUc3iyzed/lpcaFq6QrQ==" saltValue="7GiXBx9tnKOubwP8xAcYCKVvi5EmoQHnasFrwrXN3Wu5V8aB/0c9VqziSRjrqhFD/afv/ncmwnZmt4nSiG9vDg==" spinCount="100000" sheet="1" objects="1" scenarios="1" formatColumns="0" formatRows="0" autoFilter="0"/>
  <autoFilter ref="C120:K132"/>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154</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2:12" s="1" customFormat="1" ht="12" customHeight="1" hidden="1">
      <c r="B8" s="21"/>
      <c r="D8" s="120" t="s">
        <v>177</v>
      </c>
      <c r="L8" s="21"/>
    </row>
    <row r="9" spans="1:31" s="2" customFormat="1" ht="16.5" customHeight="1" hidden="1">
      <c r="A9" s="35"/>
      <c r="B9" s="40"/>
      <c r="C9" s="35"/>
      <c r="D9" s="35"/>
      <c r="E9" s="327" t="s">
        <v>4153</v>
      </c>
      <c r="F9" s="330"/>
      <c r="G9" s="330"/>
      <c r="H9" s="330"/>
      <c r="I9" s="35"/>
      <c r="J9" s="35"/>
      <c r="K9" s="35"/>
      <c r="L9" s="52"/>
      <c r="S9" s="35"/>
      <c r="T9" s="35"/>
      <c r="U9" s="35"/>
      <c r="V9" s="35"/>
      <c r="W9" s="35"/>
      <c r="X9" s="35"/>
      <c r="Y9" s="35"/>
      <c r="Z9" s="35"/>
      <c r="AA9" s="35"/>
      <c r="AB9" s="35"/>
      <c r="AC9" s="35"/>
      <c r="AD9" s="35"/>
      <c r="AE9" s="35"/>
    </row>
    <row r="10" spans="1:31" s="2" customFormat="1" ht="12" customHeight="1" hidden="1">
      <c r="A10" s="35"/>
      <c r="B10" s="40"/>
      <c r="C10" s="35"/>
      <c r="D10" s="120" t="s">
        <v>4154</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hidden="1">
      <c r="A11" s="35"/>
      <c r="B11" s="40"/>
      <c r="C11" s="35"/>
      <c r="D11" s="35"/>
      <c r="E11" s="329" t="s">
        <v>4316</v>
      </c>
      <c r="F11" s="330"/>
      <c r="G11" s="330"/>
      <c r="H11" s="330"/>
      <c r="I11" s="35"/>
      <c r="J11" s="35"/>
      <c r="K11" s="35"/>
      <c r="L11" s="52"/>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hidden="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20</v>
      </c>
      <c r="E14" s="35"/>
      <c r="F14" s="111" t="s">
        <v>2563</v>
      </c>
      <c r="G14" s="35"/>
      <c r="H14" s="35"/>
      <c r="I14" s="120" t="s">
        <v>22</v>
      </c>
      <c r="J14" s="121" t="str">
        <f>'Rekapitulace stavby'!AN8</f>
        <v>10. 3. 2021</v>
      </c>
      <c r="K14" s="35"/>
      <c r="L14" s="52"/>
      <c r="S14" s="35"/>
      <c r="T14" s="35"/>
      <c r="U14" s="35"/>
      <c r="V14" s="35"/>
      <c r="W14" s="35"/>
      <c r="X14" s="35"/>
      <c r="Y14" s="35"/>
      <c r="Z14" s="35"/>
      <c r="AA14" s="35"/>
      <c r="AB14" s="35"/>
      <c r="AC14" s="35"/>
      <c r="AD14" s="35"/>
      <c r="AE14" s="35"/>
    </row>
    <row r="15" spans="1:31" s="2" customFormat="1" ht="10.9" customHeight="1" hidden="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hidden="1">
      <c r="A16" s="35"/>
      <c r="B16" s="40"/>
      <c r="C16" s="35"/>
      <c r="D16" s="120" t="s">
        <v>24</v>
      </c>
      <c r="E16" s="35"/>
      <c r="F16" s="35"/>
      <c r="G16" s="35"/>
      <c r="H16" s="35"/>
      <c r="I16" s="120" t="s">
        <v>25</v>
      </c>
      <c r="J16" s="111" t="str">
        <f>IF('Rekapitulace stavby'!AN10="","",'Rekapitulace stavby'!AN10)</f>
        <v/>
      </c>
      <c r="K16" s="35"/>
      <c r="L16" s="52"/>
      <c r="S16" s="35"/>
      <c r="T16" s="35"/>
      <c r="U16" s="35"/>
      <c r="V16" s="35"/>
      <c r="W16" s="35"/>
      <c r="X16" s="35"/>
      <c r="Y16" s="35"/>
      <c r="Z16" s="35"/>
      <c r="AA16" s="35"/>
      <c r="AB16" s="35"/>
      <c r="AC16" s="35"/>
      <c r="AD16" s="35"/>
      <c r="AE16" s="35"/>
    </row>
    <row r="17" spans="1:31" s="2" customFormat="1" ht="18" customHeight="1" hidden="1">
      <c r="A17" s="35"/>
      <c r="B17" s="40"/>
      <c r="C17" s="35"/>
      <c r="D17" s="35"/>
      <c r="E17" s="111" t="str">
        <f>IF('Rekapitulace stavby'!E11="","",'Rekapitulace stavby'!E11)</f>
        <v>Město Bohumín</v>
      </c>
      <c r="F17" s="35"/>
      <c r="G17" s="35"/>
      <c r="H17" s="35"/>
      <c r="I17" s="120" t="s">
        <v>27</v>
      </c>
      <c r="J17" s="111" t="str">
        <f>IF('Rekapitulace stavby'!AN11="","",'Rekapitulace stavby'!AN11)</f>
        <v/>
      </c>
      <c r="K17" s="35"/>
      <c r="L17" s="52"/>
      <c r="S17" s="35"/>
      <c r="T17" s="35"/>
      <c r="U17" s="35"/>
      <c r="V17" s="35"/>
      <c r="W17" s="35"/>
      <c r="X17" s="35"/>
      <c r="Y17" s="35"/>
      <c r="Z17" s="35"/>
      <c r="AA17" s="35"/>
      <c r="AB17" s="35"/>
      <c r="AC17" s="35"/>
      <c r="AD17" s="35"/>
      <c r="AE17" s="35"/>
    </row>
    <row r="18" spans="1:31" s="2" customFormat="1" ht="6.95" customHeight="1" hidden="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hidden="1">
      <c r="A19" s="35"/>
      <c r="B19" s="40"/>
      <c r="C19" s="35"/>
      <c r="D19" s="120" t="s">
        <v>28</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hidden="1">
      <c r="A20" s="35"/>
      <c r="B20" s="40"/>
      <c r="C20" s="35"/>
      <c r="D20" s="35"/>
      <c r="E20" s="331" t="str">
        <f>'Rekapitulace stavby'!E14</f>
        <v>Vyplň údaj</v>
      </c>
      <c r="F20" s="332"/>
      <c r="G20" s="332"/>
      <c r="H20" s="332"/>
      <c r="I20" s="120"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hidden="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hidden="1">
      <c r="A22" s="35"/>
      <c r="B22" s="40"/>
      <c r="C22" s="35"/>
      <c r="D22" s="120" t="s">
        <v>30</v>
      </c>
      <c r="E22" s="35"/>
      <c r="F22" s="35"/>
      <c r="G22" s="35"/>
      <c r="H22" s="35"/>
      <c r="I22" s="120" t="s">
        <v>25</v>
      </c>
      <c r="J22" s="111" t="str">
        <f>IF('Rekapitulace stavby'!AN16="","",'Rekapitulace stavby'!AN16)</f>
        <v/>
      </c>
      <c r="K22" s="35"/>
      <c r="L22" s="52"/>
      <c r="S22" s="35"/>
      <c r="T22" s="35"/>
      <c r="U22" s="35"/>
      <c r="V22" s="35"/>
      <c r="W22" s="35"/>
      <c r="X22" s="35"/>
      <c r="Y22" s="35"/>
      <c r="Z22" s="35"/>
      <c r="AA22" s="35"/>
      <c r="AB22" s="35"/>
      <c r="AC22" s="35"/>
      <c r="AD22" s="35"/>
      <c r="AE22" s="35"/>
    </row>
    <row r="23" spans="1:31" s="2" customFormat="1" ht="18" customHeight="1" hidden="1">
      <c r="A23" s="35"/>
      <c r="B23" s="40"/>
      <c r="C23" s="35"/>
      <c r="D23" s="35"/>
      <c r="E23" s="111" t="str">
        <f>IF('Rekapitulace stavby'!E17="","",'Rekapitulace stavby'!E17)</f>
        <v xml:space="preserve">ATRIS s.r.o. </v>
      </c>
      <c r="F23" s="35"/>
      <c r="G23" s="35"/>
      <c r="H23" s="35"/>
      <c r="I23" s="120" t="s">
        <v>27</v>
      </c>
      <c r="J23" s="111" t="str">
        <f>IF('Rekapitulace stavby'!AN17="","",'Rekapitulace stavby'!AN17)</f>
        <v/>
      </c>
      <c r="K23" s="35"/>
      <c r="L23" s="52"/>
      <c r="S23" s="35"/>
      <c r="T23" s="35"/>
      <c r="U23" s="35"/>
      <c r="V23" s="35"/>
      <c r="W23" s="35"/>
      <c r="X23" s="35"/>
      <c r="Y23" s="35"/>
      <c r="Z23" s="35"/>
      <c r="AA23" s="35"/>
      <c r="AB23" s="35"/>
      <c r="AC23" s="35"/>
      <c r="AD23" s="35"/>
      <c r="AE23" s="35"/>
    </row>
    <row r="24" spans="1:31" s="2" customFormat="1" ht="6.95" customHeight="1" hidden="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hidden="1">
      <c r="A25" s="35"/>
      <c r="B25" s="40"/>
      <c r="C25" s="35"/>
      <c r="D25" s="120" t="s">
        <v>33</v>
      </c>
      <c r="E25" s="35"/>
      <c r="F25" s="35"/>
      <c r="G25" s="35"/>
      <c r="H25" s="35"/>
      <c r="I25" s="120"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hidden="1">
      <c r="A26" s="35"/>
      <c r="B26" s="40"/>
      <c r="C26" s="35"/>
      <c r="D26" s="35"/>
      <c r="E26" s="111" t="str">
        <f>IF('Rekapitulace stavby'!E20="","",'Rekapitulace stavby'!E20)</f>
        <v>Barbora Kyšková</v>
      </c>
      <c r="F26" s="35"/>
      <c r="G26" s="35"/>
      <c r="H26" s="35"/>
      <c r="I26" s="120"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hidden="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hidden="1">
      <c r="A28" s="35"/>
      <c r="B28" s="40"/>
      <c r="C28" s="35"/>
      <c r="D28" s="120"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hidden="1">
      <c r="A29" s="122"/>
      <c r="B29" s="123"/>
      <c r="C29" s="122"/>
      <c r="D29" s="122"/>
      <c r="E29" s="333" t="s">
        <v>1</v>
      </c>
      <c r="F29" s="333"/>
      <c r="G29" s="333"/>
      <c r="H29" s="333"/>
      <c r="I29" s="122"/>
      <c r="J29" s="122"/>
      <c r="K29" s="122"/>
      <c r="L29" s="124"/>
      <c r="S29" s="122"/>
      <c r="T29" s="122"/>
      <c r="U29" s="122"/>
      <c r="V29" s="122"/>
      <c r="W29" s="122"/>
      <c r="X29" s="122"/>
      <c r="Y29" s="122"/>
      <c r="Z29" s="122"/>
      <c r="AA29" s="122"/>
      <c r="AB29" s="122"/>
      <c r="AC29" s="122"/>
      <c r="AD29" s="122"/>
      <c r="AE29" s="122"/>
    </row>
    <row r="30" spans="1:31" s="2" customFormat="1" ht="6.95" customHeight="1" hidden="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hidden="1">
      <c r="A32" s="35"/>
      <c r="B32" s="40"/>
      <c r="C32" s="35"/>
      <c r="D32" s="126" t="s">
        <v>36</v>
      </c>
      <c r="E32" s="35"/>
      <c r="F32" s="35"/>
      <c r="G32" s="35"/>
      <c r="H32" s="35"/>
      <c r="I32" s="35"/>
      <c r="J32" s="127">
        <f>ROUND(J124,2)</f>
        <v>0</v>
      </c>
      <c r="K32" s="35"/>
      <c r="L32" s="52"/>
      <c r="S32" s="35"/>
      <c r="T32" s="35"/>
      <c r="U32" s="35"/>
      <c r="V32" s="35"/>
      <c r="W32" s="35"/>
      <c r="X32" s="35"/>
      <c r="Y32" s="35"/>
      <c r="Z32" s="35"/>
      <c r="AA32" s="35"/>
      <c r="AB32" s="35"/>
      <c r="AC32" s="35"/>
      <c r="AD32" s="35"/>
      <c r="AE32" s="35"/>
    </row>
    <row r="33" spans="1:31" s="2" customFormat="1" ht="6.95" customHeight="1" hidden="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35"/>
      <c r="F34" s="128" t="s">
        <v>38</v>
      </c>
      <c r="G34" s="35"/>
      <c r="H34" s="35"/>
      <c r="I34" s="128" t="s">
        <v>37</v>
      </c>
      <c r="J34" s="128" t="s">
        <v>39</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129" t="s">
        <v>40</v>
      </c>
      <c r="E35" s="120" t="s">
        <v>41</v>
      </c>
      <c r="F35" s="130">
        <f>ROUND((SUM(BE124:BE135)),2)</f>
        <v>0</v>
      </c>
      <c r="G35" s="35"/>
      <c r="H35" s="35"/>
      <c r="I35" s="131">
        <v>0.21</v>
      </c>
      <c r="J35" s="130">
        <f>ROUND(((SUM(BE124:BE135))*I35),2)</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42</v>
      </c>
      <c r="F36" s="130">
        <f>ROUND((SUM(BF124:BF135)),2)</f>
        <v>0</v>
      </c>
      <c r="G36" s="35"/>
      <c r="H36" s="35"/>
      <c r="I36" s="131">
        <v>0.15</v>
      </c>
      <c r="J36" s="130">
        <f>ROUND(((SUM(BF124:BF135))*I36),2)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43</v>
      </c>
      <c r="F37" s="130">
        <f>ROUND((SUM(BG124:BG135)),2)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0" t="s">
        <v>44</v>
      </c>
      <c r="F38" s="130">
        <f>ROUND((SUM(BH124:BH135)),2)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0" t="s">
        <v>45</v>
      </c>
      <c r="F39" s="130">
        <f>ROUND((SUM(BI124:BI135)),2)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hidden="1">
      <c r="A41" s="35"/>
      <c r="B41" s="40"/>
      <c r="C41" s="132"/>
      <c r="D41" s="133" t="s">
        <v>46</v>
      </c>
      <c r="E41" s="134"/>
      <c r="F41" s="134"/>
      <c r="G41" s="135" t="s">
        <v>47</v>
      </c>
      <c r="H41" s="136" t="s">
        <v>48</v>
      </c>
      <c r="I41" s="134"/>
      <c r="J41" s="137">
        <f>SUM(J32:J39)</f>
        <v>0</v>
      </c>
      <c r="K41" s="138"/>
      <c r="L41" s="52"/>
      <c r="S41" s="35"/>
      <c r="T41" s="35"/>
      <c r="U41" s="35"/>
      <c r="V41" s="35"/>
      <c r="W41" s="35"/>
      <c r="X41" s="35"/>
      <c r="Y41" s="35"/>
      <c r="Z41" s="35"/>
      <c r="AA41" s="35"/>
      <c r="AB41" s="35"/>
      <c r="AC41" s="35"/>
      <c r="AD41" s="35"/>
      <c r="AE41" s="35"/>
    </row>
    <row r="42" spans="1:31" s="2" customFormat="1" ht="14.45" customHeight="1" hidden="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2:12" s="1" customFormat="1" ht="12" customHeight="1">
      <c r="B86" s="22"/>
      <c r="C86" s="30" t="s">
        <v>177</v>
      </c>
      <c r="D86" s="23"/>
      <c r="E86" s="23"/>
      <c r="F86" s="23"/>
      <c r="G86" s="23"/>
      <c r="H86" s="23"/>
      <c r="I86" s="23"/>
      <c r="J86" s="23"/>
      <c r="K86" s="23"/>
      <c r="L86" s="21"/>
    </row>
    <row r="87" spans="1:31" s="2" customFormat="1" ht="16.5" customHeight="1">
      <c r="A87" s="35"/>
      <c r="B87" s="36"/>
      <c r="C87" s="37"/>
      <c r="D87" s="37"/>
      <c r="E87" s="325" t="s">
        <v>4153</v>
      </c>
      <c r="F87" s="324"/>
      <c r="G87" s="324"/>
      <c r="H87" s="324"/>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4154</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317" t="str">
        <f>E11</f>
        <v xml:space="preserve">006 - Ostatí VZT práce </v>
      </c>
      <c r="F89" s="324"/>
      <c r="G89" s="324"/>
      <c r="H89" s="324"/>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 xml:space="preserve"> </v>
      </c>
      <c r="G91" s="37"/>
      <c r="H91" s="37"/>
      <c r="I91" s="30" t="s">
        <v>22</v>
      </c>
      <c r="J91" s="67" t="str">
        <f>IF(J14="","",J14)</f>
        <v>10. 3. 2021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15.2" customHeight="1">
      <c r="A93" s="35"/>
      <c r="B93" s="36"/>
      <c r="C93" s="30" t="s">
        <v>24</v>
      </c>
      <c r="D93" s="37"/>
      <c r="E93" s="37"/>
      <c r="F93" s="28" t="str">
        <f>E17</f>
        <v>Město Bohumín</v>
      </c>
      <c r="G93" s="37"/>
      <c r="H93" s="37"/>
      <c r="I93" s="30" t="s">
        <v>30</v>
      </c>
      <c r="J93" s="33" t="str">
        <f>E23</f>
        <v xml:space="preserve">ATRIS s.r.o. </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Barbora Kyšková</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180</v>
      </c>
      <c r="D96" s="151"/>
      <c r="E96" s="151"/>
      <c r="F96" s="151"/>
      <c r="G96" s="151"/>
      <c r="H96" s="151"/>
      <c r="I96" s="151"/>
      <c r="J96" s="152" t="s">
        <v>181</v>
      </c>
      <c r="K96" s="151"/>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182</v>
      </c>
      <c r="D98" s="37"/>
      <c r="E98" s="37"/>
      <c r="F98" s="37"/>
      <c r="G98" s="37"/>
      <c r="H98" s="37"/>
      <c r="I98" s="37"/>
      <c r="J98" s="85">
        <f>J124</f>
        <v>0</v>
      </c>
      <c r="K98" s="37"/>
      <c r="L98" s="52"/>
      <c r="S98" s="35"/>
      <c r="T98" s="35"/>
      <c r="U98" s="35"/>
      <c r="V98" s="35"/>
      <c r="W98" s="35"/>
      <c r="X98" s="35"/>
      <c r="Y98" s="35"/>
      <c r="Z98" s="35"/>
      <c r="AA98" s="35"/>
      <c r="AB98" s="35"/>
      <c r="AC98" s="35"/>
      <c r="AD98" s="35"/>
      <c r="AE98" s="35"/>
      <c r="AU98" s="18" t="s">
        <v>183</v>
      </c>
    </row>
    <row r="99" spans="2:12" s="9" customFormat="1" ht="24.95" customHeight="1">
      <c r="B99" s="154"/>
      <c r="C99" s="155"/>
      <c r="D99" s="156" t="s">
        <v>3132</v>
      </c>
      <c r="E99" s="157"/>
      <c r="F99" s="157"/>
      <c r="G99" s="157"/>
      <c r="H99" s="157"/>
      <c r="I99" s="157"/>
      <c r="J99" s="158">
        <f>J125</f>
        <v>0</v>
      </c>
      <c r="K99" s="155"/>
      <c r="L99" s="159"/>
    </row>
    <row r="100" spans="2:12" s="10" customFormat="1" ht="19.9" customHeight="1">
      <c r="B100" s="160"/>
      <c r="C100" s="105"/>
      <c r="D100" s="161" t="s">
        <v>3134</v>
      </c>
      <c r="E100" s="162"/>
      <c r="F100" s="162"/>
      <c r="G100" s="162"/>
      <c r="H100" s="162"/>
      <c r="I100" s="162"/>
      <c r="J100" s="163">
        <f>J126</f>
        <v>0</v>
      </c>
      <c r="K100" s="105"/>
      <c r="L100" s="164"/>
    </row>
    <row r="101" spans="2:12" s="9" customFormat="1" ht="24.95" customHeight="1">
      <c r="B101" s="154"/>
      <c r="C101" s="155"/>
      <c r="D101" s="156" t="s">
        <v>432</v>
      </c>
      <c r="E101" s="157"/>
      <c r="F101" s="157"/>
      <c r="G101" s="157"/>
      <c r="H101" s="157"/>
      <c r="I101" s="157"/>
      <c r="J101" s="158">
        <f>J128</f>
        <v>0</v>
      </c>
      <c r="K101" s="155"/>
      <c r="L101" s="159"/>
    </row>
    <row r="102" spans="2:12" s="10" customFormat="1" ht="19.9" customHeight="1">
      <c r="B102" s="160"/>
      <c r="C102" s="105"/>
      <c r="D102" s="161" t="s">
        <v>4317</v>
      </c>
      <c r="E102" s="162"/>
      <c r="F102" s="162"/>
      <c r="G102" s="162"/>
      <c r="H102" s="162"/>
      <c r="I102" s="162"/>
      <c r="J102" s="163">
        <f>J129</f>
        <v>0</v>
      </c>
      <c r="K102" s="105"/>
      <c r="L102" s="164"/>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189</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26.25" customHeight="1">
      <c r="A112" s="35"/>
      <c r="B112" s="36"/>
      <c r="C112" s="37"/>
      <c r="D112" s="37"/>
      <c r="E112" s="325" t="str">
        <f>E7</f>
        <v>Bohumínská městská nemocnice – přístavba ambulantního traktu vč. příjezdové komunikace a parkoviště</v>
      </c>
      <c r="F112" s="326"/>
      <c r="G112" s="326"/>
      <c r="H112" s="326"/>
      <c r="I112" s="37"/>
      <c r="J112" s="37"/>
      <c r="K112" s="37"/>
      <c r="L112" s="52"/>
      <c r="S112" s="35"/>
      <c r="T112" s="35"/>
      <c r="U112" s="35"/>
      <c r="V112" s="35"/>
      <c r="W112" s="35"/>
      <c r="X112" s="35"/>
      <c r="Y112" s="35"/>
      <c r="Z112" s="35"/>
      <c r="AA112" s="35"/>
      <c r="AB112" s="35"/>
      <c r="AC112" s="35"/>
      <c r="AD112" s="35"/>
      <c r="AE112" s="35"/>
    </row>
    <row r="113" spans="2:12" s="1" customFormat="1" ht="12" customHeight="1">
      <c r="B113" s="22"/>
      <c r="C113" s="30" t="s">
        <v>177</v>
      </c>
      <c r="D113" s="23"/>
      <c r="E113" s="23"/>
      <c r="F113" s="23"/>
      <c r="G113" s="23"/>
      <c r="H113" s="23"/>
      <c r="I113" s="23"/>
      <c r="J113" s="23"/>
      <c r="K113" s="23"/>
      <c r="L113" s="21"/>
    </row>
    <row r="114" spans="1:31" s="2" customFormat="1" ht="16.5" customHeight="1">
      <c r="A114" s="35"/>
      <c r="B114" s="36"/>
      <c r="C114" s="37"/>
      <c r="D114" s="37"/>
      <c r="E114" s="325" t="s">
        <v>4153</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4154</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7" t="str">
        <f>E11</f>
        <v xml:space="preserve">006 - Ostatí VZT práce </v>
      </c>
      <c r="F116" s="324"/>
      <c r="G116" s="324"/>
      <c r="H116" s="324"/>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F14</f>
        <v xml:space="preserve"> </v>
      </c>
      <c r="G118" s="37"/>
      <c r="H118" s="37"/>
      <c r="I118" s="30" t="s">
        <v>22</v>
      </c>
      <c r="J118" s="67" t="str">
        <f>IF(J14="","",J14)</f>
        <v>10. 3. 2021</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24</v>
      </c>
      <c r="D120" s="37"/>
      <c r="E120" s="37"/>
      <c r="F120" s="28" t="str">
        <f>E17</f>
        <v>Město Bohumín</v>
      </c>
      <c r="G120" s="37"/>
      <c r="H120" s="37"/>
      <c r="I120" s="30" t="s">
        <v>30</v>
      </c>
      <c r="J120" s="33" t="str">
        <f>E23</f>
        <v xml:space="preserve">ATRIS s.r.o. </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IF(E20="","",E20)</f>
        <v>Vyplň údaj</v>
      </c>
      <c r="G121" s="37"/>
      <c r="H121" s="37"/>
      <c r="I121" s="30" t="s">
        <v>33</v>
      </c>
      <c r="J121" s="33" t="str">
        <f>E26</f>
        <v>Barbora Kyšková</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5"/>
      <c r="B123" s="166"/>
      <c r="C123" s="167" t="s">
        <v>190</v>
      </c>
      <c r="D123" s="168" t="s">
        <v>61</v>
      </c>
      <c r="E123" s="168" t="s">
        <v>57</v>
      </c>
      <c r="F123" s="168" t="s">
        <v>58</v>
      </c>
      <c r="G123" s="168" t="s">
        <v>191</v>
      </c>
      <c r="H123" s="168" t="s">
        <v>192</v>
      </c>
      <c r="I123" s="168" t="s">
        <v>193</v>
      </c>
      <c r="J123" s="168" t="s">
        <v>181</v>
      </c>
      <c r="K123" s="169" t="s">
        <v>194</v>
      </c>
      <c r="L123" s="170"/>
      <c r="M123" s="76" t="s">
        <v>1</v>
      </c>
      <c r="N123" s="77" t="s">
        <v>40</v>
      </c>
      <c r="O123" s="77" t="s">
        <v>195</v>
      </c>
      <c r="P123" s="77" t="s">
        <v>196</v>
      </c>
      <c r="Q123" s="77" t="s">
        <v>197</v>
      </c>
      <c r="R123" s="77" t="s">
        <v>198</v>
      </c>
      <c r="S123" s="77" t="s">
        <v>199</v>
      </c>
      <c r="T123" s="78" t="s">
        <v>200</v>
      </c>
      <c r="U123" s="165"/>
      <c r="V123" s="165"/>
      <c r="W123" s="165"/>
      <c r="X123" s="165"/>
      <c r="Y123" s="165"/>
      <c r="Z123" s="165"/>
      <c r="AA123" s="165"/>
      <c r="AB123" s="165"/>
      <c r="AC123" s="165"/>
      <c r="AD123" s="165"/>
      <c r="AE123" s="165"/>
    </row>
    <row r="124" spans="1:63" s="2" customFormat="1" ht="22.9" customHeight="1">
      <c r="A124" s="35"/>
      <c r="B124" s="36"/>
      <c r="C124" s="83" t="s">
        <v>201</v>
      </c>
      <c r="D124" s="37"/>
      <c r="E124" s="37"/>
      <c r="F124" s="37"/>
      <c r="G124" s="37"/>
      <c r="H124" s="37"/>
      <c r="I124" s="37"/>
      <c r="J124" s="171">
        <f>BK124</f>
        <v>0</v>
      </c>
      <c r="K124" s="37"/>
      <c r="L124" s="40"/>
      <c r="M124" s="79"/>
      <c r="N124" s="172"/>
      <c r="O124" s="80"/>
      <c r="P124" s="173">
        <f>P125+P128</f>
        <v>0</v>
      </c>
      <c r="Q124" s="80"/>
      <c r="R124" s="173">
        <f>R125+R128</f>
        <v>0</v>
      </c>
      <c r="S124" s="80"/>
      <c r="T124" s="174">
        <f>T125+T128</f>
        <v>0</v>
      </c>
      <c r="U124" s="35"/>
      <c r="V124" s="35"/>
      <c r="W124" s="35"/>
      <c r="X124" s="35"/>
      <c r="Y124" s="35"/>
      <c r="Z124" s="35"/>
      <c r="AA124" s="35"/>
      <c r="AB124" s="35"/>
      <c r="AC124" s="35"/>
      <c r="AD124" s="35"/>
      <c r="AE124" s="35"/>
      <c r="AT124" s="18" t="s">
        <v>75</v>
      </c>
      <c r="AU124" s="18" t="s">
        <v>183</v>
      </c>
      <c r="BK124" s="175">
        <f>BK125+BK128</f>
        <v>0</v>
      </c>
    </row>
    <row r="125" spans="2:63" s="12" customFormat="1" ht="25.9" customHeight="1">
      <c r="B125" s="176"/>
      <c r="C125" s="177"/>
      <c r="D125" s="178" t="s">
        <v>75</v>
      </c>
      <c r="E125" s="179" t="s">
        <v>273</v>
      </c>
      <c r="F125" s="179" t="s">
        <v>273</v>
      </c>
      <c r="G125" s="177"/>
      <c r="H125" s="177"/>
      <c r="I125" s="180"/>
      <c r="J125" s="181">
        <f>BK125</f>
        <v>0</v>
      </c>
      <c r="K125" s="177"/>
      <c r="L125" s="182"/>
      <c r="M125" s="183"/>
      <c r="N125" s="184"/>
      <c r="O125" s="184"/>
      <c r="P125" s="185">
        <f>P126</f>
        <v>0</v>
      </c>
      <c r="Q125" s="184"/>
      <c r="R125" s="185">
        <f>R126</f>
        <v>0</v>
      </c>
      <c r="S125" s="184"/>
      <c r="T125" s="186">
        <f>T126</f>
        <v>0</v>
      </c>
      <c r="AR125" s="187" t="s">
        <v>84</v>
      </c>
      <c r="AT125" s="188" t="s">
        <v>75</v>
      </c>
      <c r="AU125" s="188" t="s">
        <v>76</v>
      </c>
      <c r="AY125" s="187" t="s">
        <v>205</v>
      </c>
      <c r="BK125" s="189">
        <f>BK126</f>
        <v>0</v>
      </c>
    </row>
    <row r="126" spans="2:63" s="12" customFormat="1" ht="22.9" customHeight="1">
      <c r="B126" s="176"/>
      <c r="C126" s="177"/>
      <c r="D126" s="178" t="s">
        <v>75</v>
      </c>
      <c r="E126" s="190" t="s">
        <v>2804</v>
      </c>
      <c r="F126" s="190" t="s">
        <v>3163</v>
      </c>
      <c r="G126" s="177"/>
      <c r="H126" s="177"/>
      <c r="I126" s="180"/>
      <c r="J126" s="191">
        <f>BK126</f>
        <v>0</v>
      </c>
      <c r="K126" s="177"/>
      <c r="L126" s="182"/>
      <c r="M126" s="183"/>
      <c r="N126" s="184"/>
      <c r="O126" s="184"/>
      <c r="P126" s="185">
        <f>P127</f>
        <v>0</v>
      </c>
      <c r="Q126" s="184"/>
      <c r="R126" s="185">
        <f>R127</f>
        <v>0</v>
      </c>
      <c r="S126" s="184"/>
      <c r="T126" s="186">
        <f>T127</f>
        <v>0</v>
      </c>
      <c r="AR126" s="187" t="s">
        <v>84</v>
      </c>
      <c r="AT126" s="188" t="s">
        <v>75</v>
      </c>
      <c r="AU126" s="188" t="s">
        <v>84</v>
      </c>
      <c r="AY126" s="187" t="s">
        <v>205</v>
      </c>
      <c r="BK126" s="189">
        <f>BK127</f>
        <v>0</v>
      </c>
    </row>
    <row r="127" spans="1:65" s="2" customFormat="1" ht="37.9" customHeight="1">
      <c r="A127" s="35"/>
      <c r="B127" s="36"/>
      <c r="C127" s="192" t="s">
        <v>84</v>
      </c>
      <c r="D127" s="192" t="s">
        <v>207</v>
      </c>
      <c r="E127" s="193" t="s">
        <v>2940</v>
      </c>
      <c r="F127" s="194" t="s">
        <v>3176</v>
      </c>
      <c r="G127" s="195" t="s">
        <v>210</v>
      </c>
      <c r="H127" s="196">
        <v>48</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86</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4318</v>
      </c>
    </row>
    <row r="128" spans="2:63" s="12" customFormat="1" ht="25.9" customHeight="1">
      <c r="B128" s="176"/>
      <c r="C128" s="177"/>
      <c r="D128" s="178" t="s">
        <v>75</v>
      </c>
      <c r="E128" s="179" t="s">
        <v>502</v>
      </c>
      <c r="F128" s="179" t="s">
        <v>2131</v>
      </c>
      <c r="G128" s="177"/>
      <c r="H128" s="177"/>
      <c r="I128" s="180"/>
      <c r="J128" s="181">
        <f>BK128</f>
        <v>0</v>
      </c>
      <c r="K128" s="177"/>
      <c r="L128" s="182"/>
      <c r="M128" s="183"/>
      <c r="N128" s="184"/>
      <c r="O128" s="184"/>
      <c r="P128" s="185">
        <f>P129</f>
        <v>0</v>
      </c>
      <c r="Q128" s="184"/>
      <c r="R128" s="185">
        <f>R129</f>
        <v>0</v>
      </c>
      <c r="S128" s="184"/>
      <c r="T128" s="186">
        <f>T129</f>
        <v>0</v>
      </c>
      <c r="AR128" s="187" t="s">
        <v>218</v>
      </c>
      <c r="AT128" s="188" t="s">
        <v>75</v>
      </c>
      <c r="AU128" s="188" t="s">
        <v>76</v>
      </c>
      <c r="AY128" s="187" t="s">
        <v>205</v>
      </c>
      <c r="BK128" s="189">
        <f>BK129</f>
        <v>0</v>
      </c>
    </row>
    <row r="129" spans="2:63" s="12" customFormat="1" ht="22.9" customHeight="1">
      <c r="B129" s="176"/>
      <c r="C129" s="177"/>
      <c r="D129" s="178" t="s">
        <v>75</v>
      </c>
      <c r="E129" s="190" t="s">
        <v>4319</v>
      </c>
      <c r="F129" s="190" t="s">
        <v>4320</v>
      </c>
      <c r="G129" s="177"/>
      <c r="H129" s="177"/>
      <c r="I129" s="180"/>
      <c r="J129" s="191">
        <f>BK129</f>
        <v>0</v>
      </c>
      <c r="K129" s="177"/>
      <c r="L129" s="182"/>
      <c r="M129" s="183"/>
      <c r="N129" s="184"/>
      <c r="O129" s="184"/>
      <c r="P129" s="185">
        <f>SUM(P130:P135)</f>
        <v>0</v>
      </c>
      <c r="Q129" s="184"/>
      <c r="R129" s="185">
        <f>SUM(R130:R135)</f>
        <v>0</v>
      </c>
      <c r="S129" s="184"/>
      <c r="T129" s="186">
        <f>SUM(T130:T135)</f>
        <v>0</v>
      </c>
      <c r="AR129" s="187" t="s">
        <v>218</v>
      </c>
      <c r="AT129" s="188" t="s">
        <v>75</v>
      </c>
      <c r="AU129" s="188" t="s">
        <v>84</v>
      </c>
      <c r="AY129" s="187" t="s">
        <v>205</v>
      </c>
      <c r="BK129" s="189">
        <f>SUM(BK130:BK135)</f>
        <v>0</v>
      </c>
    </row>
    <row r="130" spans="1:65" s="2" customFormat="1" ht="24.2" customHeight="1">
      <c r="A130" s="35"/>
      <c r="B130" s="36"/>
      <c r="C130" s="192" t="s">
        <v>86</v>
      </c>
      <c r="D130" s="192" t="s">
        <v>207</v>
      </c>
      <c r="E130" s="193" t="s">
        <v>4321</v>
      </c>
      <c r="F130" s="194" t="s">
        <v>3164</v>
      </c>
      <c r="G130" s="195" t="s">
        <v>221</v>
      </c>
      <c r="H130" s="196">
        <v>1</v>
      </c>
      <c r="I130" s="197"/>
      <c r="J130" s="198">
        <f aca="true" t="shared" si="0" ref="J130:J135">ROUND(I130*H130,2)</f>
        <v>0</v>
      </c>
      <c r="K130" s="194" t="s">
        <v>1</v>
      </c>
      <c r="L130" s="40"/>
      <c r="M130" s="199" t="s">
        <v>1</v>
      </c>
      <c r="N130" s="200" t="s">
        <v>41</v>
      </c>
      <c r="O130" s="72"/>
      <c r="P130" s="201">
        <f aca="true" t="shared" si="1" ref="P130:P135">O130*H130</f>
        <v>0</v>
      </c>
      <c r="Q130" s="201">
        <v>0</v>
      </c>
      <c r="R130" s="201">
        <f aca="true" t="shared" si="2" ref="R130:R135">Q130*H130</f>
        <v>0</v>
      </c>
      <c r="S130" s="201">
        <v>0</v>
      </c>
      <c r="T130" s="202">
        <f aca="true" t="shared" si="3" ref="T130:T135">S130*H130</f>
        <v>0</v>
      </c>
      <c r="U130" s="35"/>
      <c r="V130" s="35"/>
      <c r="W130" s="35"/>
      <c r="X130" s="35"/>
      <c r="Y130" s="35"/>
      <c r="Z130" s="35"/>
      <c r="AA130" s="35"/>
      <c r="AB130" s="35"/>
      <c r="AC130" s="35"/>
      <c r="AD130" s="35"/>
      <c r="AE130" s="35"/>
      <c r="AR130" s="203" t="s">
        <v>826</v>
      </c>
      <c r="AT130" s="203" t="s">
        <v>207</v>
      </c>
      <c r="AU130" s="203" t="s">
        <v>86</v>
      </c>
      <c r="AY130" s="18" t="s">
        <v>205</v>
      </c>
      <c r="BE130" s="204">
        <f aca="true" t="shared" si="4" ref="BE130:BE135">IF(N130="základní",J130,0)</f>
        <v>0</v>
      </c>
      <c r="BF130" s="204">
        <f aca="true" t="shared" si="5" ref="BF130:BF135">IF(N130="snížená",J130,0)</f>
        <v>0</v>
      </c>
      <c r="BG130" s="204">
        <f aca="true" t="shared" si="6" ref="BG130:BG135">IF(N130="zákl. přenesená",J130,0)</f>
        <v>0</v>
      </c>
      <c r="BH130" s="204">
        <f aca="true" t="shared" si="7" ref="BH130:BH135">IF(N130="sníž. přenesená",J130,0)</f>
        <v>0</v>
      </c>
      <c r="BI130" s="204">
        <f aca="true" t="shared" si="8" ref="BI130:BI135">IF(N130="nulová",J130,0)</f>
        <v>0</v>
      </c>
      <c r="BJ130" s="18" t="s">
        <v>84</v>
      </c>
      <c r="BK130" s="204">
        <f aca="true" t="shared" si="9" ref="BK130:BK135">ROUND(I130*H130,2)</f>
        <v>0</v>
      </c>
      <c r="BL130" s="18" t="s">
        <v>826</v>
      </c>
      <c r="BM130" s="203" t="s">
        <v>4322</v>
      </c>
    </row>
    <row r="131" spans="1:65" s="2" customFormat="1" ht="14.45" customHeight="1">
      <c r="A131" s="35"/>
      <c r="B131" s="36"/>
      <c r="C131" s="192" t="s">
        <v>218</v>
      </c>
      <c r="D131" s="192" t="s">
        <v>207</v>
      </c>
      <c r="E131" s="193" t="s">
        <v>4323</v>
      </c>
      <c r="F131" s="194" t="s">
        <v>3166</v>
      </c>
      <c r="G131" s="195" t="s">
        <v>221</v>
      </c>
      <c r="H131" s="196">
        <v>1</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826</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826</v>
      </c>
      <c r="BM131" s="203" t="s">
        <v>4324</v>
      </c>
    </row>
    <row r="132" spans="1:65" s="2" customFormat="1" ht="24.2" customHeight="1">
      <c r="A132" s="35"/>
      <c r="B132" s="36"/>
      <c r="C132" s="192" t="s">
        <v>211</v>
      </c>
      <c r="D132" s="192" t="s">
        <v>207</v>
      </c>
      <c r="E132" s="193" t="s">
        <v>4325</v>
      </c>
      <c r="F132" s="194" t="s">
        <v>4326</v>
      </c>
      <c r="G132" s="195" t="s">
        <v>221</v>
      </c>
      <c r="H132" s="196">
        <v>1</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826</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826</v>
      </c>
      <c r="BM132" s="203" t="s">
        <v>4327</v>
      </c>
    </row>
    <row r="133" spans="1:65" s="2" customFormat="1" ht="14.45" customHeight="1">
      <c r="A133" s="35"/>
      <c r="B133" s="36"/>
      <c r="C133" s="192" t="s">
        <v>204</v>
      </c>
      <c r="D133" s="192" t="s">
        <v>207</v>
      </c>
      <c r="E133" s="193" t="s">
        <v>4328</v>
      </c>
      <c r="F133" s="194" t="s">
        <v>3170</v>
      </c>
      <c r="G133" s="195" t="s">
        <v>221</v>
      </c>
      <c r="H133" s="196">
        <v>1</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826</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826</v>
      </c>
      <c r="BM133" s="203" t="s">
        <v>4329</v>
      </c>
    </row>
    <row r="134" spans="1:65" s="2" customFormat="1" ht="14.45" customHeight="1">
      <c r="A134" s="35"/>
      <c r="B134" s="36"/>
      <c r="C134" s="192" t="s">
        <v>235</v>
      </c>
      <c r="D134" s="192" t="s">
        <v>207</v>
      </c>
      <c r="E134" s="193" t="s">
        <v>4330</v>
      </c>
      <c r="F134" s="194" t="s">
        <v>3172</v>
      </c>
      <c r="G134" s="195" t="s">
        <v>221</v>
      </c>
      <c r="H134" s="196">
        <v>1</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826</v>
      </c>
      <c r="AT134" s="203" t="s">
        <v>207</v>
      </c>
      <c r="AU134" s="203" t="s">
        <v>86</v>
      </c>
      <c r="AY134" s="18" t="s">
        <v>205</v>
      </c>
      <c r="BE134" s="204">
        <f t="shared" si="4"/>
        <v>0</v>
      </c>
      <c r="BF134" s="204">
        <f t="shared" si="5"/>
        <v>0</v>
      </c>
      <c r="BG134" s="204">
        <f t="shared" si="6"/>
        <v>0</v>
      </c>
      <c r="BH134" s="204">
        <f t="shared" si="7"/>
        <v>0</v>
      </c>
      <c r="BI134" s="204">
        <f t="shared" si="8"/>
        <v>0</v>
      </c>
      <c r="BJ134" s="18" t="s">
        <v>84</v>
      </c>
      <c r="BK134" s="204">
        <f t="shared" si="9"/>
        <v>0</v>
      </c>
      <c r="BL134" s="18" t="s">
        <v>826</v>
      </c>
      <c r="BM134" s="203" t="s">
        <v>4331</v>
      </c>
    </row>
    <row r="135" spans="1:65" s="2" customFormat="1" ht="14.45" customHeight="1">
      <c r="A135" s="35"/>
      <c r="B135" s="36"/>
      <c r="C135" s="192" t="s">
        <v>240</v>
      </c>
      <c r="D135" s="192" t="s">
        <v>207</v>
      </c>
      <c r="E135" s="193" t="s">
        <v>4332</v>
      </c>
      <c r="F135" s="194" t="s">
        <v>4333</v>
      </c>
      <c r="G135" s="195" t="s">
        <v>221</v>
      </c>
      <c r="H135" s="196">
        <v>1</v>
      </c>
      <c r="I135" s="197"/>
      <c r="J135" s="198">
        <f t="shared" si="0"/>
        <v>0</v>
      </c>
      <c r="K135" s="194" t="s">
        <v>1</v>
      </c>
      <c r="L135" s="40"/>
      <c r="M135" s="225" t="s">
        <v>1</v>
      </c>
      <c r="N135" s="226" t="s">
        <v>41</v>
      </c>
      <c r="O135" s="212"/>
      <c r="P135" s="227">
        <f t="shared" si="1"/>
        <v>0</v>
      </c>
      <c r="Q135" s="227">
        <v>0</v>
      </c>
      <c r="R135" s="227">
        <f t="shared" si="2"/>
        <v>0</v>
      </c>
      <c r="S135" s="227">
        <v>0</v>
      </c>
      <c r="T135" s="228">
        <f t="shared" si="3"/>
        <v>0</v>
      </c>
      <c r="U135" s="35"/>
      <c r="V135" s="35"/>
      <c r="W135" s="35"/>
      <c r="X135" s="35"/>
      <c r="Y135" s="35"/>
      <c r="Z135" s="35"/>
      <c r="AA135" s="35"/>
      <c r="AB135" s="35"/>
      <c r="AC135" s="35"/>
      <c r="AD135" s="35"/>
      <c r="AE135" s="35"/>
      <c r="AR135" s="203" t="s">
        <v>826</v>
      </c>
      <c r="AT135" s="203" t="s">
        <v>207</v>
      </c>
      <c r="AU135" s="203" t="s">
        <v>86</v>
      </c>
      <c r="AY135" s="18" t="s">
        <v>205</v>
      </c>
      <c r="BE135" s="204">
        <f t="shared" si="4"/>
        <v>0</v>
      </c>
      <c r="BF135" s="204">
        <f t="shared" si="5"/>
        <v>0</v>
      </c>
      <c r="BG135" s="204">
        <f t="shared" si="6"/>
        <v>0</v>
      </c>
      <c r="BH135" s="204">
        <f t="shared" si="7"/>
        <v>0</v>
      </c>
      <c r="BI135" s="204">
        <f t="shared" si="8"/>
        <v>0</v>
      </c>
      <c r="BJ135" s="18" t="s">
        <v>84</v>
      </c>
      <c r="BK135" s="204">
        <f t="shared" si="9"/>
        <v>0</v>
      </c>
      <c r="BL135" s="18" t="s">
        <v>826</v>
      </c>
      <c r="BM135" s="203" t="s">
        <v>4334</v>
      </c>
    </row>
    <row r="136" spans="1:31" s="2" customFormat="1" ht="6.95" customHeight="1">
      <c r="A136" s="35"/>
      <c r="B136" s="55"/>
      <c r="C136" s="56"/>
      <c r="D136" s="56"/>
      <c r="E136" s="56"/>
      <c r="F136" s="56"/>
      <c r="G136" s="56"/>
      <c r="H136" s="56"/>
      <c r="I136" s="56"/>
      <c r="J136" s="56"/>
      <c r="K136" s="56"/>
      <c r="L136" s="40"/>
      <c r="M136" s="35"/>
      <c r="O136" s="35"/>
      <c r="P136" s="35"/>
      <c r="Q136" s="35"/>
      <c r="R136" s="35"/>
      <c r="S136" s="35"/>
      <c r="T136" s="35"/>
      <c r="U136" s="35"/>
      <c r="V136" s="35"/>
      <c r="W136" s="35"/>
      <c r="X136" s="35"/>
      <c r="Y136" s="35"/>
      <c r="Z136" s="35"/>
      <c r="AA136" s="35"/>
      <c r="AB136" s="35"/>
      <c r="AC136" s="35"/>
      <c r="AD136" s="35"/>
      <c r="AE136" s="35"/>
    </row>
  </sheetData>
  <sheetProtection algorithmName="SHA-512" hashValue="SxjgYvWXpD6uuf8nHv75ywyUHp/BGKUhv5C24J8oxvB9P0y4aLpIMSwKBEIchK/UmeKd/fSHAZ8vR8lqR9/fBg==" saltValue="m6ODVbRZmHWa14hJOyfkq79sjVoI5iPX7d6QIVxHPx3uqFTKJ8FxmvZdzCj+ukPHWo3qEghMp6vdn2z2Ij4smQ==" spinCount="100000" sheet="1" objects="1" scenarios="1" formatColumns="0" formatRows="0" autoFilter="0"/>
  <autoFilter ref="C123:K135"/>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157</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4335</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ROUND(J118,2)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ROUND((SUM(BE118:BE140)),2)</f>
        <v>0</v>
      </c>
      <c r="G33" s="35"/>
      <c r="H33" s="35"/>
      <c r="I33" s="131">
        <v>0.21</v>
      </c>
      <c r="J33" s="130">
        <f>ROUND(((SUM(BE118:BE140))*I33),2)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ROUND((SUM(BF118:BF140)),2)</f>
        <v>0</v>
      </c>
      <c r="G34" s="35"/>
      <c r="H34" s="35"/>
      <c r="I34" s="131">
        <v>0.15</v>
      </c>
      <c r="J34" s="130">
        <f>ROUND(((SUM(BF118:BF140))*I34),2)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ROUND((SUM(BG118:BG140)),2)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ROUND((SUM(BH118:BH140)),2)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ROUND((SUM(BI118:BI140)),2)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02.16 - Vybavení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417</v>
      </c>
      <c r="E97" s="157"/>
      <c r="F97" s="157"/>
      <c r="G97" s="157"/>
      <c r="H97" s="157"/>
      <c r="I97" s="157"/>
      <c r="J97" s="158">
        <f>J119</f>
        <v>0</v>
      </c>
      <c r="K97" s="155"/>
      <c r="L97" s="159"/>
    </row>
    <row r="98" spans="2:12" s="10" customFormat="1" ht="19.9" customHeight="1">
      <c r="B98" s="160"/>
      <c r="C98" s="105"/>
      <c r="D98" s="161" t="s">
        <v>425</v>
      </c>
      <c r="E98" s="162"/>
      <c r="F98" s="162"/>
      <c r="G98" s="162"/>
      <c r="H98" s="162"/>
      <c r="I98" s="162"/>
      <c r="J98" s="163">
        <f>J120</f>
        <v>0</v>
      </c>
      <c r="K98" s="105"/>
      <c r="L98" s="164"/>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189</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26.25" customHeight="1">
      <c r="A108" s="35"/>
      <c r="B108" s="36"/>
      <c r="C108" s="37"/>
      <c r="D108" s="37"/>
      <c r="E108" s="325" t="str">
        <f>E7</f>
        <v>Bohumínská městská nemocnice – přístavba ambulantního traktu vč. příjezdové komunikace a parkoviště</v>
      </c>
      <c r="F108" s="326"/>
      <c r="G108" s="326"/>
      <c r="H108" s="326"/>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177</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17" t="str">
        <f>E9</f>
        <v xml:space="preserve">SO 02.16 - Vybavení </v>
      </c>
      <c r="F110" s="324"/>
      <c r="G110" s="324"/>
      <c r="H110" s="324"/>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Bohumín</v>
      </c>
      <c r="G112" s="37"/>
      <c r="H112" s="37"/>
      <c r="I112" s="30" t="s">
        <v>22</v>
      </c>
      <c r="J112" s="67" t="str">
        <f>IF(J12="","",J12)</f>
        <v>10. 3. 2021</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24</v>
      </c>
      <c r="D114" s="37"/>
      <c r="E114" s="37"/>
      <c r="F114" s="28" t="str">
        <f>E15</f>
        <v>Město Bohumín</v>
      </c>
      <c r="G114" s="37"/>
      <c r="H114" s="37"/>
      <c r="I114" s="30" t="s">
        <v>30</v>
      </c>
      <c r="J114" s="33" t="str">
        <f>E21</f>
        <v xml:space="preserve">ATRIS s.r.o. </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Barbora Kyšková</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5"/>
      <c r="B117" s="166"/>
      <c r="C117" s="167" t="s">
        <v>190</v>
      </c>
      <c r="D117" s="168" t="s">
        <v>61</v>
      </c>
      <c r="E117" s="168" t="s">
        <v>57</v>
      </c>
      <c r="F117" s="168" t="s">
        <v>58</v>
      </c>
      <c r="G117" s="168" t="s">
        <v>191</v>
      </c>
      <c r="H117" s="168" t="s">
        <v>192</v>
      </c>
      <c r="I117" s="168" t="s">
        <v>193</v>
      </c>
      <c r="J117" s="168" t="s">
        <v>181</v>
      </c>
      <c r="K117" s="169" t="s">
        <v>194</v>
      </c>
      <c r="L117" s="170"/>
      <c r="M117" s="76" t="s">
        <v>1</v>
      </c>
      <c r="N117" s="77" t="s">
        <v>40</v>
      </c>
      <c r="O117" s="77" t="s">
        <v>195</v>
      </c>
      <c r="P117" s="77" t="s">
        <v>196</v>
      </c>
      <c r="Q117" s="77" t="s">
        <v>197</v>
      </c>
      <c r="R117" s="77" t="s">
        <v>198</v>
      </c>
      <c r="S117" s="77" t="s">
        <v>199</v>
      </c>
      <c r="T117" s="78" t="s">
        <v>200</v>
      </c>
      <c r="U117" s="165"/>
      <c r="V117" s="165"/>
      <c r="W117" s="165"/>
      <c r="X117" s="165"/>
      <c r="Y117" s="165"/>
      <c r="Z117" s="165"/>
      <c r="AA117" s="165"/>
      <c r="AB117" s="165"/>
      <c r="AC117" s="165"/>
      <c r="AD117" s="165"/>
      <c r="AE117" s="165"/>
    </row>
    <row r="118" spans="1:63" s="2" customFormat="1" ht="22.9" customHeight="1">
      <c r="A118" s="35"/>
      <c r="B118" s="36"/>
      <c r="C118" s="83" t="s">
        <v>201</v>
      </c>
      <c r="D118" s="37"/>
      <c r="E118" s="37"/>
      <c r="F118" s="37"/>
      <c r="G118" s="37"/>
      <c r="H118" s="37"/>
      <c r="I118" s="37"/>
      <c r="J118" s="171">
        <f>BK118</f>
        <v>0</v>
      </c>
      <c r="K118" s="37"/>
      <c r="L118" s="40"/>
      <c r="M118" s="79"/>
      <c r="N118" s="172"/>
      <c r="O118" s="80"/>
      <c r="P118" s="173">
        <f>P119</f>
        <v>0</v>
      </c>
      <c r="Q118" s="80"/>
      <c r="R118" s="173">
        <f>R119</f>
        <v>0</v>
      </c>
      <c r="S118" s="80"/>
      <c r="T118" s="174">
        <f>T119</f>
        <v>0</v>
      </c>
      <c r="U118" s="35"/>
      <c r="V118" s="35"/>
      <c r="W118" s="35"/>
      <c r="X118" s="35"/>
      <c r="Y118" s="35"/>
      <c r="Z118" s="35"/>
      <c r="AA118" s="35"/>
      <c r="AB118" s="35"/>
      <c r="AC118" s="35"/>
      <c r="AD118" s="35"/>
      <c r="AE118" s="35"/>
      <c r="AT118" s="18" t="s">
        <v>75</v>
      </c>
      <c r="AU118" s="18" t="s">
        <v>183</v>
      </c>
      <c r="BK118" s="175">
        <f>BK119</f>
        <v>0</v>
      </c>
    </row>
    <row r="119" spans="2:63" s="12" customFormat="1" ht="25.9" customHeight="1">
      <c r="B119" s="176"/>
      <c r="C119" s="177"/>
      <c r="D119" s="178" t="s">
        <v>75</v>
      </c>
      <c r="E119" s="179" t="s">
        <v>1075</v>
      </c>
      <c r="F119" s="179" t="s">
        <v>1076</v>
      </c>
      <c r="G119" s="177"/>
      <c r="H119" s="177"/>
      <c r="I119" s="180"/>
      <c r="J119" s="181">
        <f>BK119</f>
        <v>0</v>
      </c>
      <c r="K119" s="177"/>
      <c r="L119" s="182"/>
      <c r="M119" s="183"/>
      <c r="N119" s="184"/>
      <c r="O119" s="184"/>
      <c r="P119" s="185">
        <f>P120</f>
        <v>0</v>
      </c>
      <c r="Q119" s="184"/>
      <c r="R119" s="185">
        <f>R120</f>
        <v>0</v>
      </c>
      <c r="S119" s="184"/>
      <c r="T119" s="186">
        <f>T120</f>
        <v>0</v>
      </c>
      <c r="AR119" s="187" t="s">
        <v>86</v>
      </c>
      <c r="AT119" s="188" t="s">
        <v>75</v>
      </c>
      <c r="AU119" s="188" t="s">
        <v>76</v>
      </c>
      <c r="AY119" s="187" t="s">
        <v>205</v>
      </c>
      <c r="BK119" s="189">
        <f>BK120</f>
        <v>0</v>
      </c>
    </row>
    <row r="120" spans="2:63" s="12" customFormat="1" ht="22.9" customHeight="1">
      <c r="B120" s="176"/>
      <c r="C120" s="177"/>
      <c r="D120" s="178" t="s">
        <v>75</v>
      </c>
      <c r="E120" s="190" t="s">
        <v>1468</v>
      </c>
      <c r="F120" s="190" t="s">
        <v>1469</v>
      </c>
      <c r="G120" s="177"/>
      <c r="H120" s="177"/>
      <c r="I120" s="180"/>
      <c r="J120" s="191">
        <f>BK120</f>
        <v>0</v>
      </c>
      <c r="K120" s="177"/>
      <c r="L120" s="182"/>
      <c r="M120" s="183"/>
      <c r="N120" s="184"/>
      <c r="O120" s="184"/>
      <c r="P120" s="185">
        <f>SUM(P121:P140)</f>
        <v>0</v>
      </c>
      <c r="Q120" s="184"/>
      <c r="R120" s="185">
        <f>SUM(R121:R140)</f>
        <v>0</v>
      </c>
      <c r="S120" s="184"/>
      <c r="T120" s="186">
        <f>SUM(T121:T140)</f>
        <v>0</v>
      </c>
      <c r="AR120" s="187" t="s">
        <v>86</v>
      </c>
      <c r="AT120" s="188" t="s">
        <v>75</v>
      </c>
      <c r="AU120" s="188" t="s">
        <v>84</v>
      </c>
      <c r="AY120" s="187" t="s">
        <v>205</v>
      </c>
      <c r="BK120" s="189">
        <f>SUM(BK121:BK140)</f>
        <v>0</v>
      </c>
    </row>
    <row r="121" spans="1:65" s="2" customFormat="1" ht="24.2" customHeight="1">
      <c r="A121" s="35"/>
      <c r="B121" s="36"/>
      <c r="C121" s="192" t="s">
        <v>84</v>
      </c>
      <c r="D121" s="192" t="s">
        <v>207</v>
      </c>
      <c r="E121" s="193" t="s">
        <v>4336</v>
      </c>
      <c r="F121" s="194" t="s">
        <v>4337</v>
      </c>
      <c r="G121" s="195" t="s">
        <v>1847</v>
      </c>
      <c r="H121" s="196">
        <v>1</v>
      </c>
      <c r="I121" s="197"/>
      <c r="J121" s="198">
        <f>ROUND(I121*H121,2)</f>
        <v>0</v>
      </c>
      <c r="K121" s="194" t="s">
        <v>1</v>
      </c>
      <c r="L121" s="40"/>
      <c r="M121" s="199" t="s">
        <v>1</v>
      </c>
      <c r="N121" s="200" t="s">
        <v>41</v>
      </c>
      <c r="O121" s="72"/>
      <c r="P121" s="201">
        <f>O121*H121</f>
        <v>0</v>
      </c>
      <c r="Q121" s="201">
        <v>0</v>
      </c>
      <c r="R121" s="201">
        <f>Q121*H121</f>
        <v>0</v>
      </c>
      <c r="S121" s="201">
        <v>0</v>
      </c>
      <c r="T121" s="202">
        <f>S121*H121</f>
        <v>0</v>
      </c>
      <c r="U121" s="35"/>
      <c r="V121" s="35"/>
      <c r="W121" s="35"/>
      <c r="X121" s="35"/>
      <c r="Y121" s="35"/>
      <c r="Z121" s="35"/>
      <c r="AA121" s="35"/>
      <c r="AB121" s="35"/>
      <c r="AC121" s="35"/>
      <c r="AD121" s="35"/>
      <c r="AE121" s="35"/>
      <c r="AR121" s="203" t="s">
        <v>341</v>
      </c>
      <c r="AT121" s="203" t="s">
        <v>207</v>
      </c>
      <c r="AU121" s="203" t="s">
        <v>86</v>
      </c>
      <c r="AY121" s="18" t="s">
        <v>205</v>
      </c>
      <c r="BE121" s="204">
        <f>IF(N121="základní",J121,0)</f>
        <v>0</v>
      </c>
      <c r="BF121" s="204">
        <f>IF(N121="snížená",J121,0)</f>
        <v>0</v>
      </c>
      <c r="BG121" s="204">
        <f>IF(N121="zákl. přenesená",J121,0)</f>
        <v>0</v>
      </c>
      <c r="BH121" s="204">
        <f>IF(N121="sníž. přenesená",J121,0)</f>
        <v>0</v>
      </c>
      <c r="BI121" s="204">
        <f>IF(N121="nulová",J121,0)</f>
        <v>0</v>
      </c>
      <c r="BJ121" s="18" t="s">
        <v>84</v>
      </c>
      <c r="BK121" s="204">
        <f>ROUND(I121*H121,2)</f>
        <v>0</v>
      </c>
      <c r="BL121" s="18" t="s">
        <v>341</v>
      </c>
      <c r="BM121" s="203" t="s">
        <v>4338</v>
      </c>
    </row>
    <row r="122" spans="1:47" s="2" customFormat="1" ht="126.75">
      <c r="A122" s="35"/>
      <c r="B122" s="36"/>
      <c r="C122" s="37"/>
      <c r="D122" s="205" t="s">
        <v>225</v>
      </c>
      <c r="E122" s="37"/>
      <c r="F122" s="206" t="s">
        <v>4339</v>
      </c>
      <c r="G122" s="37"/>
      <c r="H122" s="37"/>
      <c r="I122" s="207"/>
      <c r="J122" s="37"/>
      <c r="K122" s="37"/>
      <c r="L122" s="40"/>
      <c r="M122" s="208"/>
      <c r="N122" s="209"/>
      <c r="O122" s="72"/>
      <c r="P122" s="72"/>
      <c r="Q122" s="72"/>
      <c r="R122" s="72"/>
      <c r="S122" s="72"/>
      <c r="T122" s="73"/>
      <c r="U122" s="35"/>
      <c r="V122" s="35"/>
      <c r="W122" s="35"/>
      <c r="X122" s="35"/>
      <c r="Y122" s="35"/>
      <c r="Z122" s="35"/>
      <c r="AA122" s="35"/>
      <c r="AB122" s="35"/>
      <c r="AC122" s="35"/>
      <c r="AD122" s="35"/>
      <c r="AE122" s="35"/>
      <c r="AT122" s="18" t="s">
        <v>225</v>
      </c>
      <c r="AU122" s="18" t="s">
        <v>86</v>
      </c>
    </row>
    <row r="123" spans="1:65" s="2" customFormat="1" ht="24.2" customHeight="1">
      <c r="A123" s="35"/>
      <c r="B123" s="36"/>
      <c r="C123" s="192" t="s">
        <v>86</v>
      </c>
      <c r="D123" s="192" t="s">
        <v>207</v>
      </c>
      <c r="E123" s="193" t="s">
        <v>4340</v>
      </c>
      <c r="F123" s="194" t="s">
        <v>4341</v>
      </c>
      <c r="G123" s="195" t="s">
        <v>1847</v>
      </c>
      <c r="H123" s="196">
        <v>10</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341</v>
      </c>
      <c r="AT123" s="203" t="s">
        <v>207</v>
      </c>
      <c r="AU123" s="203" t="s">
        <v>86</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341</v>
      </c>
      <c r="BM123" s="203" t="s">
        <v>4342</v>
      </c>
    </row>
    <row r="124" spans="1:47" s="2" customFormat="1" ht="58.5">
      <c r="A124" s="35"/>
      <c r="B124" s="36"/>
      <c r="C124" s="37"/>
      <c r="D124" s="205" t="s">
        <v>225</v>
      </c>
      <c r="E124" s="37"/>
      <c r="F124" s="206" t="s">
        <v>4343</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86</v>
      </c>
    </row>
    <row r="125" spans="1:65" s="2" customFormat="1" ht="24.2" customHeight="1">
      <c r="A125" s="35"/>
      <c r="B125" s="36"/>
      <c r="C125" s="192" t="s">
        <v>218</v>
      </c>
      <c r="D125" s="192" t="s">
        <v>207</v>
      </c>
      <c r="E125" s="193" t="s">
        <v>4344</v>
      </c>
      <c r="F125" s="194" t="s">
        <v>4345</v>
      </c>
      <c r="G125" s="195" t="s">
        <v>1847</v>
      </c>
      <c r="H125" s="196">
        <v>4</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341</v>
      </c>
      <c r="AT125" s="203" t="s">
        <v>207</v>
      </c>
      <c r="AU125" s="203" t="s">
        <v>86</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341</v>
      </c>
      <c r="BM125" s="203" t="s">
        <v>4346</v>
      </c>
    </row>
    <row r="126" spans="1:47" s="2" customFormat="1" ht="58.5">
      <c r="A126" s="35"/>
      <c r="B126" s="36"/>
      <c r="C126" s="37"/>
      <c r="D126" s="205" t="s">
        <v>225</v>
      </c>
      <c r="E126" s="37"/>
      <c r="F126" s="206" t="s">
        <v>4347</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86</v>
      </c>
    </row>
    <row r="127" spans="1:65" s="2" customFormat="1" ht="24.2" customHeight="1">
      <c r="A127" s="35"/>
      <c r="B127" s="36"/>
      <c r="C127" s="192" t="s">
        <v>211</v>
      </c>
      <c r="D127" s="192" t="s">
        <v>207</v>
      </c>
      <c r="E127" s="193" t="s">
        <v>4348</v>
      </c>
      <c r="F127" s="194" t="s">
        <v>4349</v>
      </c>
      <c r="G127" s="195" t="s">
        <v>1847</v>
      </c>
      <c r="H127" s="196">
        <v>4</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341</v>
      </c>
      <c r="AT127" s="203" t="s">
        <v>207</v>
      </c>
      <c r="AU127" s="203" t="s">
        <v>86</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341</v>
      </c>
      <c r="BM127" s="203" t="s">
        <v>4350</v>
      </c>
    </row>
    <row r="128" spans="1:47" s="2" customFormat="1" ht="58.5">
      <c r="A128" s="35"/>
      <c r="B128" s="36"/>
      <c r="C128" s="37"/>
      <c r="D128" s="205" t="s">
        <v>225</v>
      </c>
      <c r="E128" s="37"/>
      <c r="F128" s="206" t="s">
        <v>4351</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86</v>
      </c>
    </row>
    <row r="129" spans="1:65" s="2" customFormat="1" ht="24.2" customHeight="1">
      <c r="A129" s="35"/>
      <c r="B129" s="36"/>
      <c r="C129" s="192" t="s">
        <v>204</v>
      </c>
      <c r="D129" s="192" t="s">
        <v>207</v>
      </c>
      <c r="E129" s="193" t="s">
        <v>4352</v>
      </c>
      <c r="F129" s="194" t="s">
        <v>4353</v>
      </c>
      <c r="G129" s="195" t="s">
        <v>1847</v>
      </c>
      <c r="H129" s="196">
        <v>1</v>
      </c>
      <c r="I129" s="197"/>
      <c r="J129" s="198">
        <f>ROUND(I129*H129,2)</f>
        <v>0</v>
      </c>
      <c r="K129" s="194" t="s">
        <v>1</v>
      </c>
      <c r="L129" s="40"/>
      <c r="M129" s="199" t="s">
        <v>1</v>
      </c>
      <c r="N129" s="200" t="s">
        <v>41</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341</v>
      </c>
      <c r="AT129" s="203" t="s">
        <v>207</v>
      </c>
      <c r="AU129" s="203" t="s">
        <v>86</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341</v>
      </c>
      <c r="BM129" s="203" t="s">
        <v>4354</v>
      </c>
    </row>
    <row r="130" spans="1:47" s="2" customFormat="1" ht="48.75">
      <c r="A130" s="35"/>
      <c r="B130" s="36"/>
      <c r="C130" s="37"/>
      <c r="D130" s="205" t="s">
        <v>225</v>
      </c>
      <c r="E130" s="37"/>
      <c r="F130" s="206" t="s">
        <v>4355</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86</v>
      </c>
    </row>
    <row r="131" spans="1:65" s="2" customFormat="1" ht="24.2" customHeight="1">
      <c r="A131" s="35"/>
      <c r="B131" s="36"/>
      <c r="C131" s="192" t="s">
        <v>235</v>
      </c>
      <c r="D131" s="192" t="s">
        <v>207</v>
      </c>
      <c r="E131" s="193" t="s">
        <v>4356</v>
      </c>
      <c r="F131" s="194" t="s">
        <v>4357</v>
      </c>
      <c r="G131" s="195" t="s">
        <v>1847</v>
      </c>
      <c r="H131" s="196">
        <v>2</v>
      </c>
      <c r="I131" s="197"/>
      <c r="J131" s="198">
        <f>ROUND(I131*H131,2)</f>
        <v>0</v>
      </c>
      <c r="K131" s="194" t="s">
        <v>1</v>
      </c>
      <c r="L131" s="40"/>
      <c r="M131" s="199" t="s">
        <v>1</v>
      </c>
      <c r="N131" s="200" t="s">
        <v>41</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341</v>
      </c>
      <c r="AT131" s="203" t="s">
        <v>207</v>
      </c>
      <c r="AU131" s="203" t="s">
        <v>86</v>
      </c>
      <c r="AY131" s="18" t="s">
        <v>205</v>
      </c>
      <c r="BE131" s="204">
        <f>IF(N131="základní",J131,0)</f>
        <v>0</v>
      </c>
      <c r="BF131" s="204">
        <f>IF(N131="snížená",J131,0)</f>
        <v>0</v>
      </c>
      <c r="BG131" s="204">
        <f>IF(N131="zákl. přenesená",J131,0)</f>
        <v>0</v>
      </c>
      <c r="BH131" s="204">
        <f>IF(N131="sníž. přenesená",J131,0)</f>
        <v>0</v>
      </c>
      <c r="BI131" s="204">
        <f>IF(N131="nulová",J131,0)</f>
        <v>0</v>
      </c>
      <c r="BJ131" s="18" t="s">
        <v>84</v>
      </c>
      <c r="BK131" s="204">
        <f>ROUND(I131*H131,2)</f>
        <v>0</v>
      </c>
      <c r="BL131" s="18" t="s">
        <v>341</v>
      </c>
      <c r="BM131" s="203" t="s">
        <v>4358</v>
      </c>
    </row>
    <row r="132" spans="1:47" s="2" customFormat="1" ht="48.75">
      <c r="A132" s="35"/>
      <c r="B132" s="36"/>
      <c r="C132" s="37"/>
      <c r="D132" s="205" t="s">
        <v>225</v>
      </c>
      <c r="E132" s="37"/>
      <c r="F132" s="206" t="s">
        <v>4355</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225</v>
      </c>
      <c r="AU132" s="18" t="s">
        <v>86</v>
      </c>
    </row>
    <row r="133" spans="1:65" s="2" customFormat="1" ht="24.2" customHeight="1">
      <c r="A133" s="35"/>
      <c r="B133" s="36"/>
      <c r="C133" s="192" t="s">
        <v>240</v>
      </c>
      <c r="D133" s="192" t="s">
        <v>207</v>
      </c>
      <c r="E133" s="193" t="s">
        <v>4359</v>
      </c>
      <c r="F133" s="194" t="s">
        <v>4360</v>
      </c>
      <c r="G133" s="195" t="s">
        <v>1847</v>
      </c>
      <c r="H133" s="196">
        <v>1</v>
      </c>
      <c r="I133" s="197"/>
      <c r="J133" s="198">
        <f>ROUND(I133*H133,2)</f>
        <v>0</v>
      </c>
      <c r="K133" s="194" t="s">
        <v>1</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341</v>
      </c>
      <c r="AT133" s="203" t="s">
        <v>207</v>
      </c>
      <c r="AU133" s="203" t="s">
        <v>86</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341</v>
      </c>
      <c r="BM133" s="203" t="s">
        <v>4361</v>
      </c>
    </row>
    <row r="134" spans="1:47" s="2" customFormat="1" ht="39">
      <c r="A134" s="35"/>
      <c r="B134" s="36"/>
      <c r="C134" s="37"/>
      <c r="D134" s="205" t="s">
        <v>225</v>
      </c>
      <c r="E134" s="37"/>
      <c r="F134" s="206" t="s">
        <v>4362</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225</v>
      </c>
      <c r="AU134" s="18" t="s">
        <v>86</v>
      </c>
    </row>
    <row r="135" spans="1:65" s="2" customFormat="1" ht="24.2" customHeight="1">
      <c r="A135" s="35"/>
      <c r="B135" s="36"/>
      <c r="C135" s="192" t="s">
        <v>245</v>
      </c>
      <c r="D135" s="192" t="s">
        <v>207</v>
      </c>
      <c r="E135" s="193" t="s">
        <v>4363</v>
      </c>
      <c r="F135" s="194" t="s">
        <v>4364</v>
      </c>
      <c r="G135" s="195" t="s">
        <v>1847</v>
      </c>
      <c r="H135" s="196">
        <v>3</v>
      </c>
      <c r="I135" s="197"/>
      <c r="J135" s="198">
        <f>ROUND(I135*H135,2)</f>
        <v>0</v>
      </c>
      <c r="K135" s="194" t="s">
        <v>1</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341</v>
      </c>
      <c r="AT135" s="203" t="s">
        <v>207</v>
      </c>
      <c r="AU135" s="203" t="s">
        <v>86</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341</v>
      </c>
      <c r="BM135" s="203" t="s">
        <v>4365</v>
      </c>
    </row>
    <row r="136" spans="1:47" s="2" customFormat="1" ht="58.5">
      <c r="A136" s="35"/>
      <c r="B136" s="36"/>
      <c r="C136" s="37"/>
      <c r="D136" s="205" t="s">
        <v>225</v>
      </c>
      <c r="E136" s="37"/>
      <c r="F136" s="206" t="s">
        <v>4366</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225</v>
      </c>
      <c r="AU136" s="18" t="s">
        <v>86</v>
      </c>
    </row>
    <row r="137" spans="1:65" s="2" customFormat="1" ht="24.2" customHeight="1">
      <c r="A137" s="35"/>
      <c r="B137" s="36"/>
      <c r="C137" s="192" t="s">
        <v>249</v>
      </c>
      <c r="D137" s="192" t="s">
        <v>207</v>
      </c>
      <c r="E137" s="193" t="s">
        <v>4367</v>
      </c>
      <c r="F137" s="194" t="s">
        <v>4368</v>
      </c>
      <c r="G137" s="195" t="s">
        <v>1847</v>
      </c>
      <c r="H137" s="196">
        <v>1</v>
      </c>
      <c r="I137" s="197"/>
      <c r="J137" s="198">
        <f>ROUND(I137*H137,2)</f>
        <v>0</v>
      </c>
      <c r="K137" s="194" t="s">
        <v>1</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341</v>
      </c>
      <c r="AT137" s="203" t="s">
        <v>207</v>
      </c>
      <c r="AU137" s="203" t="s">
        <v>86</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341</v>
      </c>
      <c r="BM137" s="203" t="s">
        <v>4369</v>
      </c>
    </row>
    <row r="138" spans="1:47" s="2" customFormat="1" ht="136.5">
      <c r="A138" s="35"/>
      <c r="B138" s="36"/>
      <c r="C138" s="37"/>
      <c r="D138" s="205" t="s">
        <v>225</v>
      </c>
      <c r="E138" s="37"/>
      <c r="F138" s="206" t="s">
        <v>4370</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225</v>
      </c>
      <c r="AU138" s="18" t="s">
        <v>86</v>
      </c>
    </row>
    <row r="139" spans="1:65" s="2" customFormat="1" ht="24.2" customHeight="1">
      <c r="A139" s="35"/>
      <c r="B139" s="36"/>
      <c r="C139" s="192" t="s">
        <v>256</v>
      </c>
      <c r="D139" s="192" t="s">
        <v>207</v>
      </c>
      <c r="E139" s="193" t="s">
        <v>4371</v>
      </c>
      <c r="F139" s="194" t="s">
        <v>4372</v>
      </c>
      <c r="G139" s="195" t="s">
        <v>1847</v>
      </c>
      <c r="H139" s="196">
        <v>1</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341</v>
      </c>
      <c r="AT139" s="203" t="s">
        <v>207</v>
      </c>
      <c r="AU139" s="203" t="s">
        <v>86</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341</v>
      </c>
      <c r="BM139" s="203" t="s">
        <v>4373</v>
      </c>
    </row>
    <row r="140" spans="1:47" s="2" customFormat="1" ht="136.5">
      <c r="A140" s="35"/>
      <c r="B140" s="36"/>
      <c r="C140" s="37"/>
      <c r="D140" s="205" t="s">
        <v>225</v>
      </c>
      <c r="E140" s="37"/>
      <c r="F140" s="206" t="s">
        <v>4370</v>
      </c>
      <c r="G140" s="37"/>
      <c r="H140" s="37"/>
      <c r="I140" s="207"/>
      <c r="J140" s="37"/>
      <c r="K140" s="37"/>
      <c r="L140" s="40"/>
      <c r="M140" s="210"/>
      <c r="N140" s="211"/>
      <c r="O140" s="212"/>
      <c r="P140" s="212"/>
      <c r="Q140" s="212"/>
      <c r="R140" s="212"/>
      <c r="S140" s="212"/>
      <c r="T140" s="213"/>
      <c r="U140" s="35"/>
      <c r="V140" s="35"/>
      <c r="W140" s="35"/>
      <c r="X140" s="35"/>
      <c r="Y140" s="35"/>
      <c r="Z140" s="35"/>
      <c r="AA140" s="35"/>
      <c r="AB140" s="35"/>
      <c r="AC140" s="35"/>
      <c r="AD140" s="35"/>
      <c r="AE140" s="35"/>
      <c r="AT140" s="18" t="s">
        <v>225</v>
      </c>
      <c r="AU140" s="18" t="s">
        <v>86</v>
      </c>
    </row>
    <row r="141" spans="1:31" s="2" customFormat="1" ht="6.95" customHeight="1">
      <c r="A141" s="35"/>
      <c r="B141" s="55"/>
      <c r="C141" s="56"/>
      <c r="D141" s="56"/>
      <c r="E141" s="56"/>
      <c r="F141" s="56"/>
      <c r="G141" s="56"/>
      <c r="H141" s="56"/>
      <c r="I141" s="56"/>
      <c r="J141" s="56"/>
      <c r="K141" s="56"/>
      <c r="L141" s="40"/>
      <c r="M141" s="35"/>
      <c r="O141" s="35"/>
      <c r="P141" s="35"/>
      <c r="Q141" s="35"/>
      <c r="R141" s="35"/>
      <c r="S141" s="35"/>
      <c r="T141" s="35"/>
      <c r="U141" s="35"/>
      <c r="V141" s="35"/>
      <c r="W141" s="35"/>
      <c r="X141" s="35"/>
      <c r="Y141" s="35"/>
      <c r="Z141" s="35"/>
      <c r="AA141" s="35"/>
      <c r="AB141" s="35"/>
      <c r="AC141" s="35"/>
      <c r="AD141" s="35"/>
      <c r="AE141" s="35"/>
    </row>
  </sheetData>
  <sheetProtection algorithmName="SHA-512" hashValue="xkukE+kGQnduINjWFGjW8w4RQO7iHSQzK+CR1G0jw9hVBIldsGEzLkL3XwfikKlAUUCrgVbbe3UoVFXYn3KZgg==" saltValue="GVoGZEaUiCRq5BPNreLA0BpGvO8S4FX0UFnQQmVMXouq42rPMjEeLpXi+fPh1jfhxTgY4BUsmk6Dey6inXispg==" spinCount="100000" sheet="1" objects="1" scenarios="1" formatColumns="0" formatRows="0" autoFilter="0"/>
  <autoFilter ref="C117:K140"/>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160</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4374</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ROUND(J124,2)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ROUND((SUM(BE124:BE299)),2)</f>
        <v>0</v>
      </c>
      <c r="G33" s="35"/>
      <c r="H33" s="35"/>
      <c r="I33" s="131">
        <v>0.21</v>
      </c>
      <c r="J33" s="130">
        <f>ROUND(((SUM(BE124:BE299))*I33),2)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ROUND((SUM(BF124:BF299)),2)</f>
        <v>0</v>
      </c>
      <c r="G34" s="35"/>
      <c r="H34" s="35"/>
      <c r="I34" s="131">
        <v>0.15</v>
      </c>
      <c r="J34" s="130">
        <f>ROUND(((SUM(BF124:BF299))*I34),2)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ROUND((SUM(BG124:BG299)),2)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ROUND((SUM(BH124:BH299)),2)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ROUND((SUM(BI124:BI299)),2)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04 - Zpevněné plochy 1 parkoviště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J125</f>
        <v>0</v>
      </c>
      <c r="K97" s="155"/>
      <c r="L97" s="159"/>
    </row>
    <row r="98" spans="2:12" s="10" customFormat="1" ht="19.9" customHeight="1">
      <c r="B98" s="160"/>
      <c r="C98" s="105"/>
      <c r="D98" s="161" t="s">
        <v>270</v>
      </c>
      <c r="E98" s="162"/>
      <c r="F98" s="162"/>
      <c r="G98" s="162"/>
      <c r="H98" s="162"/>
      <c r="I98" s="162"/>
      <c r="J98" s="163">
        <f>J126</f>
        <v>0</v>
      </c>
      <c r="K98" s="105"/>
      <c r="L98" s="164"/>
    </row>
    <row r="99" spans="2:12" s="10" customFormat="1" ht="19.9" customHeight="1">
      <c r="B99" s="160"/>
      <c r="C99" s="105"/>
      <c r="D99" s="161" t="s">
        <v>410</v>
      </c>
      <c r="E99" s="162"/>
      <c r="F99" s="162"/>
      <c r="G99" s="162"/>
      <c r="H99" s="162"/>
      <c r="I99" s="162"/>
      <c r="J99" s="163">
        <f>J180</f>
        <v>0</v>
      </c>
      <c r="K99" s="105"/>
      <c r="L99" s="164"/>
    </row>
    <row r="100" spans="2:12" s="10" customFormat="1" ht="19.9" customHeight="1">
      <c r="B100" s="160"/>
      <c r="C100" s="105"/>
      <c r="D100" s="161" t="s">
        <v>4375</v>
      </c>
      <c r="E100" s="162"/>
      <c r="F100" s="162"/>
      <c r="G100" s="162"/>
      <c r="H100" s="162"/>
      <c r="I100" s="162"/>
      <c r="J100" s="163">
        <f>J187</f>
        <v>0</v>
      </c>
      <c r="K100" s="105"/>
      <c r="L100" s="164"/>
    </row>
    <row r="101" spans="2:12" s="10" customFormat="1" ht="19.9" customHeight="1">
      <c r="B101" s="160"/>
      <c r="C101" s="105"/>
      <c r="D101" s="161" t="s">
        <v>3676</v>
      </c>
      <c r="E101" s="162"/>
      <c r="F101" s="162"/>
      <c r="G101" s="162"/>
      <c r="H101" s="162"/>
      <c r="I101" s="162"/>
      <c r="J101" s="163">
        <f>J248</f>
        <v>0</v>
      </c>
      <c r="K101" s="105"/>
      <c r="L101" s="164"/>
    </row>
    <row r="102" spans="2:12" s="10" customFormat="1" ht="19.9" customHeight="1">
      <c r="B102" s="160"/>
      <c r="C102" s="105"/>
      <c r="D102" s="161" t="s">
        <v>4376</v>
      </c>
      <c r="E102" s="162"/>
      <c r="F102" s="162"/>
      <c r="G102" s="162"/>
      <c r="H102" s="162"/>
      <c r="I102" s="162"/>
      <c r="J102" s="163">
        <f>J257</f>
        <v>0</v>
      </c>
      <c r="K102" s="105"/>
      <c r="L102" s="164"/>
    </row>
    <row r="103" spans="2:12" s="10" customFormat="1" ht="19.9" customHeight="1">
      <c r="B103" s="160"/>
      <c r="C103" s="105"/>
      <c r="D103" s="161" t="s">
        <v>272</v>
      </c>
      <c r="E103" s="162"/>
      <c r="F103" s="162"/>
      <c r="G103" s="162"/>
      <c r="H103" s="162"/>
      <c r="I103" s="162"/>
      <c r="J103" s="163">
        <f>J292</f>
        <v>0</v>
      </c>
      <c r="K103" s="105"/>
      <c r="L103" s="164"/>
    </row>
    <row r="104" spans="2:12" s="10" customFormat="1" ht="19.9" customHeight="1">
      <c r="B104" s="160"/>
      <c r="C104" s="105"/>
      <c r="D104" s="161" t="s">
        <v>416</v>
      </c>
      <c r="E104" s="162"/>
      <c r="F104" s="162"/>
      <c r="G104" s="162"/>
      <c r="H104" s="162"/>
      <c r="I104" s="162"/>
      <c r="J104" s="163">
        <f>J298</f>
        <v>0</v>
      </c>
      <c r="K104" s="105"/>
      <c r="L104" s="164"/>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189</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6.25" customHeight="1">
      <c r="A114" s="35"/>
      <c r="B114" s="36"/>
      <c r="C114" s="37"/>
      <c r="D114" s="37"/>
      <c r="E114" s="325" t="str">
        <f>E7</f>
        <v>Bohumínská městská nemocnice – přístavba ambulantního traktu vč. příjezdové komunikace a parkoviště</v>
      </c>
      <c r="F114" s="326"/>
      <c r="G114" s="326"/>
      <c r="H114" s="326"/>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177</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7" t="str">
        <f>E9</f>
        <v xml:space="preserve">SO 04 - Zpevněné plochy 1 parkoviště </v>
      </c>
      <c r="F116" s="324"/>
      <c r="G116" s="324"/>
      <c r="H116" s="324"/>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Bohumín</v>
      </c>
      <c r="G118" s="37"/>
      <c r="H118" s="37"/>
      <c r="I118" s="30" t="s">
        <v>22</v>
      </c>
      <c r="J118" s="67" t="str">
        <f>IF(J12="","",J12)</f>
        <v>10. 3. 2021</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24</v>
      </c>
      <c r="D120" s="37"/>
      <c r="E120" s="37"/>
      <c r="F120" s="28" t="str">
        <f>E15</f>
        <v>Město Bohumín</v>
      </c>
      <c r="G120" s="37"/>
      <c r="H120" s="37"/>
      <c r="I120" s="30" t="s">
        <v>30</v>
      </c>
      <c r="J120" s="33" t="str">
        <f>E21</f>
        <v xml:space="preserve">ATRIS s.r.o. </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IF(E18="","",E18)</f>
        <v>Vyplň údaj</v>
      </c>
      <c r="G121" s="37"/>
      <c r="H121" s="37"/>
      <c r="I121" s="30" t="s">
        <v>33</v>
      </c>
      <c r="J121" s="33" t="str">
        <f>E24</f>
        <v>Barbora Kyšková</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5"/>
      <c r="B123" s="166"/>
      <c r="C123" s="167" t="s">
        <v>190</v>
      </c>
      <c r="D123" s="168" t="s">
        <v>61</v>
      </c>
      <c r="E123" s="168" t="s">
        <v>57</v>
      </c>
      <c r="F123" s="168" t="s">
        <v>58</v>
      </c>
      <c r="G123" s="168" t="s">
        <v>191</v>
      </c>
      <c r="H123" s="168" t="s">
        <v>192</v>
      </c>
      <c r="I123" s="168" t="s">
        <v>193</v>
      </c>
      <c r="J123" s="168" t="s">
        <v>181</v>
      </c>
      <c r="K123" s="169" t="s">
        <v>194</v>
      </c>
      <c r="L123" s="170"/>
      <c r="M123" s="76" t="s">
        <v>1</v>
      </c>
      <c r="N123" s="77" t="s">
        <v>40</v>
      </c>
      <c r="O123" s="77" t="s">
        <v>195</v>
      </c>
      <c r="P123" s="77" t="s">
        <v>196</v>
      </c>
      <c r="Q123" s="77" t="s">
        <v>197</v>
      </c>
      <c r="R123" s="77" t="s">
        <v>198</v>
      </c>
      <c r="S123" s="77" t="s">
        <v>199</v>
      </c>
      <c r="T123" s="78" t="s">
        <v>200</v>
      </c>
      <c r="U123" s="165"/>
      <c r="V123" s="165"/>
      <c r="W123" s="165"/>
      <c r="X123" s="165"/>
      <c r="Y123" s="165"/>
      <c r="Z123" s="165"/>
      <c r="AA123" s="165"/>
      <c r="AB123" s="165"/>
      <c r="AC123" s="165"/>
      <c r="AD123" s="165"/>
      <c r="AE123" s="165"/>
    </row>
    <row r="124" spans="1:63" s="2" customFormat="1" ht="22.9" customHeight="1">
      <c r="A124" s="35"/>
      <c r="B124" s="36"/>
      <c r="C124" s="83" t="s">
        <v>201</v>
      </c>
      <c r="D124" s="37"/>
      <c r="E124" s="37"/>
      <c r="F124" s="37"/>
      <c r="G124" s="37"/>
      <c r="H124" s="37"/>
      <c r="I124" s="37"/>
      <c r="J124" s="171">
        <f>BK124</f>
        <v>0</v>
      </c>
      <c r="K124" s="37"/>
      <c r="L124" s="40"/>
      <c r="M124" s="79"/>
      <c r="N124" s="172"/>
      <c r="O124" s="80"/>
      <c r="P124" s="173">
        <f>P125</f>
        <v>0</v>
      </c>
      <c r="Q124" s="80"/>
      <c r="R124" s="173">
        <f>R125</f>
        <v>623.1476632</v>
      </c>
      <c r="S124" s="80"/>
      <c r="T124" s="174">
        <f>T125</f>
        <v>70.046</v>
      </c>
      <c r="U124" s="35"/>
      <c r="V124" s="35"/>
      <c r="W124" s="35"/>
      <c r="X124" s="35"/>
      <c r="Y124" s="35"/>
      <c r="Z124" s="35"/>
      <c r="AA124" s="35"/>
      <c r="AB124" s="35"/>
      <c r="AC124" s="35"/>
      <c r="AD124" s="35"/>
      <c r="AE124" s="35"/>
      <c r="AT124" s="18" t="s">
        <v>75</v>
      </c>
      <c r="AU124" s="18" t="s">
        <v>183</v>
      </c>
      <c r="BK124" s="175">
        <f>BK125</f>
        <v>0</v>
      </c>
    </row>
    <row r="125" spans="2:63" s="12" customFormat="1" ht="25.9" customHeight="1">
      <c r="B125" s="176"/>
      <c r="C125" s="177"/>
      <c r="D125" s="178" t="s">
        <v>75</v>
      </c>
      <c r="E125" s="179" t="s">
        <v>273</v>
      </c>
      <c r="F125" s="179" t="s">
        <v>274</v>
      </c>
      <c r="G125" s="177"/>
      <c r="H125" s="177"/>
      <c r="I125" s="180"/>
      <c r="J125" s="181">
        <f>BK125</f>
        <v>0</v>
      </c>
      <c r="K125" s="177"/>
      <c r="L125" s="182"/>
      <c r="M125" s="183"/>
      <c r="N125" s="184"/>
      <c r="O125" s="184"/>
      <c r="P125" s="185">
        <f>P126+P180+P187+P248+P257+P292+P298</f>
        <v>0</v>
      </c>
      <c r="Q125" s="184"/>
      <c r="R125" s="185">
        <f>R126+R180+R187+R248+R257+R292+R298</f>
        <v>623.1476632</v>
      </c>
      <c r="S125" s="184"/>
      <c r="T125" s="186">
        <f>T126+T180+T187+T248+T257+T292+T298</f>
        <v>70.046</v>
      </c>
      <c r="AR125" s="187" t="s">
        <v>84</v>
      </c>
      <c r="AT125" s="188" t="s">
        <v>75</v>
      </c>
      <c r="AU125" s="188" t="s">
        <v>76</v>
      </c>
      <c r="AY125" s="187" t="s">
        <v>205</v>
      </c>
      <c r="BK125" s="189">
        <f>BK126+BK180+BK187+BK248+BK257+BK292+BK298</f>
        <v>0</v>
      </c>
    </row>
    <row r="126" spans="2:63" s="12" customFormat="1" ht="22.9" customHeight="1">
      <c r="B126" s="176"/>
      <c r="C126" s="177"/>
      <c r="D126" s="178" t="s">
        <v>75</v>
      </c>
      <c r="E126" s="190" t="s">
        <v>84</v>
      </c>
      <c r="F126" s="190" t="s">
        <v>275</v>
      </c>
      <c r="G126" s="177"/>
      <c r="H126" s="177"/>
      <c r="I126" s="180"/>
      <c r="J126" s="191">
        <f>BK126</f>
        <v>0</v>
      </c>
      <c r="K126" s="177"/>
      <c r="L126" s="182"/>
      <c r="M126" s="183"/>
      <c r="N126" s="184"/>
      <c r="O126" s="184"/>
      <c r="P126" s="185">
        <f>SUM(P127:P179)</f>
        <v>0</v>
      </c>
      <c r="Q126" s="184"/>
      <c r="R126" s="185">
        <f>SUM(R127:R179)</f>
        <v>52.32</v>
      </c>
      <c r="S126" s="184"/>
      <c r="T126" s="186">
        <f>SUM(T127:T179)</f>
        <v>70.042</v>
      </c>
      <c r="AR126" s="187" t="s">
        <v>84</v>
      </c>
      <c r="AT126" s="188" t="s">
        <v>75</v>
      </c>
      <c r="AU126" s="188" t="s">
        <v>84</v>
      </c>
      <c r="AY126" s="187" t="s">
        <v>205</v>
      </c>
      <c r="BK126" s="189">
        <f>SUM(BK127:BK179)</f>
        <v>0</v>
      </c>
    </row>
    <row r="127" spans="1:65" s="2" customFormat="1" ht="24.2" customHeight="1">
      <c r="A127" s="35"/>
      <c r="B127" s="36"/>
      <c r="C127" s="192" t="s">
        <v>84</v>
      </c>
      <c r="D127" s="192" t="s">
        <v>207</v>
      </c>
      <c r="E127" s="193" t="s">
        <v>4377</v>
      </c>
      <c r="F127" s="194" t="s">
        <v>4378</v>
      </c>
      <c r="G127" s="195" t="s">
        <v>358</v>
      </c>
      <c r="H127" s="196">
        <v>291.843</v>
      </c>
      <c r="I127" s="197"/>
      <c r="J127" s="198">
        <f>ROUND(I127*H127,2)</f>
        <v>0</v>
      </c>
      <c r="K127" s="194" t="s">
        <v>278</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211</v>
      </c>
      <c r="AT127" s="203" t="s">
        <v>207</v>
      </c>
      <c r="AU127" s="203" t="s">
        <v>86</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211</v>
      </c>
      <c r="BM127" s="203" t="s">
        <v>4379</v>
      </c>
    </row>
    <row r="128" spans="2:51" s="13" customFormat="1" ht="12">
      <c r="B128" s="214"/>
      <c r="C128" s="215"/>
      <c r="D128" s="205" t="s">
        <v>284</v>
      </c>
      <c r="E128" s="216" t="s">
        <v>1</v>
      </c>
      <c r="F128" s="217" t="s">
        <v>4380</v>
      </c>
      <c r="G128" s="215"/>
      <c r="H128" s="218">
        <v>155.125</v>
      </c>
      <c r="I128" s="219"/>
      <c r="J128" s="215"/>
      <c r="K128" s="215"/>
      <c r="L128" s="220"/>
      <c r="M128" s="221"/>
      <c r="N128" s="222"/>
      <c r="O128" s="222"/>
      <c r="P128" s="222"/>
      <c r="Q128" s="222"/>
      <c r="R128" s="222"/>
      <c r="S128" s="222"/>
      <c r="T128" s="223"/>
      <c r="AT128" s="224" t="s">
        <v>284</v>
      </c>
      <c r="AU128" s="224" t="s">
        <v>86</v>
      </c>
      <c r="AV128" s="13" t="s">
        <v>86</v>
      </c>
      <c r="AW128" s="13" t="s">
        <v>32</v>
      </c>
      <c r="AX128" s="13" t="s">
        <v>76</v>
      </c>
      <c r="AY128" s="224" t="s">
        <v>205</v>
      </c>
    </row>
    <row r="129" spans="2:51" s="13" customFormat="1" ht="12">
      <c r="B129" s="214"/>
      <c r="C129" s="215"/>
      <c r="D129" s="205" t="s">
        <v>284</v>
      </c>
      <c r="E129" s="216" t="s">
        <v>1</v>
      </c>
      <c r="F129" s="217" t="s">
        <v>4381</v>
      </c>
      <c r="G129" s="215"/>
      <c r="H129" s="218">
        <v>9.825</v>
      </c>
      <c r="I129" s="219"/>
      <c r="J129" s="215"/>
      <c r="K129" s="215"/>
      <c r="L129" s="220"/>
      <c r="M129" s="221"/>
      <c r="N129" s="222"/>
      <c r="O129" s="222"/>
      <c r="P129" s="222"/>
      <c r="Q129" s="222"/>
      <c r="R129" s="222"/>
      <c r="S129" s="222"/>
      <c r="T129" s="223"/>
      <c r="AT129" s="224" t="s">
        <v>284</v>
      </c>
      <c r="AU129" s="224" t="s">
        <v>86</v>
      </c>
      <c r="AV129" s="13" t="s">
        <v>86</v>
      </c>
      <c r="AW129" s="13" t="s">
        <v>32</v>
      </c>
      <c r="AX129" s="13" t="s">
        <v>76</v>
      </c>
      <c r="AY129" s="224" t="s">
        <v>205</v>
      </c>
    </row>
    <row r="130" spans="2:51" s="13" customFormat="1" ht="12">
      <c r="B130" s="214"/>
      <c r="C130" s="215"/>
      <c r="D130" s="205" t="s">
        <v>284</v>
      </c>
      <c r="E130" s="216" t="s">
        <v>1</v>
      </c>
      <c r="F130" s="217" t="s">
        <v>4382</v>
      </c>
      <c r="G130" s="215"/>
      <c r="H130" s="218">
        <v>72.6</v>
      </c>
      <c r="I130" s="219"/>
      <c r="J130" s="215"/>
      <c r="K130" s="215"/>
      <c r="L130" s="220"/>
      <c r="M130" s="221"/>
      <c r="N130" s="222"/>
      <c r="O130" s="222"/>
      <c r="P130" s="222"/>
      <c r="Q130" s="222"/>
      <c r="R130" s="222"/>
      <c r="S130" s="222"/>
      <c r="T130" s="223"/>
      <c r="AT130" s="224" t="s">
        <v>284</v>
      </c>
      <c r="AU130" s="224" t="s">
        <v>86</v>
      </c>
      <c r="AV130" s="13" t="s">
        <v>86</v>
      </c>
      <c r="AW130" s="13" t="s">
        <v>32</v>
      </c>
      <c r="AX130" s="13" t="s">
        <v>76</v>
      </c>
      <c r="AY130" s="224" t="s">
        <v>205</v>
      </c>
    </row>
    <row r="131" spans="2:51" s="13" customFormat="1" ht="12">
      <c r="B131" s="214"/>
      <c r="C131" s="215"/>
      <c r="D131" s="205" t="s">
        <v>284</v>
      </c>
      <c r="E131" s="216" t="s">
        <v>1</v>
      </c>
      <c r="F131" s="217" t="s">
        <v>4383</v>
      </c>
      <c r="G131" s="215"/>
      <c r="H131" s="218">
        <v>11.655</v>
      </c>
      <c r="I131" s="219"/>
      <c r="J131" s="215"/>
      <c r="K131" s="215"/>
      <c r="L131" s="220"/>
      <c r="M131" s="221"/>
      <c r="N131" s="222"/>
      <c r="O131" s="222"/>
      <c r="P131" s="222"/>
      <c r="Q131" s="222"/>
      <c r="R131" s="222"/>
      <c r="S131" s="222"/>
      <c r="T131" s="223"/>
      <c r="AT131" s="224" t="s">
        <v>284</v>
      </c>
      <c r="AU131" s="224" t="s">
        <v>86</v>
      </c>
      <c r="AV131" s="13" t="s">
        <v>86</v>
      </c>
      <c r="AW131" s="13" t="s">
        <v>32</v>
      </c>
      <c r="AX131" s="13" t="s">
        <v>76</v>
      </c>
      <c r="AY131" s="224" t="s">
        <v>205</v>
      </c>
    </row>
    <row r="132" spans="2:51" s="13" customFormat="1" ht="12">
      <c r="B132" s="214"/>
      <c r="C132" s="215"/>
      <c r="D132" s="205" t="s">
        <v>284</v>
      </c>
      <c r="E132" s="216" t="s">
        <v>1</v>
      </c>
      <c r="F132" s="217" t="s">
        <v>4384</v>
      </c>
      <c r="G132" s="215"/>
      <c r="H132" s="218">
        <v>24.038</v>
      </c>
      <c r="I132" s="219"/>
      <c r="J132" s="215"/>
      <c r="K132" s="215"/>
      <c r="L132" s="220"/>
      <c r="M132" s="221"/>
      <c r="N132" s="222"/>
      <c r="O132" s="222"/>
      <c r="P132" s="222"/>
      <c r="Q132" s="222"/>
      <c r="R132" s="222"/>
      <c r="S132" s="222"/>
      <c r="T132" s="223"/>
      <c r="AT132" s="224" t="s">
        <v>284</v>
      </c>
      <c r="AU132" s="224" t="s">
        <v>86</v>
      </c>
      <c r="AV132" s="13" t="s">
        <v>86</v>
      </c>
      <c r="AW132" s="13" t="s">
        <v>32</v>
      </c>
      <c r="AX132" s="13" t="s">
        <v>76</v>
      </c>
      <c r="AY132" s="224" t="s">
        <v>205</v>
      </c>
    </row>
    <row r="133" spans="2:51" s="13" customFormat="1" ht="12">
      <c r="B133" s="214"/>
      <c r="C133" s="215"/>
      <c r="D133" s="205" t="s">
        <v>284</v>
      </c>
      <c r="E133" s="216" t="s">
        <v>1</v>
      </c>
      <c r="F133" s="217" t="s">
        <v>4385</v>
      </c>
      <c r="G133" s="215"/>
      <c r="H133" s="218">
        <v>12</v>
      </c>
      <c r="I133" s="219"/>
      <c r="J133" s="215"/>
      <c r="K133" s="215"/>
      <c r="L133" s="220"/>
      <c r="M133" s="221"/>
      <c r="N133" s="222"/>
      <c r="O133" s="222"/>
      <c r="P133" s="222"/>
      <c r="Q133" s="222"/>
      <c r="R133" s="222"/>
      <c r="S133" s="222"/>
      <c r="T133" s="223"/>
      <c r="AT133" s="224" t="s">
        <v>284</v>
      </c>
      <c r="AU133" s="224" t="s">
        <v>86</v>
      </c>
      <c r="AV133" s="13" t="s">
        <v>86</v>
      </c>
      <c r="AW133" s="13" t="s">
        <v>32</v>
      </c>
      <c r="AX133" s="13" t="s">
        <v>76</v>
      </c>
      <c r="AY133" s="224" t="s">
        <v>205</v>
      </c>
    </row>
    <row r="134" spans="2:51" s="13" customFormat="1" ht="12">
      <c r="B134" s="214"/>
      <c r="C134" s="215"/>
      <c r="D134" s="205" t="s">
        <v>284</v>
      </c>
      <c r="E134" s="216" t="s">
        <v>1</v>
      </c>
      <c r="F134" s="217" t="s">
        <v>4386</v>
      </c>
      <c r="G134" s="215"/>
      <c r="H134" s="218">
        <v>6.6</v>
      </c>
      <c r="I134" s="219"/>
      <c r="J134" s="215"/>
      <c r="K134" s="215"/>
      <c r="L134" s="220"/>
      <c r="M134" s="221"/>
      <c r="N134" s="222"/>
      <c r="O134" s="222"/>
      <c r="P134" s="222"/>
      <c r="Q134" s="222"/>
      <c r="R134" s="222"/>
      <c r="S134" s="222"/>
      <c r="T134" s="223"/>
      <c r="AT134" s="224" t="s">
        <v>284</v>
      </c>
      <c r="AU134" s="224" t="s">
        <v>86</v>
      </c>
      <c r="AV134" s="13" t="s">
        <v>86</v>
      </c>
      <c r="AW134" s="13" t="s">
        <v>32</v>
      </c>
      <c r="AX134" s="13" t="s">
        <v>76</v>
      </c>
      <c r="AY134" s="224" t="s">
        <v>205</v>
      </c>
    </row>
    <row r="135" spans="2:51" s="15" customFormat="1" ht="12">
      <c r="B135" s="239"/>
      <c r="C135" s="240"/>
      <c r="D135" s="205" t="s">
        <v>284</v>
      </c>
      <c r="E135" s="241" t="s">
        <v>1</v>
      </c>
      <c r="F135" s="242" t="s">
        <v>453</v>
      </c>
      <c r="G135" s="240"/>
      <c r="H135" s="243">
        <v>291.843</v>
      </c>
      <c r="I135" s="244"/>
      <c r="J135" s="240"/>
      <c r="K135" s="240"/>
      <c r="L135" s="245"/>
      <c r="M135" s="246"/>
      <c r="N135" s="247"/>
      <c r="O135" s="247"/>
      <c r="P135" s="247"/>
      <c r="Q135" s="247"/>
      <c r="R135" s="247"/>
      <c r="S135" s="247"/>
      <c r="T135" s="248"/>
      <c r="AT135" s="249" t="s">
        <v>284</v>
      </c>
      <c r="AU135" s="249" t="s">
        <v>86</v>
      </c>
      <c r="AV135" s="15" t="s">
        <v>211</v>
      </c>
      <c r="AW135" s="15" t="s">
        <v>32</v>
      </c>
      <c r="AX135" s="15" t="s">
        <v>84</v>
      </c>
      <c r="AY135" s="249" t="s">
        <v>205</v>
      </c>
    </row>
    <row r="136" spans="1:65" s="2" customFormat="1" ht="24.2" customHeight="1">
      <c r="A136" s="35"/>
      <c r="B136" s="36"/>
      <c r="C136" s="192" t="s">
        <v>86</v>
      </c>
      <c r="D136" s="192" t="s">
        <v>207</v>
      </c>
      <c r="E136" s="193" t="s">
        <v>4387</v>
      </c>
      <c r="F136" s="194" t="s">
        <v>4388</v>
      </c>
      <c r="G136" s="195" t="s">
        <v>358</v>
      </c>
      <c r="H136" s="196">
        <v>840.506</v>
      </c>
      <c r="I136" s="197"/>
      <c r="J136" s="198">
        <f>ROUND(I136*H136,2)</f>
        <v>0</v>
      </c>
      <c r="K136" s="194" t="s">
        <v>278</v>
      </c>
      <c r="L136" s="40"/>
      <c r="M136" s="199" t="s">
        <v>1</v>
      </c>
      <c r="N136" s="200" t="s">
        <v>41</v>
      </c>
      <c r="O136" s="72"/>
      <c r="P136" s="201">
        <f>O136*H136</f>
        <v>0</v>
      </c>
      <c r="Q136" s="201">
        <v>0</v>
      </c>
      <c r="R136" s="201">
        <f>Q136*H136</f>
        <v>0</v>
      </c>
      <c r="S136" s="201">
        <v>0</v>
      </c>
      <c r="T136" s="202">
        <f>S136*H136</f>
        <v>0</v>
      </c>
      <c r="U136" s="35"/>
      <c r="V136" s="35"/>
      <c r="W136" s="35"/>
      <c r="X136" s="35"/>
      <c r="Y136" s="35"/>
      <c r="Z136" s="35"/>
      <c r="AA136" s="35"/>
      <c r="AB136" s="35"/>
      <c r="AC136" s="35"/>
      <c r="AD136" s="35"/>
      <c r="AE136" s="35"/>
      <c r="AR136" s="203" t="s">
        <v>211</v>
      </c>
      <c r="AT136" s="203" t="s">
        <v>207</v>
      </c>
      <c r="AU136" s="203" t="s">
        <v>86</v>
      </c>
      <c r="AY136" s="18" t="s">
        <v>205</v>
      </c>
      <c r="BE136" s="204">
        <f>IF(N136="základní",J136,0)</f>
        <v>0</v>
      </c>
      <c r="BF136" s="204">
        <f>IF(N136="snížená",J136,0)</f>
        <v>0</v>
      </c>
      <c r="BG136" s="204">
        <f>IF(N136="zákl. přenesená",J136,0)</f>
        <v>0</v>
      </c>
      <c r="BH136" s="204">
        <f>IF(N136="sníž. přenesená",J136,0)</f>
        <v>0</v>
      </c>
      <c r="BI136" s="204">
        <f>IF(N136="nulová",J136,0)</f>
        <v>0</v>
      </c>
      <c r="BJ136" s="18" t="s">
        <v>84</v>
      </c>
      <c r="BK136" s="204">
        <f>ROUND(I136*H136,2)</f>
        <v>0</v>
      </c>
      <c r="BL136" s="18" t="s">
        <v>211</v>
      </c>
      <c r="BM136" s="203" t="s">
        <v>4389</v>
      </c>
    </row>
    <row r="137" spans="2:51" s="13" customFormat="1" ht="12">
      <c r="B137" s="214"/>
      <c r="C137" s="215"/>
      <c r="D137" s="205" t="s">
        <v>284</v>
      </c>
      <c r="E137" s="216" t="s">
        <v>1</v>
      </c>
      <c r="F137" s="217" t="s">
        <v>4390</v>
      </c>
      <c r="G137" s="215"/>
      <c r="H137" s="218">
        <v>446.76</v>
      </c>
      <c r="I137" s="219"/>
      <c r="J137" s="215"/>
      <c r="K137" s="215"/>
      <c r="L137" s="220"/>
      <c r="M137" s="221"/>
      <c r="N137" s="222"/>
      <c r="O137" s="222"/>
      <c r="P137" s="222"/>
      <c r="Q137" s="222"/>
      <c r="R137" s="222"/>
      <c r="S137" s="222"/>
      <c r="T137" s="223"/>
      <c r="AT137" s="224" t="s">
        <v>284</v>
      </c>
      <c r="AU137" s="224" t="s">
        <v>86</v>
      </c>
      <c r="AV137" s="13" t="s">
        <v>86</v>
      </c>
      <c r="AW137" s="13" t="s">
        <v>32</v>
      </c>
      <c r="AX137" s="13" t="s">
        <v>76</v>
      </c>
      <c r="AY137" s="224" t="s">
        <v>205</v>
      </c>
    </row>
    <row r="138" spans="2:51" s="13" customFormat="1" ht="12">
      <c r="B138" s="214"/>
      <c r="C138" s="215"/>
      <c r="D138" s="205" t="s">
        <v>284</v>
      </c>
      <c r="E138" s="216" t="s">
        <v>1</v>
      </c>
      <c r="F138" s="217" t="s">
        <v>4391</v>
      </c>
      <c r="G138" s="215"/>
      <c r="H138" s="218">
        <v>28.296</v>
      </c>
      <c r="I138" s="219"/>
      <c r="J138" s="215"/>
      <c r="K138" s="215"/>
      <c r="L138" s="220"/>
      <c r="M138" s="221"/>
      <c r="N138" s="222"/>
      <c r="O138" s="222"/>
      <c r="P138" s="222"/>
      <c r="Q138" s="222"/>
      <c r="R138" s="222"/>
      <c r="S138" s="222"/>
      <c r="T138" s="223"/>
      <c r="AT138" s="224" t="s">
        <v>284</v>
      </c>
      <c r="AU138" s="224" t="s">
        <v>86</v>
      </c>
      <c r="AV138" s="13" t="s">
        <v>86</v>
      </c>
      <c r="AW138" s="13" t="s">
        <v>32</v>
      </c>
      <c r="AX138" s="13" t="s">
        <v>76</v>
      </c>
      <c r="AY138" s="224" t="s">
        <v>205</v>
      </c>
    </row>
    <row r="139" spans="2:51" s="13" customFormat="1" ht="12">
      <c r="B139" s="214"/>
      <c r="C139" s="215"/>
      <c r="D139" s="205" t="s">
        <v>284</v>
      </c>
      <c r="E139" s="216" t="s">
        <v>1</v>
      </c>
      <c r="F139" s="217" t="s">
        <v>4392</v>
      </c>
      <c r="G139" s="215"/>
      <c r="H139" s="218">
        <v>209.088</v>
      </c>
      <c r="I139" s="219"/>
      <c r="J139" s="215"/>
      <c r="K139" s="215"/>
      <c r="L139" s="220"/>
      <c r="M139" s="221"/>
      <c r="N139" s="222"/>
      <c r="O139" s="222"/>
      <c r="P139" s="222"/>
      <c r="Q139" s="222"/>
      <c r="R139" s="222"/>
      <c r="S139" s="222"/>
      <c r="T139" s="223"/>
      <c r="AT139" s="224" t="s">
        <v>284</v>
      </c>
      <c r="AU139" s="224" t="s">
        <v>86</v>
      </c>
      <c r="AV139" s="13" t="s">
        <v>86</v>
      </c>
      <c r="AW139" s="13" t="s">
        <v>32</v>
      </c>
      <c r="AX139" s="13" t="s">
        <v>76</v>
      </c>
      <c r="AY139" s="224" t="s">
        <v>205</v>
      </c>
    </row>
    <row r="140" spans="2:51" s="13" customFormat="1" ht="12">
      <c r="B140" s="214"/>
      <c r="C140" s="215"/>
      <c r="D140" s="205" t="s">
        <v>284</v>
      </c>
      <c r="E140" s="216" t="s">
        <v>1</v>
      </c>
      <c r="F140" s="217" t="s">
        <v>4393</v>
      </c>
      <c r="G140" s="215"/>
      <c r="H140" s="218">
        <v>33.566</v>
      </c>
      <c r="I140" s="219"/>
      <c r="J140" s="215"/>
      <c r="K140" s="215"/>
      <c r="L140" s="220"/>
      <c r="M140" s="221"/>
      <c r="N140" s="222"/>
      <c r="O140" s="222"/>
      <c r="P140" s="222"/>
      <c r="Q140" s="222"/>
      <c r="R140" s="222"/>
      <c r="S140" s="222"/>
      <c r="T140" s="223"/>
      <c r="AT140" s="224" t="s">
        <v>284</v>
      </c>
      <c r="AU140" s="224" t="s">
        <v>86</v>
      </c>
      <c r="AV140" s="13" t="s">
        <v>86</v>
      </c>
      <c r="AW140" s="13" t="s">
        <v>32</v>
      </c>
      <c r="AX140" s="13" t="s">
        <v>76</v>
      </c>
      <c r="AY140" s="224" t="s">
        <v>205</v>
      </c>
    </row>
    <row r="141" spans="2:51" s="13" customFormat="1" ht="12">
      <c r="B141" s="214"/>
      <c r="C141" s="215"/>
      <c r="D141" s="205" t="s">
        <v>284</v>
      </c>
      <c r="E141" s="216" t="s">
        <v>1</v>
      </c>
      <c r="F141" s="217" t="s">
        <v>4394</v>
      </c>
      <c r="G141" s="215"/>
      <c r="H141" s="218">
        <v>69.228</v>
      </c>
      <c r="I141" s="219"/>
      <c r="J141" s="215"/>
      <c r="K141" s="215"/>
      <c r="L141" s="220"/>
      <c r="M141" s="221"/>
      <c r="N141" s="222"/>
      <c r="O141" s="222"/>
      <c r="P141" s="222"/>
      <c r="Q141" s="222"/>
      <c r="R141" s="222"/>
      <c r="S141" s="222"/>
      <c r="T141" s="223"/>
      <c r="AT141" s="224" t="s">
        <v>284</v>
      </c>
      <c r="AU141" s="224" t="s">
        <v>86</v>
      </c>
      <c r="AV141" s="13" t="s">
        <v>86</v>
      </c>
      <c r="AW141" s="13" t="s">
        <v>32</v>
      </c>
      <c r="AX141" s="13" t="s">
        <v>76</v>
      </c>
      <c r="AY141" s="224" t="s">
        <v>205</v>
      </c>
    </row>
    <row r="142" spans="2:51" s="13" customFormat="1" ht="12">
      <c r="B142" s="214"/>
      <c r="C142" s="215"/>
      <c r="D142" s="205" t="s">
        <v>284</v>
      </c>
      <c r="E142" s="216" t="s">
        <v>1</v>
      </c>
      <c r="F142" s="217" t="s">
        <v>4395</v>
      </c>
      <c r="G142" s="215"/>
      <c r="H142" s="218">
        <v>34.56</v>
      </c>
      <c r="I142" s="219"/>
      <c r="J142" s="215"/>
      <c r="K142" s="215"/>
      <c r="L142" s="220"/>
      <c r="M142" s="221"/>
      <c r="N142" s="222"/>
      <c r="O142" s="222"/>
      <c r="P142" s="222"/>
      <c r="Q142" s="222"/>
      <c r="R142" s="222"/>
      <c r="S142" s="222"/>
      <c r="T142" s="223"/>
      <c r="AT142" s="224" t="s">
        <v>284</v>
      </c>
      <c r="AU142" s="224" t="s">
        <v>86</v>
      </c>
      <c r="AV142" s="13" t="s">
        <v>86</v>
      </c>
      <c r="AW142" s="13" t="s">
        <v>32</v>
      </c>
      <c r="AX142" s="13" t="s">
        <v>76</v>
      </c>
      <c r="AY142" s="224" t="s">
        <v>205</v>
      </c>
    </row>
    <row r="143" spans="2:51" s="13" customFormat="1" ht="12">
      <c r="B143" s="214"/>
      <c r="C143" s="215"/>
      <c r="D143" s="205" t="s">
        <v>284</v>
      </c>
      <c r="E143" s="216" t="s">
        <v>1</v>
      </c>
      <c r="F143" s="217" t="s">
        <v>4396</v>
      </c>
      <c r="G143" s="215"/>
      <c r="H143" s="218">
        <v>19.008</v>
      </c>
      <c r="I143" s="219"/>
      <c r="J143" s="215"/>
      <c r="K143" s="215"/>
      <c r="L143" s="220"/>
      <c r="M143" s="221"/>
      <c r="N143" s="222"/>
      <c r="O143" s="222"/>
      <c r="P143" s="222"/>
      <c r="Q143" s="222"/>
      <c r="R143" s="222"/>
      <c r="S143" s="222"/>
      <c r="T143" s="223"/>
      <c r="AT143" s="224" t="s">
        <v>284</v>
      </c>
      <c r="AU143" s="224" t="s">
        <v>86</v>
      </c>
      <c r="AV143" s="13" t="s">
        <v>86</v>
      </c>
      <c r="AW143" s="13" t="s">
        <v>32</v>
      </c>
      <c r="AX143" s="13" t="s">
        <v>76</v>
      </c>
      <c r="AY143" s="224" t="s">
        <v>205</v>
      </c>
    </row>
    <row r="144" spans="2:51" s="15" customFormat="1" ht="12">
      <c r="B144" s="239"/>
      <c r="C144" s="240"/>
      <c r="D144" s="205" t="s">
        <v>284</v>
      </c>
      <c r="E144" s="241" t="s">
        <v>1</v>
      </c>
      <c r="F144" s="242" t="s">
        <v>453</v>
      </c>
      <c r="G144" s="240"/>
      <c r="H144" s="243">
        <v>840.5060000000001</v>
      </c>
      <c r="I144" s="244"/>
      <c r="J144" s="240"/>
      <c r="K144" s="240"/>
      <c r="L144" s="245"/>
      <c r="M144" s="246"/>
      <c r="N144" s="247"/>
      <c r="O144" s="247"/>
      <c r="P144" s="247"/>
      <c r="Q144" s="247"/>
      <c r="R144" s="247"/>
      <c r="S144" s="247"/>
      <c r="T144" s="248"/>
      <c r="AT144" s="249" t="s">
        <v>284</v>
      </c>
      <c r="AU144" s="249" t="s">
        <v>86</v>
      </c>
      <c r="AV144" s="15" t="s">
        <v>211</v>
      </c>
      <c r="AW144" s="15" t="s">
        <v>32</v>
      </c>
      <c r="AX144" s="15" t="s">
        <v>84</v>
      </c>
      <c r="AY144" s="249" t="s">
        <v>205</v>
      </c>
    </row>
    <row r="145" spans="1:65" s="2" customFormat="1" ht="24.2" customHeight="1">
      <c r="A145" s="35"/>
      <c r="B145" s="36"/>
      <c r="C145" s="192" t="s">
        <v>218</v>
      </c>
      <c r="D145" s="192" t="s">
        <v>207</v>
      </c>
      <c r="E145" s="193" t="s">
        <v>438</v>
      </c>
      <c r="F145" s="194" t="s">
        <v>439</v>
      </c>
      <c r="G145" s="195" t="s">
        <v>358</v>
      </c>
      <c r="H145" s="196">
        <v>11.674</v>
      </c>
      <c r="I145" s="197"/>
      <c r="J145" s="198">
        <f>ROUND(I145*H145,2)</f>
        <v>0</v>
      </c>
      <c r="K145" s="194" t="s">
        <v>278</v>
      </c>
      <c r="L145" s="40"/>
      <c r="M145" s="199" t="s">
        <v>1</v>
      </c>
      <c r="N145" s="200" t="s">
        <v>41</v>
      </c>
      <c r="O145" s="72"/>
      <c r="P145" s="201">
        <f>O145*H145</f>
        <v>0</v>
      </c>
      <c r="Q145" s="201">
        <v>0</v>
      </c>
      <c r="R145" s="201">
        <f>Q145*H145</f>
        <v>0</v>
      </c>
      <c r="S145" s="201">
        <v>2</v>
      </c>
      <c r="T145" s="202">
        <f>S145*H145</f>
        <v>23.348</v>
      </c>
      <c r="U145" s="35"/>
      <c r="V145" s="35"/>
      <c r="W145" s="35"/>
      <c r="X145" s="35"/>
      <c r="Y145" s="35"/>
      <c r="Z145" s="35"/>
      <c r="AA145" s="35"/>
      <c r="AB145" s="35"/>
      <c r="AC145" s="35"/>
      <c r="AD145" s="35"/>
      <c r="AE145" s="35"/>
      <c r="AR145" s="203" t="s">
        <v>211</v>
      </c>
      <c r="AT145" s="203" t="s">
        <v>207</v>
      </c>
      <c r="AU145" s="203" t="s">
        <v>86</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4397</v>
      </c>
    </row>
    <row r="146" spans="2:51" s="13" customFormat="1" ht="12">
      <c r="B146" s="214"/>
      <c r="C146" s="215"/>
      <c r="D146" s="205" t="s">
        <v>284</v>
      </c>
      <c r="E146" s="216" t="s">
        <v>1</v>
      </c>
      <c r="F146" s="217" t="s">
        <v>4398</v>
      </c>
      <c r="G146" s="215"/>
      <c r="H146" s="218">
        <v>6.205</v>
      </c>
      <c r="I146" s="219"/>
      <c r="J146" s="215"/>
      <c r="K146" s="215"/>
      <c r="L146" s="220"/>
      <c r="M146" s="221"/>
      <c r="N146" s="222"/>
      <c r="O146" s="222"/>
      <c r="P146" s="222"/>
      <c r="Q146" s="222"/>
      <c r="R146" s="222"/>
      <c r="S146" s="222"/>
      <c r="T146" s="223"/>
      <c r="AT146" s="224" t="s">
        <v>284</v>
      </c>
      <c r="AU146" s="224" t="s">
        <v>86</v>
      </c>
      <c r="AV146" s="13" t="s">
        <v>86</v>
      </c>
      <c r="AW146" s="13" t="s">
        <v>32</v>
      </c>
      <c r="AX146" s="13" t="s">
        <v>76</v>
      </c>
      <c r="AY146" s="224" t="s">
        <v>205</v>
      </c>
    </row>
    <row r="147" spans="2:51" s="13" customFormat="1" ht="12">
      <c r="B147" s="214"/>
      <c r="C147" s="215"/>
      <c r="D147" s="205" t="s">
        <v>284</v>
      </c>
      <c r="E147" s="216" t="s">
        <v>1</v>
      </c>
      <c r="F147" s="217" t="s">
        <v>4399</v>
      </c>
      <c r="G147" s="215"/>
      <c r="H147" s="218">
        <v>0.393</v>
      </c>
      <c r="I147" s="219"/>
      <c r="J147" s="215"/>
      <c r="K147" s="215"/>
      <c r="L147" s="220"/>
      <c r="M147" s="221"/>
      <c r="N147" s="222"/>
      <c r="O147" s="222"/>
      <c r="P147" s="222"/>
      <c r="Q147" s="222"/>
      <c r="R147" s="222"/>
      <c r="S147" s="222"/>
      <c r="T147" s="223"/>
      <c r="AT147" s="224" t="s">
        <v>284</v>
      </c>
      <c r="AU147" s="224" t="s">
        <v>86</v>
      </c>
      <c r="AV147" s="13" t="s">
        <v>86</v>
      </c>
      <c r="AW147" s="13" t="s">
        <v>32</v>
      </c>
      <c r="AX147" s="13" t="s">
        <v>76</v>
      </c>
      <c r="AY147" s="224" t="s">
        <v>205</v>
      </c>
    </row>
    <row r="148" spans="2:51" s="13" customFormat="1" ht="12">
      <c r="B148" s="214"/>
      <c r="C148" s="215"/>
      <c r="D148" s="205" t="s">
        <v>284</v>
      </c>
      <c r="E148" s="216" t="s">
        <v>1</v>
      </c>
      <c r="F148" s="217" t="s">
        <v>4400</v>
      </c>
      <c r="G148" s="215"/>
      <c r="H148" s="218">
        <v>2.904</v>
      </c>
      <c r="I148" s="219"/>
      <c r="J148" s="215"/>
      <c r="K148" s="215"/>
      <c r="L148" s="220"/>
      <c r="M148" s="221"/>
      <c r="N148" s="222"/>
      <c r="O148" s="222"/>
      <c r="P148" s="222"/>
      <c r="Q148" s="222"/>
      <c r="R148" s="222"/>
      <c r="S148" s="222"/>
      <c r="T148" s="223"/>
      <c r="AT148" s="224" t="s">
        <v>284</v>
      </c>
      <c r="AU148" s="224" t="s">
        <v>86</v>
      </c>
      <c r="AV148" s="13" t="s">
        <v>86</v>
      </c>
      <c r="AW148" s="13" t="s">
        <v>32</v>
      </c>
      <c r="AX148" s="13" t="s">
        <v>76</v>
      </c>
      <c r="AY148" s="224" t="s">
        <v>205</v>
      </c>
    </row>
    <row r="149" spans="2:51" s="13" customFormat="1" ht="12">
      <c r="B149" s="214"/>
      <c r="C149" s="215"/>
      <c r="D149" s="205" t="s">
        <v>284</v>
      </c>
      <c r="E149" s="216" t="s">
        <v>1</v>
      </c>
      <c r="F149" s="217" t="s">
        <v>4401</v>
      </c>
      <c r="G149" s="215"/>
      <c r="H149" s="218">
        <v>0.466</v>
      </c>
      <c r="I149" s="219"/>
      <c r="J149" s="215"/>
      <c r="K149" s="215"/>
      <c r="L149" s="220"/>
      <c r="M149" s="221"/>
      <c r="N149" s="222"/>
      <c r="O149" s="222"/>
      <c r="P149" s="222"/>
      <c r="Q149" s="222"/>
      <c r="R149" s="222"/>
      <c r="S149" s="222"/>
      <c r="T149" s="223"/>
      <c r="AT149" s="224" t="s">
        <v>284</v>
      </c>
      <c r="AU149" s="224" t="s">
        <v>86</v>
      </c>
      <c r="AV149" s="13" t="s">
        <v>86</v>
      </c>
      <c r="AW149" s="13" t="s">
        <v>32</v>
      </c>
      <c r="AX149" s="13" t="s">
        <v>76</v>
      </c>
      <c r="AY149" s="224" t="s">
        <v>205</v>
      </c>
    </row>
    <row r="150" spans="2:51" s="13" customFormat="1" ht="12">
      <c r="B150" s="214"/>
      <c r="C150" s="215"/>
      <c r="D150" s="205" t="s">
        <v>284</v>
      </c>
      <c r="E150" s="216" t="s">
        <v>1</v>
      </c>
      <c r="F150" s="217" t="s">
        <v>4402</v>
      </c>
      <c r="G150" s="215"/>
      <c r="H150" s="218">
        <v>0.962</v>
      </c>
      <c r="I150" s="219"/>
      <c r="J150" s="215"/>
      <c r="K150" s="215"/>
      <c r="L150" s="220"/>
      <c r="M150" s="221"/>
      <c r="N150" s="222"/>
      <c r="O150" s="222"/>
      <c r="P150" s="222"/>
      <c r="Q150" s="222"/>
      <c r="R150" s="222"/>
      <c r="S150" s="222"/>
      <c r="T150" s="223"/>
      <c r="AT150" s="224" t="s">
        <v>284</v>
      </c>
      <c r="AU150" s="224" t="s">
        <v>86</v>
      </c>
      <c r="AV150" s="13" t="s">
        <v>86</v>
      </c>
      <c r="AW150" s="13" t="s">
        <v>32</v>
      </c>
      <c r="AX150" s="13" t="s">
        <v>76</v>
      </c>
      <c r="AY150" s="224" t="s">
        <v>205</v>
      </c>
    </row>
    <row r="151" spans="2:51" s="13" customFormat="1" ht="12">
      <c r="B151" s="214"/>
      <c r="C151" s="215"/>
      <c r="D151" s="205" t="s">
        <v>284</v>
      </c>
      <c r="E151" s="216" t="s">
        <v>1</v>
      </c>
      <c r="F151" s="217" t="s">
        <v>4403</v>
      </c>
      <c r="G151" s="215"/>
      <c r="H151" s="218">
        <v>0.48</v>
      </c>
      <c r="I151" s="219"/>
      <c r="J151" s="215"/>
      <c r="K151" s="215"/>
      <c r="L151" s="220"/>
      <c r="M151" s="221"/>
      <c r="N151" s="222"/>
      <c r="O151" s="222"/>
      <c r="P151" s="222"/>
      <c r="Q151" s="222"/>
      <c r="R151" s="222"/>
      <c r="S151" s="222"/>
      <c r="T151" s="223"/>
      <c r="AT151" s="224" t="s">
        <v>284</v>
      </c>
      <c r="AU151" s="224" t="s">
        <v>86</v>
      </c>
      <c r="AV151" s="13" t="s">
        <v>86</v>
      </c>
      <c r="AW151" s="13" t="s">
        <v>32</v>
      </c>
      <c r="AX151" s="13" t="s">
        <v>76</v>
      </c>
      <c r="AY151" s="224" t="s">
        <v>205</v>
      </c>
    </row>
    <row r="152" spans="2:51" s="13" customFormat="1" ht="12">
      <c r="B152" s="214"/>
      <c r="C152" s="215"/>
      <c r="D152" s="205" t="s">
        <v>284</v>
      </c>
      <c r="E152" s="216" t="s">
        <v>1</v>
      </c>
      <c r="F152" s="217" t="s">
        <v>4404</v>
      </c>
      <c r="G152" s="215"/>
      <c r="H152" s="218">
        <v>0.264</v>
      </c>
      <c r="I152" s="219"/>
      <c r="J152" s="215"/>
      <c r="K152" s="215"/>
      <c r="L152" s="220"/>
      <c r="M152" s="221"/>
      <c r="N152" s="222"/>
      <c r="O152" s="222"/>
      <c r="P152" s="222"/>
      <c r="Q152" s="222"/>
      <c r="R152" s="222"/>
      <c r="S152" s="222"/>
      <c r="T152" s="223"/>
      <c r="AT152" s="224" t="s">
        <v>284</v>
      </c>
      <c r="AU152" s="224" t="s">
        <v>86</v>
      </c>
      <c r="AV152" s="13" t="s">
        <v>86</v>
      </c>
      <c r="AW152" s="13" t="s">
        <v>32</v>
      </c>
      <c r="AX152" s="13" t="s">
        <v>76</v>
      </c>
      <c r="AY152" s="224" t="s">
        <v>205</v>
      </c>
    </row>
    <row r="153" spans="2:51" s="15" customFormat="1" ht="12">
      <c r="B153" s="239"/>
      <c r="C153" s="240"/>
      <c r="D153" s="205" t="s">
        <v>284</v>
      </c>
      <c r="E153" s="241" t="s">
        <v>1</v>
      </c>
      <c r="F153" s="242" t="s">
        <v>453</v>
      </c>
      <c r="G153" s="240"/>
      <c r="H153" s="243">
        <v>11.673999999999998</v>
      </c>
      <c r="I153" s="244"/>
      <c r="J153" s="240"/>
      <c r="K153" s="240"/>
      <c r="L153" s="245"/>
      <c r="M153" s="246"/>
      <c r="N153" s="247"/>
      <c r="O153" s="247"/>
      <c r="P153" s="247"/>
      <c r="Q153" s="247"/>
      <c r="R153" s="247"/>
      <c r="S153" s="247"/>
      <c r="T153" s="248"/>
      <c r="AT153" s="249" t="s">
        <v>284</v>
      </c>
      <c r="AU153" s="249" t="s">
        <v>86</v>
      </c>
      <c r="AV153" s="15" t="s">
        <v>211</v>
      </c>
      <c r="AW153" s="15" t="s">
        <v>32</v>
      </c>
      <c r="AX153" s="15" t="s">
        <v>84</v>
      </c>
      <c r="AY153" s="249" t="s">
        <v>205</v>
      </c>
    </row>
    <row r="154" spans="1:65" s="2" customFormat="1" ht="24.2" customHeight="1">
      <c r="A154" s="35"/>
      <c r="B154" s="36"/>
      <c r="C154" s="192" t="s">
        <v>211</v>
      </c>
      <c r="D154" s="192" t="s">
        <v>207</v>
      </c>
      <c r="E154" s="193" t="s">
        <v>454</v>
      </c>
      <c r="F154" s="194" t="s">
        <v>455</v>
      </c>
      <c r="G154" s="195" t="s">
        <v>358</v>
      </c>
      <c r="H154" s="196">
        <v>23.347</v>
      </c>
      <c r="I154" s="197"/>
      <c r="J154" s="198">
        <f>ROUND(I154*H154,2)</f>
        <v>0</v>
      </c>
      <c r="K154" s="194" t="s">
        <v>278</v>
      </c>
      <c r="L154" s="40"/>
      <c r="M154" s="199" t="s">
        <v>1</v>
      </c>
      <c r="N154" s="200" t="s">
        <v>41</v>
      </c>
      <c r="O154" s="72"/>
      <c r="P154" s="201">
        <f>O154*H154</f>
        <v>0</v>
      </c>
      <c r="Q154" s="201">
        <v>0</v>
      </c>
      <c r="R154" s="201">
        <f>Q154*H154</f>
        <v>0</v>
      </c>
      <c r="S154" s="201">
        <v>2</v>
      </c>
      <c r="T154" s="202">
        <f>S154*H154</f>
        <v>46.694</v>
      </c>
      <c r="U154" s="35"/>
      <c r="V154" s="35"/>
      <c r="W154" s="35"/>
      <c r="X154" s="35"/>
      <c r="Y154" s="35"/>
      <c r="Z154" s="35"/>
      <c r="AA154" s="35"/>
      <c r="AB154" s="35"/>
      <c r="AC154" s="35"/>
      <c r="AD154" s="35"/>
      <c r="AE154" s="35"/>
      <c r="AR154" s="203" t="s">
        <v>211</v>
      </c>
      <c r="AT154" s="203" t="s">
        <v>207</v>
      </c>
      <c r="AU154" s="203" t="s">
        <v>86</v>
      </c>
      <c r="AY154" s="18" t="s">
        <v>205</v>
      </c>
      <c r="BE154" s="204">
        <f>IF(N154="základní",J154,0)</f>
        <v>0</v>
      </c>
      <c r="BF154" s="204">
        <f>IF(N154="snížená",J154,0)</f>
        <v>0</v>
      </c>
      <c r="BG154" s="204">
        <f>IF(N154="zákl. přenesená",J154,0)</f>
        <v>0</v>
      </c>
      <c r="BH154" s="204">
        <f>IF(N154="sníž. přenesená",J154,0)</f>
        <v>0</v>
      </c>
      <c r="BI154" s="204">
        <f>IF(N154="nulová",J154,0)</f>
        <v>0</v>
      </c>
      <c r="BJ154" s="18" t="s">
        <v>84</v>
      </c>
      <c r="BK154" s="204">
        <f>ROUND(I154*H154,2)</f>
        <v>0</v>
      </c>
      <c r="BL154" s="18" t="s">
        <v>211</v>
      </c>
      <c r="BM154" s="203" t="s">
        <v>4405</v>
      </c>
    </row>
    <row r="155" spans="2:51" s="13" customFormat="1" ht="12">
      <c r="B155" s="214"/>
      <c r="C155" s="215"/>
      <c r="D155" s="205" t="s">
        <v>284</v>
      </c>
      <c r="E155" s="216" t="s">
        <v>1</v>
      </c>
      <c r="F155" s="217" t="s">
        <v>4406</v>
      </c>
      <c r="G155" s="215"/>
      <c r="H155" s="218">
        <v>12.41</v>
      </c>
      <c r="I155" s="219"/>
      <c r="J155" s="215"/>
      <c r="K155" s="215"/>
      <c r="L155" s="220"/>
      <c r="M155" s="221"/>
      <c r="N155" s="222"/>
      <c r="O155" s="222"/>
      <c r="P155" s="222"/>
      <c r="Q155" s="222"/>
      <c r="R155" s="222"/>
      <c r="S155" s="222"/>
      <c r="T155" s="223"/>
      <c r="AT155" s="224" t="s">
        <v>284</v>
      </c>
      <c r="AU155" s="224" t="s">
        <v>86</v>
      </c>
      <c r="AV155" s="13" t="s">
        <v>86</v>
      </c>
      <c r="AW155" s="13" t="s">
        <v>32</v>
      </c>
      <c r="AX155" s="13" t="s">
        <v>76</v>
      </c>
      <c r="AY155" s="224" t="s">
        <v>205</v>
      </c>
    </row>
    <row r="156" spans="2:51" s="13" customFormat="1" ht="12">
      <c r="B156" s="214"/>
      <c r="C156" s="215"/>
      <c r="D156" s="205" t="s">
        <v>284</v>
      </c>
      <c r="E156" s="216" t="s">
        <v>1</v>
      </c>
      <c r="F156" s="217" t="s">
        <v>4407</v>
      </c>
      <c r="G156" s="215"/>
      <c r="H156" s="218">
        <v>0.786</v>
      </c>
      <c r="I156" s="219"/>
      <c r="J156" s="215"/>
      <c r="K156" s="215"/>
      <c r="L156" s="220"/>
      <c r="M156" s="221"/>
      <c r="N156" s="222"/>
      <c r="O156" s="222"/>
      <c r="P156" s="222"/>
      <c r="Q156" s="222"/>
      <c r="R156" s="222"/>
      <c r="S156" s="222"/>
      <c r="T156" s="223"/>
      <c r="AT156" s="224" t="s">
        <v>284</v>
      </c>
      <c r="AU156" s="224" t="s">
        <v>86</v>
      </c>
      <c r="AV156" s="13" t="s">
        <v>86</v>
      </c>
      <c r="AW156" s="13" t="s">
        <v>32</v>
      </c>
      <c r="AX156" s="13" t="s">
        <v>76</v>
      </c>
      <c r="AY156" s="224" t="s">
        <v>205</v>
      </c>
    </row>
    <row r="157" spans="2:51" s="13" customFormat="1" ht="12">
      <c r="B157" s="214"/>
      <c r="C157" s="215"/>
      <c r="D157" s="205" t="s">
        <v>284</v>
      </c>
      <c r="E157" s="216" t="s">
        <v>1</v>
      </c>
      <c r="F157" s="217" t="s">
        <v>4408</v>
      </c>
      <c r="G157" s="215"/>
      <c r="H157" s="218">
        <v>5.808</v>
      </c>
      <c r="I157" s="219"/>
      <c r="J157" s="215"/>
      <c r="K157" s="215"/>
      <c r="L157" s="220"/>
      <c r="M157" s="221"/>
      <c r="N157" s="222"/>
      <c r="O157" s="222"/>
      <c r="P157" s="222"/>
      <c r="Q157" s="222"/>
      <c r="R157" s="222"/>
      <c r="S157" s="222"/>
      <c r="T157" s="223"/>
      <c r="AT157" s="224" t="s">
        <v>284</v>
      </c>
      <c r="AU157" s="224" t="s">
        <v>86</v>
      </c>
      <c r="AV157" s="13" t="s">
        <v>86</v>
      </c>
      <c r="AW157" s="13" t="s">
        <v>32</v>
      </c>
      <c r="AX157" s="13" t="s">
        <v>76</v>
      </c>
      <c r="AY157" s="224" t="s">
        <v>205</v>
      </c>
    </row>
    <row r="158" spans="2:51" s="13" customFormat="1" ht="12">
      <c r="B158" s="214"/>
      <c r="C158" s="215"/>
      <c r="D158" s="205" t="s">
        <v>284</v>
      </c>
      <c r="E158" s="216" t="s">
        <v>1</v>
      </c>
      <c r="F158" s="217" t="s">
        <v>4409</v>
      </c>
      <c r="G158" s="215"/>
      <c r="H158" s="218">
        <v>0.932</v>
      </c>
      <c r="I158" s="219"/>
      <c r="J158" s="215"/>
      <c r="K158" s="215"/>
      <c r="L158" s="220"/>
      <c r="M158" s="221"/>
      <c r="N158" s="222"/>
      <c r="O158" s="222"/>
      <c r="P158" s="222"/>
      <c r="Q158" s="222"/>
      <c r="R158" s="222"/>
      <c r="S158" s="222"/>
      <c r="T158" s="223"/>
      <c r="AT158" s="224" t="s">
        <v>284</v>
      </c>
      <c r="AU158" s="224" t="s">
        <v>86</v>
      </c>
      <c r="AV158" s="13" t="s">
        <v>86</v>
      </c>
      <c r="AW158" s="13" t="s">
        <v>32</v>
      </c>
      <c r="AX158" s="13" t="s">
        <v>76</v>
      </c>
      <c r="AY158" s="224" t="s">
        <v>205</v>
      </c>
    </row>
    <row r="159" spans="2:51" s="13" customFormat="1" ht="12">
      <c r="B159" s="214"/>
      <c r="C159" s="215"/>
      <c r="D159" s="205" t="s">
        <v>284</v>
      </c>
      <c r="E159" s="216" t="s">
        <v>1</v>
      </c>
      <c r="F159" s="217" t="s">
        <v>4410</v>
      </c>
      <c r="G159" s="215"/>
      <c r="H159" s="218">
        <v>1.923</v>
      </c>
      <c r="I159" s="219"/>
      <c r="J159" s="215"/>
      <c r="K159" s="215"/>
      <c r="L159" s="220"/>
      <c r="M159" s="221"/>
      <c r="N159" s="222"/>
      <c r="O159" s="222"/>
      <c r="P159" s="222"/>
      <c r="Q159" s="222"/>
      <c r="R159" s="222"/>
      <c r="S159" s="222"/>
      <c r="T159" s="223"/>
      <c r="AT159" s="224" t="s">
        <v>284</v>
      </c>
      <c r="AU159" s="224" t="s">
        <v>86</v>
      </c>
      <c r="AV159" s="13" t="s">
        <v>86</v>
      </c>
      <c r="AW159" s="13" t="s">
        <v>32</v>
      </c>
      <c r="AX159" s="13" t="s">
        <v>76</v>
      </c>
      <c r="AY159" s="224" t="s">
        <v>205</v>
      </c>
    </row>
    <row r="160" spans="2:51" s="13" customFormat="1" ht="12">
      <c r="B160" s="214"/>
      <c r="C160" s="215"/>
      <c r="D160" s="205" t="s">
        <v>284</v>
      </c>
      <c r="E160" s="216" t="s">
        <v>1</v>
      </c>
      <c r="F160" s="217" t="s">
        <v>4411</v>
      </c>
      <c r="G160" s="215"/>
      <c r="H160" s="218">
        <v>0.96</v>
      </c>
      <c r="I160" s="219"/>
      <c r="J160" s="215"/>
      <c r="K160" s="215"/>
      <c r="L160" s="220"/>
      <c r="M160" s="221"/>
      <c r="N160" s="222"/>
      <c r="O160" s="222"/>
      <c r="P160" s="222"/>
      <c r="Q160" s="222"/>
      <c r="R160" s="222"/>
      <c r="S160" s="222"/>
      <c r="T160" s="223"/>
      <c r="AT160" s="224" t="s">
        <v>284</v>
      </c>
      <c r="AU160" s="224" t="s">
        <v>86</v>
      </c>
      <c r="AV160" s="13" t="s">
        <v>86</v>
      </c>
      <c r="AW160" s="13" t="s">
        <v>32</v>
      </c>
      <c r="AX160" s="13" t="s">
        <v>76</v>
      </c>
      <c r="AY160" s="224" t="s">
        <v>205</v>
      </c>
    </row>
    <row r="161" spans="2:51" s="13" customFormat="1" ht="12">
      <c r="B161" s="214"/>
      <c r="C161" s="215"/>
      <c r="D161" s="205" t="s">
        <v>284</v>
      </c>
      <c r="E161" s="216" t="s">
        <v>1</v>
      </c>
      <c r="F161" s="217" t="s">
        <v>4412</v>
      </c>
      <c r="G161" s="215"/>
      <c r="H161" s="218">
        <v>0.528</v>
      </c>
      <c r="I161" s="219"/>
      <c r="J161" s="215"/>
      <c r="K161" s="215"/>
      <c r="L161" s="220"/>
      <c r="M161" s="221"/>
      <c r="N161" s="222"/>
      <c r="O161" s="222"/>
      <c r="P161" s="222"/>
      <c r="Q161" s="222"/>
      <c r="R161" s="222"/>
      <c r="S161" s="222"/>
      <c r="T161" s="223"/>
      <c r="AT161" s="224" t="s">
        <v>284</v>
      </c>
      <c r="AU161" s="224" t="s">
        <v>86</v>
      </c>
      <c r="AV161" s="13" t="s">
        <v>86</v>
      </c>
      <c r="AW161" s="13" t="s">
        <v>32</v>
      </c>
      <c r="AX161" s="13" t="s">
        <v>76</v>
      </c>
      <c r="AY161" s="224" t="s">
        <v>205</v>
      </c>
    </row>
    <row r="162" spans="2:51" s="15" customFormat="1" ht="12">
      <c r="B162" s="239"/>
      <c r="C162" s="240"/>
      <c r="D162" s="205" t="s">
        <v>284</v>
      </c>
      <c r="E162" s="241" t="s">
        <v>1</v>
      </c>
      <c r="F162" s="242" t="s">
        <v>453</v>
      </c>
      <c r="G162" s="240"/>
      <c r="H162" s="243">
        <v>23.346999999999994</v>
      </c>
      <c r="I162" s="244"/>
      <c r="J162" s="240"/>
      <c r="K162" s="240"/>
      <c r="L162" s="245"/>
      <c r="M162" s="246"/>
      <c r="N162" s="247"/>
      <c r="O162" s="247"/>
      <c r="P162" s="247"/>
      <c r="Q162" s="247"/>
      <c r="R162" s="247"/>
      <c r="S162" s="247"/>
      <c r="T162" s="248"/>
      <c r="AT162" s="249" t="s">
        <v>284</v>
      </c>
      <c r="AU162" s="249" t="s">
        <v>86</v>
      </c>
      <c r="AV162" s="15" t="s">
        <v>211</v>
      </c>
      <c r="AW162" s="15" t="s">
        <v>32</v>
      </c>
      <c r="AX162" s="15" t="s">
        <v>84</v>
      </c>
      <c r="AY162" s="249" t="s">
        <v>205</v>
      </c>
    </row>
    <row r="163" spans="1:65" s="2" customFormat="1" ht="24.2" customHeight="1">
      <c r="A163" s="35"/>
      <c r="B163" s="36"/>
      <c r="C163" s="192" t="s">
        <v>204</v>
      </c>
      <c r="D163" s="192" t="s">
        <v>207</v>
      </c>
      <c r="E163" s="193" t="s">
        <v>4413</v>
      </c>
      <c r="F163" s="194" t="s">
        <v>4414</v>
      </c>
      <c r="G163" s="195" t="s">
        <v>326</v>
      </c>
      <c r="H163" s="196">
        <v>190</v>
      </c>
      <c r="I163" s="197"/>
      <c r="J163" s="198">
        <f>ROUND(I163*H163,2)</f>
        <v>0</v>
      </c>
      <c r="K163" s="194" t="s">
        <v>963</v>
      </c>
      <c r="L163" s="40"/>
      <c r="M163" s="199" t="s">
        <v>1</v>
      </c>
      <c r="N163" s="200" t="s">
        <v>41</v>
      </c>
      <c r="O163" s="72"/>
      <c r="P163" s="201">
        <f>O163*H163</f>
        <v>0</v>
      </c>
      <c r="Q163" s="201">
        <v>0</v>
      </c>
      <c r="R163" s="201">
        <f>Q163*H163</f>
        <v>0</v>
      </c>
      <c r="S163" s="201">
        <v>0</v>
      </c>
      <c r="T163" s="202">
        <f>S163*H163</f>
        <v>0</v>
      </c>
      <c r="U163" s="35"/>
      <c r="V163" s="35"/>
      <c r="W163" s="35"/>
      <c r="X163" s="35"/>
      <c r="Y163" s="35"/>
      <c r="Z163" s="35"/>
      <c r="AA163" s="35"/>
      <c r="AB163" s="35"/>
      <c r="AC163" s="35"/>
      <c r="AD163" s="35"/>
      <c r="AE163" s="35"/>
      <c r="AR163" s="203" t="s">
        <v>211</v>
      </c>
      <c r="AT163" s="203" t="s">
        <v>207</v>
      </c>
      <c r="AU163" s="203" t="s">
        <v>86</v>
      </c>
      <c r="AY163" s="18" t="s">
        <v>205</v>
      </c>
      <c r="BE163" s="204">
        <f>IF(N163="základní",J163,0)</f>
        <v>0</v>
      </c>
      <c r="BF163" s="204">
        <f>IF(N163="snížená",J163,0)</f>
        <v>0</v>
      </c>
      <c r="BG163" s="204">
        <f>IF(N163="zákl. přenesená",J163,0)</f>
        <v>0</v>
      </c>
      <c r="BH163" s="204">
        <f>IF(N163="sníž. přenesená",J163,0)</f>
        <v>0</v>
      </c>
      <c r="BI163" s="204">
        <f>IF(N163="nulová",J163,0)</f>
        <v>0</v>
      </c>
      <c r="BJ163" s="18" t="s">
        <v>84</v>
      </c>
      <c r="BK163" s="204">
        <f>ROUND(I163*H163,2)</f>
        <v>0</v>
      </c>
      <c r="BL163" s="18" t="s">
        <v>211</v>
      </c>
      <c r="BM163" s="203" t="s">
        <v>4415</v>
      </c>
    </row>
    <row r="164" spans="2:51" s="13" customFormat="1" ht="12">
      <c r="B164" s="214"/>
      <c r="C164" s="215"/>
      <c r="D164" s="205" t="s">
        <v>284</v>
      </c>
      <c r="E164" s="216" t="s">
        <v>1</v>
      </c>
      <c r="F164" s="217" t="s">
        <v>4416</v>
      </c>
      <c r="G164" s="215"/>
      <c r="H164" s="218">
        <v>190</v>
      </c>
      <c r="I164" s="219"/>
      <c r="J164" s="215"/>
      <c r="K164" s="215"/>
      <c r="L164" s="220"/>
      <c r="M164" s="221"/>
      <c r="N164" s="222"/>
      <c r="O164" s="222"/>
      <c r="P164" s="222"/>
      <c r="Q164" s="222"/>
      <c r="R164" s="222"/>
      <c r="S164" s="222"/>
      <c r="T164" s="223"/>
      <c r="AT164" s="224" t="s">
        <v>284</v>
      </c>
      <c r="AU164" s="224" t="s">
        <v>86</v>
      </c>
      <c r="AV164" s="13" t="s">
        <v>86</v>
      </c>
      <c r="AW164" s="13" t="s">
        <v>32</v>
      </c>
      <c r="AX164" s="13" t="s">
        <v>84</v>
      </c>
      <c r="AY164" s="224" t="s">
        <v>205</v>
      </c>
    </row>
    <row r="165" spans="1:65" s="2" customFormat="1" ht="24.2" customHeight="1">
      <c r="A165" s="35"/>
      <c r="B165" s="36"/>
      <c r="C165" s="192" t="s">
        <v>235</v>
      </c>
      <c r="D165" s="192" t="s">
        <v>207</v>
      </c>
      <c r="E165" s="193" t="s">
        <v>485</v>
      </c>
      <c r="F165" s="194" t="s">
        <v>486</v>
      </c>
      <c r="G165" s="195" t="s">
        <v>358</v>
      </c>
      <c r="H165" s="196">
        <v>1162.749</v>
      </c>
      <c r="I165" s="197"/>
      <c r="J165" s="198">
        <f>ROUND(I165*H165,2)</f>
        <v>0</v>
      </c>
      <c r="K165" s="194" t="s">
        <v>278</v>
      </c>
      <c r="L165" s="40"/>
      <c r="M165" s="199" t="s">
        <v>1</v>
      </c>
      <c r="N165" s="200" t="s">
        <v>41</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211</v>
      </c>
      <c r="AT165" s="203" t="s">
        <v>207</v>
      </c>
      <c r="AU165" s="203" t="s">
        <v>86</v>
      </c>
      <c r="AY165" s="18" t="s">
        <v>205</v>
      </c>
      <c r="BE165" s="204">
        <f>IF(N165="základní",J165,0)</f>
        <v>0</v>
      </c>
      <c r="BF165" s="204">
        <f>IF(N165="snížená",J165,0)</f>
        <v>0</v>
      </c>
      <c r="BG165" s="204">
        <f>IF(N165="zákl. přenesená",J165,0)</f>
        <v>0</v>
      </c>
      <c r="BH165" s="204">
        <f>IF(N165="sníž. přenesená",J165,0)</f>
        <v>0</v>
      </c>
      <c r="BI165" s="204">
        <f>IF(N165="nulová",J165,0)</f>
        <v>0</v>
      </c>
      <c r="BJ165" s="18" t="s">
        <v>84</v>
      </c>
      <c r="BK165" s="204">
        <f>ROUND(I165*H165,2)</f>
        <v>0</v>
      </c>
      <c r="BL165" s="18" t="s">
        <v>211</v>
      </c>
      <c r="BM165" s="203" t="s">
        <v>4417</v>
      </c>
    </row>
    <row r="166" spans="2:51" s="13" customFormat="1" ht="12">
      <c r="B166" s="214"/>
      <c r="C166" s="215"/>
      <c r="D166" s="205" t="s">
        <v>284</v>
      </c>
      <c r="E166" s="216" t="s">
        <v>1</v>
      </c>
      <c r="F166" s="217" t="s">
        <v>4418</v>
      </c>
      <c r="G166" s="215"/>
      <c r="H166" s="218">
        <v>1162.749</v>
      </c>
      <c r="I166" s="219"/>
      <c r="J166" s="215"/>
      <c r="K166" s="215"/>
      <c r="L166" s="220"/>
      <c r="M166" s="221"/>
      <c r="N166" s="222"/>
      <c r="O166" s="222"/>
      <c r="P166" s="222"/>
      <c r="Q166" s="222"/>
      <c r="R166" s="222"/>
      <c r="S166" s="222"/>
      <c r="T166" s="223"/>
      <c r="AT166" s="224" t="s">
        <v>284</v>
      </c>
      <c r="AU166" s="224" t="s">
        <v>86</v>
      </c>
      <c r="AV166" s="13" t="s">
        <v>86</v>
      </c>
      <c r="AW166" s="13" t="s">
        <v>32</v>
      </c>
      <c r="AX166" s="13" t="s">
        <v>84</v>
      </c>
      <c r="AY166" s="224" t="s">
        <v>205</v>
      </c>
    </row>
    <row r="167" spans="1:65" s="2" customFormat="1" ht="37.9" customHeight="1">
      <c r="A167" s="35"/>
      <c r="B167" s="36"/>
      <c r="C167" s="192" t="s">
        <v>240</v>
      </c>
      <c r="D167" s="192" t="s">
        <v>207</v>
      </c>
      <c r="E167" s="193" t="s">
        <v>489</v>
      </c>
      <c r="F167" s="194" t="s">
        <v>490</v>
      </c>
      <c r="G167" s="195" t="s">
        <v>358</v>
      </c>
      <c r="H167" s="196">
        <v>5813.745</v>
      </c>
      <c r="I167" s="197"/>
      <c r="J167" s="198">
        <f>ROUND(I167*H167,2)</f>
        <v>0</v>
      </c>
      <c r="K167" s="194" t="s">
        <v>278</v>
      </c>
      <c r="L167" s="40"/>
      <c r="M167" s="199" t="s">
        <v>1</v>
      </c>
      <c r="N167" s="200" t="s">
        <v>41</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211</v>
      </c>
      <c r="AT167" s="203" t="s">
        <v>207</v>
      </c>
      <c r="AU167" s="203" t="s">
        <v>86</v>
      </c>
      <c r="AY167" s="18" t="s">
        <v>205</v>
      </c>
      <c r="BE167" s="204">
        <f>IF(N167="základní",J167,0)</f>
        <v>0</v>
      </c>
      <c r="BF167" s="204">
        <f>IF(N167="snížená",J167,0)</f>
        <v>0</v>
      </c>
      <c r="BG167" s="204">
        <f>IF(N167="zákl. přenesená",J167,0)</f>
        <v>0</v>
      </c>
      <c r="BH167" s="204">
        <f>IF(N167="sníž. přenesená",J167,0)</f>
        <v>0</v>
      </c>
      <c r="BI167" s="204">
        <f>IF(N167="nulová",J167,0)</f>
        <v>0</v>
      </c>
      <c r="BJ167" s="18" t="s">
        <v>84</v>
      </c>
      <c r="BK167" s="204">
        <f>ROUND(I167*H167,2)</f>
        <v>0</v>
      </c>
      <c r="BL167" s="18" t="s">
        <v>211</v>
      </c>
      <c r="BM167" s="203" t="s">
        <v>4419</v>
      </c>
    </row>
    <row r="168" spans="2:51" s="13" customFormat="1" ht="12">
      <c r="B168" s="214"/>
      <c r="C168" s="215"/>
      <c r="D168" s="205" t="s">
        <v>284</v>
      </c>
      <c r="E168" s="216" t="s">
        <v>1</v>
      </c>
      <c r="F168" s="217" t="s">
        <v>4420</v>
      </c>
      <c r="G168" s="215"/>
      <c r="H168" s="218">
        <v>5813.745</v>
      </c>
      <c r="I168" s="219"/>
      <c r="J168" s="215"/>
      <c r="K168" s="215"/>
      <c r="L168" s="220"/>
      <c r="M168" s="221"/>
      <c r="N168" s="222"/>
      <c r="O168" s="222"/>
      <c r="P168" s="222"/>
      <c r="Q168" s="222"/>
      <c r="R168" s="222"/>
      <c r="S168" s="222"/>
      <c r="T168" s="223"/>
      <c r="AT168" s="224" t="s">
        <v>284</v>
      </c>
      <c r="AU168" s="224" t="s">
        <v>86</v>
      </c>
      <c r="AV168" s="13" t="s">
        <v>86</v>
      </c>
      <c r="AW168" s="13" t="s">
        <v>32</v>
      </c>
      <c r="AX168" s="13" t="s">
        <v>84</v>
      </c>
      <c r="AY168" s="224" t="s">
        <v>205</v>
      </c>
    </row>
    <row r="169" spans="1:65" s="2" customFormat="1" ht="24.2" customHeight="1">
      <c r="A169" s="35"/>
      <c r="B169" s="36"/>
      <c r="C169" s="192" t="s">
        <v>245</v>
      </c>
      <c r="D169" s="192" t="s">
        <v>207</v>
      </c>
      <c r="E169" s="193" t="s">
        <v>4421</v>
      </c>
      <c r="F169" s="194" t="s">
        <v>4422</v>
      </c>
      <c r="G169" s="195" t="s">
        <v>358</v>
      </c>
      <c r="H169" s="196">
        <v>32.7</v>
      </c>
      <c r="I169" s="197"/>
      <c r="J169" s="198">
        <f>ROUND(I169*H169,2)</f>
        <v>0</v>
      </c>
      <c r="K169" s="194" t="s">
        <v>278</v>
      </c>
      <c r="L169" s="40"/>
      <c r="M169" s="199" t="s">
        <v>1</v>
      </c>
      <c r="N169" s="200" t="s">
        <v>41</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211</v>
      </c>
      <c r="AT169" s="203" t="s">
        <v>207</v>
      </c>
      <c r="AU169" s="203" t="s">
        <v>86</v>
      </c>
      <c r="AY169" s="18" t="s">
        <v>205</v>
      </c>
      <c r="BE169" s="204">
        <f>IF(N169="základní",J169,0)</f>
        <v>0</v>
      </c>
      <c r="BF169" s="204">
        <f>IF(N169="snížená",J169,0)</f>
        <v>0</v>
      </c>
      <c r="BG169" s="204">
        <f>IF(N169="zákl. přenesená",J169,0)</f>
        <v>0</v>
      </c>
      <c r="BH169" s="204">
        <f>IF(N169="sníž. přenesená",J169,0)</f>
        <v>0</v>
      </c>
      <c r="BI169" s="204">
        <f>IF(N169="nulová",J169,0)</f>
        <v>0</v>
      </c>
      <c r="BJ169" s="18" t="s">
        <v>84</v>
      </c>
      <c r="BK169" s="204">
        <f>ROUND(I169*H169,2)</f>
        <v>0</v>
      </c>
      <c r="BL169" s="18" t="s">
        <v>211</v>
      </c>
      <c r="BM169" s="203" t="s">
        <v>4423</v>
      </c>
    </row>
    <row r="170" spans="2:51" s="13" customFormat="1" ht="12">
      <c r="B170" s="214"/>
      <c r="C170" s="215"/>
      <c r="D170" s="205" t="s">
        <v>284</v>
      </c>
      <c r="E170" s="216" t="s">
        <v>1</v>
      </c>
      <c r="F170" s="217" t="s">
        <v>4424</v>
      </c>
      <c r="G170" s="215"/>
      <c r="H170" s="218">
        <v>15.9</v>
      </c>
      <c r="I170" s="219"/>
      <c r="J170" s="215"/>
      <c r="K170" s="215"/>
      <c r="L170" s="220"/>
      <c r="M170" s="221"/>
      <c r="N170" s="222"/>
      <c r="O170" s="222"/>
      <c r="P170" s="222"/>
      <c r="Q170" s="222"/>
      <c r="R170" s="222"/>
      <c r="S170" s="222"/>
      <c r="T170" s="223"/>
      <c r="AT170" s="224" t="s">
        <v>284</v>
      </c>
      <c r="AU170" s="224" t="s">
        <v>86</v>
      </c>
      <c r="AV170" s="13" t="s">
        <v>86</v>
      </c>
      <c r="AW170" s="13" t="s">
        <v>32</v>
      </c>
      <c r="AX170" s="13" t="s">
        <v>76</v>
      </c>
      <c r="AY170" s="224" t="s">
        <v>205</v>
      </c>
    </row>
    <row r="171" spans="2:51" s="13" customFormat="1" ht="12">
      <c r="B171" s="214"/>
      <c r="C171" s="215"/>
      <c r="D171" s="205" t="s">
        <v>284</v>
      </c>
      <c r="E171" s="216" t="s">
        <v>1</v>
      </c>
      <c r="F171" s="217" t="s">
        <v>4425</v>
      </c>
      <c r="G171" s="215"/>
      <c r="H171" s="218">
        <v>16.8</v>
      </c>
      <c r="I171" s="219"/>
      <c r="J171" s="215"/>
      <c r="K171" s="215"/>
      <c r="L171" s="220"/>
      <c r="M171" s="221"/>
      <c r="N171" s="222"/>
      <c r="O171" s="222"/>
      <c r="P171" s="222"/>
      <c r="Q171" s="222"/>
      <c r="R171" s="222"/>
      <c r="S171" s="222"/>
      <c r="T171" s="223"/>
      <c r="AT171" s="224" t="s">
        <v>284</v>
      </c>
      <c r="AU171" s="224" t="s">
        <v>86</v>
      </c>
      <c r="AV171" s="13" t="s">
        <v>86</v>
      </c>
      <c r="AW171" s="13" t="s">
        <v>32</v>
      </c>
      <c r="AX171" s="13" t="s">
        <v>76</v>
      </c>
      <c r="AY171" s="224" t="s">
        <v>205</v>
      </c>
    </row>
    <row r="172" spans="2:51" s="15" customFormat="1" ht="12">
      <c r="B172" s="239"/>
      <c r="C172" s="240"/>
      <c r="D172" s="205" t="s">
        <v>284</v>
      </c>
      <c r="E172" s="241" t="s">
        <v>1</v>
      </c>
      <c r="F172" s="242" t="s">
        <v>453</v>
      </c>
      <c r="G172" s="240"/>
      <c r="H172" s="243">
        <v>32.7</v>
      </c>
      <c r="I172" s="244"/>
      <c r="J172" s="240"/>
      <c r="K172" s="240"/>
      <c r="L172" s="245"/>
      <c r="M172" s="246"/>
      <c r="N172" s="247"/>
      <c r="O172" s="247"/>
      <c r="P172" s="247"/>
      <c r="Q172" s="247"/>
      <c r="R172" s="247"/>
      <c r="S172" s="247"/>
      <c r="T172" s="248"/>
      <c r="AT172" s="249" t="s">
        <v>284</v>
      </c>
      <c r="AU172" s="249" t="s">
        <v>86</v>
      </c>
      <c r="AV172" s="15" t="s">
        <v>211</v>
      </c>
      <c r="AW172" s="15" t="s">
        <v>32</v>
      </c>
      <c r="AX172" s="15" t="s">
        <v>84</v>
      </c>
      <c r="AY172" s="249" t="s">
        <v>205</v>
      </c>
    </row>
    <row r="173" spans="1:65" s="2" customFormat="1" ht="14.45" customHeight="1">
      <c r="A173" s="35"/>
      <c r="B173" s="36"/>
      <c r="C173" s="250" t="s">
        <v>249</v>
      </c>
      <c r="D173" s="250" t="s">
        <v>502</v>
      </c>
      <c r="E173" s="251" t="s">
        <v>503</v>
      </c>
      <c r="F173" s="252" t="s">
        <v>504</v>
      </c>
      <c r="G173" s="253" t="s">
        <v>382</v>
      </c>
      <c r="H173" s="254">
        <v>52.32</v>
      </c>
      <c r="I173" s="255"/>
      <c r="J173" s="256">
        <f>ROUND(I173*H173,2)</f>
        <v>0</v>
      </c>
      <c r="K173" s="252" t="s">
        <v>278</v>
      </c>
      <c r="L173" s="257"/>
      <c r="M173" s="258" t="s">
        <v>1</v>
      </c>
      <c r="N173" s="259" t="s">
        <v>41</v>
      </c>
      <c r="O173" s="72"/>
      <c r="P173" s="201">
        <f>O173*H173</f>
        <v>0</v>
      </c>
      <c r="Q173" s="201">
        <v>1</v>
      </c>
      <c r="R173" s="201">
        <f>Q173*H173</f>
        <v>52.32</v>
      </c>
      <c r="S173" s="201">
        <v>0</v>
      </c>
      <c r="T173" s="202">
        <f>S173*H173</f>
        <v>0</v>
      </c>
      <c r="U173" s="35"/>
      <c r="V173" s="35"/>
      <c r="W173" s="35"/>
      <c r="X173" s="35"/>
      <c r="Y173" s="35"/>
      <c r="Z173" s="35"/>
      <c r="AA173" s="35"/>
      <c r="AB173" s="35"/>
      <c r="AC173" s="35"/>
      <c r="AD173" s="35"/>
      <c r="AE173" s="35"/>
      <c r="AR173" s="203" t="s">
        <v>245</v>
      </c>
      <c r="AT173" s="203" t="s">
        <v>502</v>
      </c>
      <c r="AU173" s="203" t="s">
        <v>86</v>
      </c>
      <c r="AY173" s="18" t="s">
        <v>205</v>
      </c>
      <c r="BE173" s="204">
        <f>IF(N173="základní",J173,0)</f>
        <v>0</v>
      </c>
      <c r="BF173" s="204">
        <f>IF(N173="snížená",J173,0)</f>
        <v>0</v>
      </c>
      <c r="BG173" s="204">
        <f>IF(N173="zákl. přenesená",J173,0)</f>
        <v>0</v>
      </c>
      <c r="BH173" s="204">
        <f>IF(N173="sníž. přenesená",J173,0)</f>
        <v>0</v>
      </c>
      <c r="BI173" s="204">
        <f>IF(N173="nulová",J173,0)</f>
        <v>0</v>
      </c>
      <c r="BJ173" s="18" t="s">
        <v>84</v>
      </c>
      <c r="BK173" s="204">
        <f>ROUND(I173*H173,2)</f>
        <v>0</v>
      </c>
      <c r="BL173" s="18" t="s">
        <v>211</v>
      </c>
      <c r="BM173" s="203" t="s">
        <v>4426</v>
      </c>
    </row>
    <row r="174" spans="2:51" s="13" customFormat="1" ht="12">
      <c r="B174" s="214"/>
      <c r="C174" s="215"/>
      <c r="D174" s="205" t="s">
        <v>284</v>
      </c>
      <c r="E174" s="216" t="s">
        <v>1</v>
      </c>
      <c r="F174" s="217" t="s">
        <v>4427</v>
      </c>
      <c r="G174" s="215"/>
      <c r="H174" s="218">
        <v>52.32</v>
      </c>
      <c r="I174" s="219"/>
      <c r="J174" s="215"/>
      <c r="K174" s="215"/>
      <c r="L174" s="220"/>
      <c r="M174" s="221"/>
      <c r="N174" s="222"/>
      <c r="O174" s="222"/>
      <c r="P174" s="222"/>
      <c r="Q174" s="222"/>
      <c r="R174" s="222"/>
      <c r="S174" s="222"/>
      <c r="T174" s="223"/>
      <c r="AT174" s="224" t="s">
        <v>284</v>
      </c>
      <c r="AU174" s="224" t="s">
        <v>86</v>
      </c>
      <c r="AV174" s="13" t="s">
        <v>86</v>
      </c>
      <c r="AW174" s="13" t="s">
        <v>32</v>
      </c>
      <c r="AX174" s="13" t="s">
        <v>84</v>
      </c>
      <c r="AY174" s="224" t="s">
        <v>205</v>
      </c>
    </row>
    <row r="175" spans="1:65" s="2" customFormat="1" ht="24.2" customHeight="1">
      <c r="A175" s="35"/>
      <c r="B175" s="36"/>
      <c r="C175" s="192" t="s">
        <v>256</v>
      </c>
      <c r="D175" s="192" t="s">
        <v>207</v>
      </c>
      <c r="E175" s="193" t="s">
        <v>493</v>
      </c>
      <c r="F175" s="194" t="s">
        <v>407</v>
      </c>
      <c r="G175" s="195" t="s">
        <v>382</v>
      </c>
      <c r="H175" s="196">
        <v>2092.948</v>
      </c>
      <c r="I175" s="197"/>
      <c r="J175" s="198">
        <f>ROUND(I175*H175,2)</f>
        <v>0</v>
      </c>
      <c r="K175" s="194" t="s">
        <v>278</v>
      </c>
      <c r="L175" s="40"/>
      <c r="M175" s="199" t="s">
        <v>1</v>
      </c>
      <c r="N175" s="200" t="s">
        <v>41</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211</v>
      </c>
      <c r="AT175" s="203" t="s">
        <v>207</v>
      </c>
      <c r="AU175" s="203" t="s">
        <v>86</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211</v>
      </c>
      <c r="BM175" s="203" t="s">
        <v>4428</v>
      </c>
    </row>
    <row r="176" spans="2:51" s="13" customFormat="1" ht="12">
      <c r="B176" s="214"/>
      <c r="C176" s="215"/>
      <c r="D176" s="205" t="s">
        <v>284</v>
      </c>
      <c r="E176" s="216" t="s">
        <v>1</v>
      </c>
      <c r="F176" s="217" t="s">
        <v>4429</v>
      </c>
      <c r="G176" s="215"/>
      <c r="H176" s="218">
        <v>2092.948</v>
      </c>
      <c r="I176" s="219"/>
      <c r="J176" s="215"/>
      <c r="K176" s="215"/>
      <c r="L176" s="220"/>
      <c r="M176" s="221"/>
      <c r="N176" s="222"/>
      <c r="O176" s="222"/>
      <c r="P176" s="222"/>
      <c r="Q176" s="222"/>
      <c r="R176" s="222"/>
      <c r="S176" s="222"/>
      <c r="T176" s="223"/>
      <c r="AT176" s="224" t="s">
        <v>284</v>
      </c>
      <c r="AU176" s="224" t="s">
        <v>86</v>
      </c>
      <c r="AV176" s="13" t="s">
        <v>86</v>
      </c>
      <c r="AW176" s="13" t="s">
        <v>32</v>
      </c>
      <c r="AX176" s="13" t="s">
        <v>84</v>
      </c>
      <c r="AY176" s="224" t="s">
        <v>205</v>
      </c>
    </row>
    <row r="177" spans="1:65" s="2" customFormat="1" ht="14.45" customHeight="1">
      <c r="A177" s="35"/>
      <c r="B177" s="36"/>
      <c r="C177" s="192" t="s">
        <v>263</v>
      </c>
      <c r="D177" s="192" t="s">
        <v>207</v>
      </c>
      <c r="E177" s="193" t="s">
        <v>496</v>
      </c>
      <c r="F177" s="194" t="s">
        <v>497</v>
      </c>
      <c r="G177" s="195" t="s">
        <v>358</v>
      </c>
      <c r="H177" s="196">
        <v>1162.749</v>
      </c>
      <c r="I177" s="197"/>
      <c r="J177" s="198">
        <f>ROUND(I177*H177,2)</f>
        <v>0</v>
      </c>
      <c r="K177" s="194" t="s">
        <v>278</v>
      </c>
      <c r="L177" s="40"/>
      <c r="M177" s="199" t="s">
        <v>1</v>
      </c>
      <c r="N177" s="200" t="s">
        <v>41</v>
      </c>
      <c r="O177" s="72"/>
      <c r="P177" s="201">
        <f>O177*H177</f>
        <v>0</v>
      </c>
      <c r="Q177" s="201">
        <v>0</v>
      </c>
      <c r="R177" s="201">
        <f>Q177*H177</f>
        <v>0</v>
      </c>
      <c r="S177" s="201">
        <v>0</v>
      </c>
      <c r="T177" s="202">
        <f>S177*H177</f>
        <v>0</v>
      </c>
      <c r="U177" s="35"/>
      <c r="V177" s="35"/>
      <c r="W177" s="35"/>
      <c r="X177" s="35"/>
      <c r="Y177" s="35"/>
      <c r="Z177" s="35"/>
      <c r="AA177" s="35"/>
      <c r="AB177" s="35"/>
      <c r="AC177" s="35"/>
      <c r="AD177" s="35"/>
      <c r="AE177" s="35"/>
      <c r="AR177" s="203" t="s">
        <v>211</v>
      </c>
      <c r="AT177" s="203" t="s">
        <v>207</v>
      </c>
      <c r="AU177" s="203" t="s">
        <v>86</v>
      </c>
      <c r="AY177" s="18" t="s">
        <v>205</v>
      </c>
      <c r="BE177" s="204">
        <f>IF(N177="základní",J177,0)</f>
        <v>0</v>
      </c>
      <c r="BF177" s="204">
        <f>IF(N177="snížená",J177,0)</f>
        <v>0</v>
      </c>
      <c r="BG177" s="204">
        <f>IF(N177="zákl. přenesená",J177,0)</f>
        <v>0</v>
      </c>
      <c r="BH177" s="204">
        <f>IF(N177="sníž. přenesená",J177,0)</f>
        <v>0</v>
      </c>
      <c r="BI177" s="204">
        <f>IF(N177="nulová",J177,0)</f>
        <v>0</v>
      </c>
      <c r="BJ177" s="18" t="s">
        <v>84</v>
      </c>
      <c r="BK177" s="204">
        <f>ROUND(I177*H177,2)</f>
        <v>0</v>
      </c>
      <c r="BL177" s="18" t="s">
        <v>211</v>
      </c>
      <c r="BM177" s="203" t="s">
        <v>4430</v>
      </c>
    </row>
    <row r="178" spans="1:65" s="2" customFormat="1" ht="24.2" customHeight="1">
      <c r="A178" s="35"/>
      <c r="B178" s="36"/>
      <c r="C178" s="192" t="s">
        <v>323</v>
      </c>
      <c r="D178" s="192" t="s">
        <v>207</v>
      </c>
      <c r="E178" s="193" t="s">
        <v>4431</v>
      </c>
      <c r="F178" s="194" t="s">
        <v>4432</v>
      </c>
      <c r="G178" s="195" t="s">
        <v>282</v>
      </c>
      <c r="H178" s="196">
        <v>2530</v>
      </c>
      <c r="I178" s="197"/>
      <c r="J178" s="198">
        <f>ROUND(I178*H178,2)</f>
        <v>0</v>
      </c>
      <c r="K178" s="194" t="s">
        <v>278</v>
      </c>
      <c r="L178" s="40"/>
      <c r="M178" s="199" t="s">
        <v>1</v>
      </c>
      <c r="N178" s="200" t="s">
        <v>41</v>
      </c>
      <c r="O178" s="72"/>
      <c r="P178" s="201">
        <f>O178*H178</f>
        <v>0</v>
      </c>
      <c r="Q178" s="201">
        <v>0</v>
      </c>
      <c r="R178" s="201">
        <f>Q178*H178</f>
        <v>0</v>
      </c>
      <c r="S178" s="201">
        <v>0</v>
      </c>
      <c r="T178" s="202">
        <f>S178*H178</f>
        <v>0</v>
      </c>
      <c r="U178" s="35"/>
      <c r="V178" s="35"/>
      <c r="W178" s="35"/>
      <c r="X178" s="35"/>
      <c r="Y178" s="35"/>
      <c r="Z178" s="35"/>
      <c r="AA178" s="35"/>
      <c r="AB178" s="35"/>
      <c r="AC178" s="35"/>
      <c r="AD178" s="35"/>
      <c r="AE178" s="35"/>
      <c r="AR178" s="203" t="s">
        <v>211</v>
      </c>
      <c r="AT178" s="203" t="s">
        <v>207</v>
      </c>
      <c r="AU178" s="203" t="s">
        <v>86</v>
      </c>
      <c r="AY178" s="18" t="s">
        <v>205</v>
      </c>
      <c r="BE178" s="204">
        <f>IF(N178="základní",J178,0)</f>
        <v>0</v>
      </c>
      <c r="BF178" s="204">
        <f>IF(N178="snížená",J178,0)</f>
        <v>0</v>
      </c>
      <c r="BG178" s="204">
        <f>IF(N178="zákl. přenesená",J178,0)</f>
        <v>0</v>
      </c>
      <c r="BH178" s="204">
        <f>IF(N178="sníž. přenesená",J178,0)</f>
        <v>0</v>
      </c>
      <c r="BI178" s="204">
        <f>IF(N178="nulová",J178,0)</f>
        <v>0</v>
      </c>
      <c r="BJ178" s="18" t="s">
        <v>84</v>
      </c>
      <c r="BK178" s="204">
        <f>ROUND(I178*H178,2)</f>
        <v>0</v>
      </c>
      <c r="BL178" s="18" t="s">
        <v>211</v>
      </c>
      <c r="BM178" s="203" t="s">
        <v>4433</v>
      </c>
    </row>
    <row r="179" spans="2:51" s="13" customFormat="1" ht="12">
      <c r="B179" s="214"/>
      <c r="C179" s="215"/>
      <c r="D179" s="205" t="s">
        <v>284</v>
      </c>
      <c r="E179" s="216" t="s">
        <v>1</v>
      </c>
      <c r="F179" s="217" t="s">
        <v>4434</v>
      </c>
      <c r="G179" s="215"/>
      <c r="H179" s="218">
        <v>2530</v>
      </c>
      <c r="I179" s="219"/>
      <c r="J179" s="215"/>
      <c r="K179" s="215"/>
      <c r="L179" s="220"/>
      <c r="M179" s="221"/>
      <c r="N179" s="222"/>
      <c r="O179" s="222"/>
      <c r="P179" s="222"/>
      <c r="Q179" s="222"/>
      <c r="R179" s="222"/>
      <c r="S179" s="222"/>
      <c r="T179" s="223"/>
      <c r="AT179" s="224" t="s">
        <v>284</v>
      </c>
      <c r="AU179" s="224" t="s">
        <v>86</v>
      </c>
      <c r="AV179" s="13" t="s">
        <v>86</v>
      </c>
      <c r="AW179" s="13" t="s">
        <v>32</v>
      </c>
      <c r="AX179" s="13" t="s">
        <v>84</v>
      </c>
      <c r="AY179" s="224" t="s">
        <v>205</v>
      </c>
    </row>
    <row r="180" spans="2:63" s="12" customFormat="1" ht="22.9" customHeight="1">
      <c r="B180" s="176"/>
      <c r="C180" s="177"/>
      <c r="D180" s="178" t="s">
        <v>75</v>
      </c>
      <c r="E180" s="190" t="s">
        <v>86</v>
      </c>
      <c r="F180" s="190" t="s">
        <v>508</v>
      </c>
      <c r="G180" s="177"/>
      <c r="H180" s="177"/>
      <c r="I180" s="180"/>
      <c r="J180" s="191">
        <f>BK180</f>
        <v>0</v>
      </c>
      <c r="K180" s="177"/>
      <c r="L180" s="182"/>
      <c r="M180" s="183"/>
      <c r="N180" s="184"/>
      <c r="O180" s="184"/>
      <c r="P180" s="185">
        <f>SUM(P181:P186)</f>
        <v>0</v>
      </c>
      <c r="Q180" s="184"/>
      <c r="R180" s="185">
        <f>SUM(R181:R186)</f>
        <v>52.201683200000005</v>
      </c>
      <c r="S180" s="184"/>
      <c r="T180" s="186">
        <f>SUM(T181:T186)</f>
        <v>0</v>
      </c>
      <c r="AR180" s="187" t="s">
        <v>84</v>
      </c>
      <c r="AT180" s="188" t="s">
        <v>75</v>
      </c>
      <c r="AU180" s="188" t="s">
        <v>84</v>
      </c>
      <c r="AY180" s="187" t="s">
        <v>205</v>
      </c>
      <c r="BK180" s="189">
        <f>SUM(BK181:BK186)</f>
        <v>0</v>
      </c>
    </row>
    <row r="181" spans="1:65" s="2" customFormat="1" ht="24.2" customHeight="1">
      <c r="A181" s="35"/>
      <c r="B181" s="36"/>
      <c r="C181" s="192" t="s">
        <v>329</v>
      </c>
      <c r="D181" s="192" t="s">
        <v>207</v>
      </c>
      <c r="E181" s="193" t="s">
        <v>4435</v>
      </c>
      <c r="F181" s="194" t="s">
        <v>4436</v>
      </c>
      <c r="G181" s="195" t="s">
        <v>282</v>
      </c>
      <c r="H181" s="196">
        <v>285</v>
      </c>
      <c r="I181" s="197"/>
      <c r="J181" s="198">
        <f>ROUND(I181*H181,2)</f>
        <v>0</v>
      </c>
      <c r="K181" s="194" t="s">
        <v>278</v>
      </c>
      <c r="L181" s="40"/>
      <c r="M181" s="199" t="s">
        <v>1</v>
      </c>
      <c r="N181" s="200" t="s">
        <v>41</v>
      </c>
      <c r="O181" s="72"/>
      <c r="P181" s="201">
        <f>O181*H181</f>
        <v>0</v>
      </c>
      <c r="Q181" s="201">
        <v>0.00017</v>
      </c>
      <c r="R181" s="201">
        <f>Q181*H181</f>
        <v>0.04845000000000001</v>
      </c>
      <c r="S181" s="201">
        <v>0</v>
      </c>
      <c r="T181" s="202">
        <f>S181*H181</f>
        <v>0</v>
      </c>
      <c r="U181" s="35"/>
      <c r="V181" s="35"/>
      <c r="W181" s="35"/>
      <c r="X181" s="35"/>
      <c r="Y181" s="35"/>
      <c r="Z181" s="35"/>
      <c r="AA181" s="35"/>
      <c r="AB181" s="35"/>
      <c r="AC181" s="35"/>
      <c r="AD181" s="35"/>
      <c r="AE181" s="35"/>
      <c r="AR181" s="203" t="s">
        <v>211</v>
      </c>
      <c r="AT181" s="203" t="s">
        <v>207</v>
      </c>
      <c r="AU181" s="203" t="s">
        <v>86</v>
      </c>
      <c r="AY181" s="18" t="s">
        <v>205</v>
      </c>
      <c r="BE181" s="204">
        <f>IF(N181="základní",J181,0)</f>
        <v>0</v>
      </c>
      <c r="BF181" s="204">
        <f>IF(N181="snížená",J181,0)</f>
        <v>0</v>
      </c>
      <c r="BG181" s="204">
        <f>IF(N181="zákl. přenesená",J181,0)</f>
        <v>0</v>
      </c>
      <c r="BH181" s="204">
        <f>IF(N181="sníž. přenesená",J181,0)</f>
        <v>0</v>
      </c>
      <c r="BI181" s="204">
        <f>IF(N181="nulová",J181,0)</f>
        <v>0</v>
      </c>
      <c r="BJ181" s="18" t="s">
        <v>84</v>
      </c>
      <c r="BK181" s="204">
        <f>ROUND(I181*H181,2)</f>
        <v>0</v>
      </c>
      <c r="BL181" s="18" t="s">
        <v>211</v>
      </c>
      <c r="BM181" s="203" t="s">
        <v>4437</v>
      </c>
    </row>
    <row r="182" spans="2:51" s="13" customFormat="1" ht="12">
      <c r="B182" s="214"/>
      <c r="C182" s="215"/>
      <c r="D182" s="205" t="s">
        <v>284</v>
      </c>
      <c r="E182" s="216" t="s">
        <v>1</v>
      </c>
      <c r="F182" s="217" t="s">
        <v>4438</v>
      </c>
      <c r="G182" s="215"/>
      <c r="H182" s="218">
        <v>285</v>
      </c>
      <c r="I182" s="219"/>
      <c r="J182" s="215"/>
      <c r="K182" s="215"/>
      <c r="L182" s="220"/>
      <c r="M182" s="221"/>
      <c r="N182" s="222"/>
      <c r="O182" s="222"/>
      <c r="P182" s="222"/>
      <c r="Q182" s="222"/>
      <c r="R182" s="222"/>
      <c r="S182" s="222"/>
      <c r="T182" s="223"/>
      <c r="AT182" s="224" t="s">
        <v>284</v>
      </c>
      <c r="AU182" s="224" t="s">
        <v>86</v>
      </c>
      <c r="AV182" s="13" t="s">
        <v>86</v>
      </c>
      <c r="AW182" s="13" t="s">
        <v>32</v>
      </c>
      <c r="AX182" s="13" t="s">
        <v>84</v>
      </c>
      <c r="AY182" s="224" t="s">
        <v>205</v>
      </c>
    </row>
    <row r="183" spans="1:65" s="2" customFormat="1" ht="24.2" customHeight="1">
      <c r="A183" s="35"/>
      <c r="B183" s="36"/>
      <c r="C183" s="250" t="s">
        <v>333</v>
      </c>
      <c r="D183" s="250" t="s">
        <v>502</v>
      </c>
      <c r="E183" s="251" t="s">
        <v>4439</v>
      </c>
      <c r="F183" s="252" t="s">
        <v>4440</v>
      </c>
      <c r="G183" s="253" t="s">
        <v>282</v>
      </c>
      <c r="H183" s="254">
        <v>337.583</v>
      </c>
      <c r="I183" s="255"/>
      <c r="J183" s="256">
        <f>ROUND(I183*H183,2)</f>
        <v>0</v>
      </c>
      <c r="K183" s="252" t="s">
        <v>278</v>
      </c>
      <c r="L183" s="257"/>
      <c r="M183" s="258" t="s">
        <v>1</v>
      </c>
      <c r="N183" s="259" t="s">
        <v>41</v>
      </c>
      <c r="O183" s="72"/>
      <c r="P183" s="201">
        <f>O183*H183</f>
        <v>0</v>
      </c>
      <c r="Q183" s="201">
        <v>0.0004</v>
      </c>
      <c r="R183" s="201">
        <f>Q183*H183</f>
        <v>0.13503320000000002</v>
      </c>
      <c r="S183" s="201">
        <v>0</v>
      </c>
      <c r="T183" s="202">
        <f>S183*H183</f>
        <v>0</v>
      </c>
      <c r="U183" s="35"/>
      <c r="V183" s="35"/>
      <c r="W183" s="35"/>
      <c r="X183" s="35"/>
      <c r="Y183" s="35"/>
      <c r="Z183" s="35"/>
      <c r="AA183" s="35"/>
      <c r="AB183" s="35"/>
      <c r="AC183" s="35"/>
      <c r="AD183" s="35"/>
      <c r="AE183" s="35"/>
      <c r="AR183" s="203" t="s">
        <v>245</v>
      </c>
      <c r="AT183" s="203" t="s">
        <v>502</v>
      </c>
      <c r="AU183" s="203" t="s">
        <v>86</v>
      </c>
      <c r="AY183" s="18" t="s">
        <v>205</v>
      </c>
      <c r="BE183" s="204">
        <f>IF(N183="základní",J183,0)</f>
        <v>0</v>
      </c>
      <c r="BF183" s="204">
        <f>IF(N183="snížená",J183,0)</f>
        <v>0</v>
      </c>
      <c r="BG183" s="204">
        <f>IF(N183="zákl. přenesená",J183,0)</f>
        <v>0</v>
      </c>
      <c r="BH183" s="204">
        <f>IF(N183="sníž. přenesená",J183,0)</f>
        <v>0</v>
      </c>
      <c r="BI183" s="204">
        <f>IF(N183="nulová",J183,0)</f>
        <v>0</v>
      </c>
      <c r="BJ183" s="18" t="s">
        <v>84</v>
      </c>
      <c r="BK183" s="204">
        <f>ROUND(I183*H183,2)</f>
        <v>0</v>
      </c>
      <c r="BL183" s="18" t="s">
        <v>211</v>
      </c>
      <c r="BM183" s="203" t="s">
        <v>4441</v>
      </c>
    </row>
    <row r="184" spans="2:51" s="13" customFormat="1" ht="12">
      <c r="B184" s="214"/>
      <c r="C184" s="215"/>
      <c r="D184" s="205" t="s">
        <v>284</v>
      </c>
      <c r="E184" s="215"/>
      <c r="F184" s="217" t="s">
        <v>4442</v>
      </c>
      <c r="G184" s="215"/>
      <c r="H184" s="218">
        <v>337.583</v>
      </c>
      <c r="I184" s="219"/>
      <c r="J184" s="215"/>
      <c r="K184" s="215"/>
      <c r="L184" s="220"/>
      <c r="M184" s="221"/>
      <c r="N184" s="222"/>
      <c r="O184" s="222"/>
      <c r="P184" s="222"/>
      <c r="Q184" s="222"/>
      <c r="R184" s="222"/>
      <c r="S184" s="222"/>
      <c r="T184" s="223"/>
      <c r="AT184" s="224" t="s">
        <v>284</v>
      </c>
      <c r="AU184" s="224" t="s">
        <v>86</v>
      </c>
      <c r="AV184" s="13" t="s">
        <v>86</v>
      </c>
      <c r="AW184" s="13" t="s">
        <v>4</v>
      </c>
      <c r="AX184" s="13" t="s">
        <v>84</v>
      </c>
      <c r="AY184" s="224" t="s">
        <v>205</v>
      </c>
    </row>
    <row r="185" spans="1:65" s="2" customFormat="1" ht="37.9" customHeight="1">
      <c r="A185" s="35"/>
      <c r="B185" s="36"/>
      <c r="C185" s="192" t="s">
        <v>8</v>
      </c>
      <c r="D185" s="192" t="s">
        <v>207</v>
      </c>
      <c r="E185" s="193" t="s">
        <v>4443</v>
      </c>
      <c r="F185" s="194" t="s">
        <v>4444</v>
      </c>
      <c r="G185" s="195" t="s">
        <v>326</v>
      </c>
      <c r="H185" s="196">
        <v>190</v>
      </c>
      <c r="I185" s="197"/>
      <c r="J185" s="198">
        <f>ROUND(I185*H185,2)</f>
        <v>0</v>
      </c>
      <c r="K185" s="194" t="s">
        <v>278</v>
      </c>
      <c r="L185" s="40"/>
      <c r="M185" s="199" t="s">
        <v>1</v>
      </c>
      <c r="N185" s="200" t="s">
        <v>41</v>
      </c>
      <c r="O185" s="72"/>
      <c r="P185" s="201">
        <f>O185*H185</f>
        <v>0</v>
      </c>
      <c r="Q185" s="201">
        <v>0.27378</v>
      </c>
      <c r="R185" s="201">
        <f>Q185*H185</f>
        <v>52.01820000000001</v>
      </c>
      <c r="S185" s="201">
        <v>0</v>
      </c>
      <c r="T185" s="202">
        <f>S185*H185</f>
        <v>0</v>
      </c>
      <c r="U185" s="35"/>
      <c r="V185" s="35"/>
      <c r="W185" s="35"/>
      <c r="X185" s="35"/>
      <c r="Y185" s="35"/>
      <c r="Z185" s="35"/>
      <c r="AA185" s="35"/>
      <c r="AB185" s="35"/>
      <c r="AC185" s="35"/>
      <c r="AD185" s="35"/>
      <c r="AE185" s="35"/>
      <c r="AR185" s="203" t="s">
        <v>211</v>
      </c>
      <c r="AT185" s="203" t="s">
        <v>207</v>
      </c>
      <c r="AU185" s="203" t="s">
        <v>86</v>
      </c>
      <c r="AY185" s="18" t="s">
        <v>205</v>
      </c>
      <c r="BE185" s="204">
        <f>IF(N185="základní",J185,0)</f>
        <v>0</v>
      </c>
      <c r="BF185" s="204">
        <f>IF(N185="snížená",J185,0)</f>
        <v>0</v>
      </c>
      <c r="BG185" s="204">
        <f>IF(N185="zákl. přenesená",J185,0)</f>
        <v>0</v>
      </c>
      <c r="BH185" s="204">
        <f>IF(N185="sníž. přenesená",J185,0)</f>
        <v>0</v>
      </c>
      <c r="BI185" s="204">
        <f>IF(N185="nulová",J185,0)</f>
        <v>0</v>
      </c>
      <c r="BJ185" s="18" t="s">
        <v>84</v>
      </c>
      <c r="BK185" s="204">
        <f>ROUND(I185*H185,2)</f>
        <v>0</v>
      </c>
      <c r="BL185" s="18" t="s">
        <v>211</v>
      </c>
      <c r="BM185" s="203" t="s">
        <v>4445</v>
      </c>
    </row>
    <row r="186" spans="2:51" s="13" customFormat="1" ht="12">
      <c r="B186" s="214"/>
      <c r="C186" s="215"/>
      <c r="D186" s="205" t="s">
        <v>284</v>
      </c>
      <c r="E186" s="216" t="s">
        <v>1</v>
      </c>
      <c r="F186" s="217" t="s">
        <v>4446</v>
      </c>
      <c r="G186" s="215"/>
      <c r="H186" s="218">
        <v>190</v>
      </c>
      <c r="I186" s="219"/>
      <c r="J186" s="215"/>
      <c r="K186" s="215"/>
      <c r="L186" s="220"/>
      <c r="M186" s="221"/>
      <c r="N186" s="222"/>
      <c r="O186" s="222"/>
      <c r="P186" s="222"/>
      <c r="Q186" s="222"/>
      <c r="R186" s="222"/>
      <c r="S186" s="222"/>
      <c r="T186" s="223"/>
      <c r="AT186" s="224" t="s">
        <v>284</v>
      </c>
      <c r="AU186" s="224" t="s">
        <v>86</v>
      </c>
      <c r="AV186" s="13" t="s">
        <v>86</v>
      </c>
      <c r="AW186" s="13" t="s">
        <v>32</v>
      </c>
      <c r="AX186" s="13" t="s">
        <v>84</v>
      </c>
      <c r="AY186" s="224" t="s">
        <v>205</v>
      </c>
    </row>
    <row r="187" spans="2:63" s="12" customFormat="1" ht="22.9" customHeight="1">
      <c r="B187" s="176"/>
      <c r="C187" s="177"/>
      <c r="D187" s="178" t="s">
        <v>75</v>
      </c>
      <c r="E187" s="190" t="s">
        <v>204</v>
      </c>
      <c r="F187" s="190" t="s">
        <v>4447</v>
      </c>
      <c r="G187" s="177"/>
      <c r="H187" s="177"/>
      <c r="I187" s="180"/>
      <c r="J187" s="191">
        <f>BK187</f>
        <v>0</v>
      </c>
      <c r="K187" s="177"/>
      <c r="L187" s="182"/>
      <c r="M187" s="183"/>
      <c r="N187" s="184"/>
      <c r="O187" s="184"/>
      <c r="P187" s="185">
        <f>SUM(P188:P247)</f>
        <v>0</v>
      </c>
      <c r="Q187" s="184"/>
      <c r="R187" s="185">
        <f>SUM(R188:R247)</f>
        <v>320.20815999999996</v>
      </c>
      <c r="S187" s="184"/>
      <c r="T187" s="186">
        <f>SUM(T188:T247)</f>
        <v>0</v>
      </c>
      <c r="AR187" s="187" t="s">
        <v>84</v>
      </c>
      <c r="AT187" s="188" t="s">
        <v>75</v>
      </c>
      <c r="AU187" s="188" t="s">
        <v>84</v>
      </c>
      <c r="AY187" s="187" t="s">
        <v>205</v>
      </c>
      <c r="BK187" s="189">
        <f>SUM(BK188:BK247)</f>
        <v>0</v>
      </c>
    </row>
    <row r="188" spans="1:65" s="2" customFormat="1" ht="14.45" customHeight="1">
      <c r="A188" s="35"/>
      <c r="B188" s="36"/>
      <c r="C188" s="192" t="s">
        <v>341</v>
      </c>
      <c r="D188" s="192" t="s">
        <v>207</v>
      </c>
      <c r="E188" s="193" t="s">
        <v>4448</v>
      </c>
      <c r="F188" s="194" t="s">
        <v>4449</v>
      </c>
      <c r="G188" s="195" t="s">
        <v>282</v>
      </c>
      <c r="H188" s="196">
        <v>262</v>
      </c>
      <c r="I188" s="197"/>
      <c r="J188" s="198">
        <f>ROUND(I188*H188,2)</f>
        <v>0</v>
      </c>
      <c r="K188" s="194" t="s">
        <v>278</v>
      </c>
      <c r="L188" s="40"/>
      <c r="M188" s="199" t="s">
        <v>1</v>
      </c>
      <c r="N188" s="200" t="s">
        <v>41</v>
      </c>
      <c r="O188" s="72"/>
      <c r="P188" s="201">
        <f>O188*H188</f>
        <v>0</v>
      </c>
      <c r="Q188" s="201">
        <v>0</v>
      </c>
      <c r="R188" s="201">
        <f>Q188*H188</f>
        <v>0</v>
      </c>
      <c r="S188" s="201">
        <v>0</v>
      </c>
      <c r="T188" s="202">
        <f>S188*H188</f>
        <v>0</v>
      </c>
      <c r="U188" s="35"/>
      <c r="V188" s="35"/>
      <c r="W188" s="35"/>
      <c r="X188" s="35"/>
      <c r="Y188" s="35"/>
      <c r="Z188" s="35"/>
      <c r="AA188" s="35"/>
      <c r="AB188" s="35"/>
      <c r="AC188" s="35"/>
      <c r="AD188" s="35"/>
      <c r="AE188" s="35"/>
      <c r="AR188" s="203" t="s">
        <v>211</v>
      </c>
      <c r="AT188" s="203" t="s">
        <v>207</v>
      </c>
      <c r="AU188" s="203" t="s">
        <v>86</v>
      </c>
      <c r="AY188" s="18" t="s">
        <v>205</v>
      </c>
      <c r="BE188" s="204">
        <f>IF(N188="základní",J188,0)</f>
        <v>0</v>
      </c>
      <c r="BF188" s="204">
        <f>IF(N188="snížená",J188,0)</f>
        <v>0</v>
      </c>
      <c r="BG188" s="204">
        <f>IF(N188="zákl. přenesená",J188,0)</f>
        <v>0</v>
      </c>
      <c r="BH188" s="204">
        <f>IF(N188="sníž. přenesená",J188,0)</f>
        <v>0</v>
      </c>
      <c r="BI188" s="204">
        <f>IF(N188="nulová",J188,0)</f>
        <v>0</v>
      </c>
      <c r="BJ188" s="18" t="s">
        <v>84</v>
      </c>
      <c r="BK188" s="204">
        <f>ROUND(I188*H188,2)</f>
        <v>0</v>
      </c>
      <c r="BL188" s="18" t="s">
        <v>211</v>
      </c>
      <c r="BM188" s="203" t="s">
        <v>4450</v>
      </c>
    </row>
    <row r="189" spans="2:51" s="13" customFormat="1" ht="12">
      <c r="B189" s="214"/>
      <c r="C189" s="215"/>
      <c r="D189" s="205" t="s">
        <v>284</v>
      </c>
      <c r="E189" s="216" t="s">
        <v>1</v>
      </c>
      <c r="F189" s="217" t="s">
        <v>4451</v>
      </c>
      <c r="G189" s="215"/>
      <c r="H189" s="218">
        <v>262</v>
      </c>
      <c r="I189" s="219"/>
      <c r="J189" s="215"/>
      <c r="K189" s="215"/>
      <c r="L189" s="220"/>
      <c r="M189" s="221"/>
      <c r="N189" s="222"/>
      <c r="O189" s="222"/>
      <c r="P189" s="222"/>
      <c r="Q189" s="222"/>
      <c r="R189" s="222"/>
      <c r="S189" s="222"/>
      <c r="T189" s="223"/>
      <c r="AT189" s="224" t="s">
        <v>284</v>
      </c>
      <c r="AU189" s="224" t="s">
        <v>86</v>
      </c>
      <c r="AV189" s="13" t="s">
        <v>86</v>
      </c>
      <c r="AW189" s="13" t="s">
        <v>32</v>
      </c>
      <c r="AX189" s="13" t="s">
        <v>84</v>
      </c>
      <c r="AY189" s="224" t="s">
        <v>205</v>
      </c>
    </row>
    <row r="190" spans="1:65" s="2" customFormat="1" ht="14.45" customHeight="1">
      <c r="A190" s="35"/>
      <c r="B190" s="36"/>
      <c r="C190" s="192" t="s">
        <v>345</v>
      </c>
      <c r="D190" s="192" t="s">
        <v>207</v>
      </c>
      <c r="E190" s="193" t="s">
        <v>4452</v>
      </c>
      <c r="F190" s="194" t="s">
        <v>4453</v>
      </c>
      <c r="G190" s="195" t="s">
        <v>282</v>
      </c>
      <c r="H190" s="196">
        <v>900</v>
      </c>
      <c r="I190" s="197"/>
      <c r="J190" s="198">
        <f>ROUND(I190*H190,2)</f>
        <v>0</v>
      </c>
      <c r="K190" s="194" t="s">
        <v>278</v>
      </c>
      <c r="L190" s="40"/>
      <c r="M190" s="199" t="s">
        <v>1</v>
      </c>
      <c r="N190" s="200" t="s">
        <v>41</v>
      </c>
      <c r="O190" s="72"/>
      <c r="P190" s="201">
        <f>O190*H190</f>
        <v>0</v>
      </c>
      <c r="Q190" s="201">
        <v>0</v>
      </c>
      <c r="R190" s="201">
        <f>Q190*H190</f>
        <v>0</v>
      </c>
      <c r="S190" s="201">
        <v>0</v>
      </c>
      <c r="T190" s="202">
        <f>S190*H190</f>
        <v>0</v>
      </c>
      <c r="U190" s="35"/>
      <c r="V190" s="35"/>
      <c r="W190" s="35"/>
      <c r="X190" s="35"/>
      <c r="Y190" s="35"/>
      <c r="Z190" s="35"/>
      <c r="AA190" s="35"/>
      <c r="AB190" s="35"/>
      <c r="AC190" s="35"/>
      <c r="AD190" s="35"/>
      <c r="AE190" s="35"/>
      <c r="AR190" s="203" t="s">
        <v>211</v>
      </c>
      <c r="AT190" s="203" t="s">
        <v>207</v>
      </c>
      <c r="AU190" s="203" t="s">
        <v>86</v>
      </c>
      <c r="AY190" s="18" t="s">
        <v>205</v>
      </c>
      <c r="BE190" s="204">
        <f>IF(N190="základní",J190,0)</f>
        <v>0</v>
      </c>
      <c r="BF190" s="204">
        <f>IF(N190="snížená",J190,0)</f>
        <v>0</v>
      </c>
      <c r="BG190" s="204">
        <f>IF(N190="zákl. přenesená",J190,0)</f>
        <v>0</v>
      </c>
      <c r="BH190" s="204">
        <f>IF(N190="sníž. přenesená",J190,0)</f>
        <v>0</v>
      </c>
      <c r="BI190" s="204">
        <f>IF(N190="nulová",J190,0)</f>
        <v>0</v>
      </c>
      <c r="BJ190" s="18" t="s">
        <v>84</v>
      </c>
      <c r="BK190" s="204">
        <f>ROUND(I190*H190,2)</f>
        <v>0</v>
      </c>
      <c r="BL190" s="18" t="s">
        <v>211</v>
      </c>
      <c r="BM190" s="203" t="s">
        <v>4454</v>
      </c>
    </row>
    <row r="191" spans="1:47" s="2" customFormat="1" ht="29.25">
      <c r="A191" s="35"/>
      <c r="B191" s="36"/>
      <c r="C191" s="37"/>
      <c r="D191" s="205" t="s">
        <v>225</v>
      </c>
      <c r="E191" s="37"/>
      <c r="F191" s="206" t="s">
        <v>4455</v>
      </c>
      <c r="G191" s="37"/>
      <c r="H191" s="37"/>
      <c r="I191" s="207"/>
      <c r="J191" s="37"/>
      <c r="K191" s="37"/>
      <c r="L191" s="40"/>
      <c r="M191" s="208"/>
      <c r="N191" s="209"/>
      <c r="O191" s="72"/>
      <c r="P191" s="72"/>
      <c r="Q191" s="72"/>
      <c r="R191" s="72"/>
      <c r="S191" s="72"/>
      <c r="T191" s="73"/>
      <c r="U191" s="35"/>
      <c r="V191" s="35"/>
      <c r="W191" s="35"/>
      <c r="X191" s="35"/>
      <c r="Y191" s="35"/>
      <c r="Z191" s="35"/>
      <c r="AA191" s="35"/>
      <c r="AB191" s="35"/>
      <c r="AC191" s="35"/>
      <c r="AD191" s="35"/>
      <c r="AE191" s="35"/>
      <c r="AT191" s="18" t="s">
        <v>225</v>
      </c>
      <c r="AU191" s="18" t="s">
        <v>86</v>
      </c>
    </row>
    <row r="192" spans="2:51" s="13" customFormat="1" ht="12">
      <c r="B192" s="214"/>
      <c r="C192" s="215"/>
      <c r="D192" s="205" t="s">
        <v>284</v>
      </c>
      <c r="E192" s="216" t="s">
        <v>1</v>
      </c>
      <c r="F192" s="217" t="s">
        <v>4456</v>
      </c>
      <c r="G192" s="215"/>
      <c r="H192" s="218">
        <v>259</v>
      </c>
      <c r="I192" s="219"/>
      <c r="J192" s="215"/>
      <c r="K192" s="215"/>
      <c r="L192" s="220"/>
      <c r="M192" s="221"/>
      <c r="N192" s="222"/>
      <c r="O192" s="222"/>
      <c r="P192" s="222"/>
      <c r="Q192" s="222"/>
      <c r="R192" s="222"/>
      <c r="S192" s="222"/>
      <c r="T192" s="223"/>
      <c r="AT192" s="224" t="s">
        <v>284</v>
      </c>
      <c r="AU192" s="224" t="s">
        <v>86</v>
      </c>
      <c r="AV192" s="13" t="s">
        <v>86</v>
      </c>
      <c r="AW192" s="13" t="s">
        <v>32</v>
      </c>
      <c r="AX192" s="13" t="s">
        <v>76</v>
      </c>
      <c r="AY192" s="224" t="s">
        <v>205</v>
      </c>
    </row>
    <row r="193" spans="2:51" s="13" customFormat="1" ht="12">
      <c r="B193" s="214"/>
      <c r="C193" s="215"/>
      <c r="D193" s="205" t="s">
        <v>284</v>
      </c>
      <c r="E193" s="216" t="s">
        <v>1</v>
      </c>
      <c r="F193" s="217" t="s">
        <v>4457</v>
      </c>
      <c r="G193" s="215"/>
      <c r="H193" s="218">
        <v>641</v>
      </c>
      <c r="I193" s="219"/>
      <c r="J193" s="215"/>
      <c r="K193" s="215"/>
      <c r="L193" s="220"/>
      <c r="M193" s="221"/>
      <c r="N193" s="222"/>
      <c r="O193" s="222"/>
      <c r="P193" s="222"/>
      <c r="Q193" s="222"/>
      <c r="R193" s="222"/>
      <c r="S193" s="222"/>
      <c r="T193" s="223"/>
      <c r="AT193" s="224" t="s">
        <v>284</v>
      </c>
      <c r="AU193" s="224" t="s">
        <v>86</v>
      </c>
      <c r="AV193" s="13" t="s">
        <v>86</v>
      </c>
      <c r="AW193" s="13" t="s">
        <v>32</v>
      </c>
      <c r="AX193" s="13" t="s">
        <v>76</v>
      </c>
      <c r="AY193" s="224" t="s">
        <v>205</v>
      </c>
    </row>
    <row r="194" spans="2:51" s="15" customFormat="1" ht="12">
      <c r="B194" s="239"/>
      <c r="C194" s="240"/>
      <c r="D194" s="205" t="s">
        <v>284</v>
      </c>
      <c r="E194" s="241" t="s">
        <v>1</v>
      </c>
      <c r="F194" s="242" t="s">
        <v>453</v>
      </c>
      <c r="G194" s="240"/>
      <c r="H194" s="243">
        <v>900</v>
      </c>
      <c r="I194" s="244"/>
      <c r="J194" s="240"/>
      <c r="K194" s="240"/>
      <c r="L194" s="245"/>
      <c r="M194" s="246"/>
      <c r="N194" s="247"/>
      <c r="O194" s="247"/>
      <c r="P194" s="247"/>
      <c r="Q194" s="247"/>
      <c r="R194" s="247"/>
      <c r="S194" s="247"/>
      <c r="T194" s="248"/>
      <c r="AT194" s="249" t="s">
        <v>284</v>
      </c>
      <c r="AU194" s="249" t="s">
        <v>86</v>
      </c>
      <c r="AV194" s="15" t="s">
        <v>211</v>
      </c>
      <c r="AW194" s="15" t="s">
        <v>32</v>
      </c>
      <c r="AX194" s="15" t="s">
        <v>84</v>
      </c>
      <c r="AY194" s="249" t="s">
        <v>205</v>
      </c>
    </row>
    <row r="195" spans="1:65" s="2" customFormat="1" ht="14.45" customHeight="1">
      <c r="A195" s="35"/>
      <c r="B195" s="36"/>
      <c r="C195" s="192" t="s">
        <v>350</v>
      </c>
      <c r="D195" s="192" t="s">
        <v>207</v>
      </c>
      <c r="E195" s="193" t="s">
        <v>4458</v>
      </c>
      <c r="F195" s="194" t="s">
        <v>4459</v>
      </c>
      <c r="G195" s="195" t="s">
        <v>282</v>
      </c>
      <c r="H195" s="196">
        <v>1202</v>
      </c>
      <c r="I195" s="197"/>
      <c r="J195" s="198">
        <f>ROUND(I195*H195,2)</f>
        <v>0</v>
      </c>
      <c r="K195" s="194" t="s">
        <v>278</v>
      </c>
      <c r="L195" s="40"/>
      <c r="M195" s="199" t="s">
        <v>1</v>
      </c>
      <c r="N195" s="200" t="s">
        <v>41</v>
      </c>
      <c r="O195" s="72"/>
      <c r="P195" s="201">
        <f>O195*H195</f>
        <v>0</v>
      </c>
      <c r="Q195" s="201">
        <v>0</v>
      </c>
      <c r="R195" s="201">
        <f>Q195*H195</f>
        <v>0</v>
      </c>
      <c r="S195" s="201">
        <v>0</v>
      </c>
      <c r="T195" s="202">
        <f>S195*H195</f>
        <v>0</v>
      </c>
      <c r="U195" s="35"/>
      <c r="V195" s="35"/>
      <c r="W195" s="35"/>
      <c r="X195" s="35"/>
      <c r="Y195" s="35"/>
      <c r="Z195" s="35"/>
      <c r="AA195" s="35"/>
      <c r="AB195" s="35"/>
      <c r="AC195" s="35"/>
      <c r="AD195" s="35"/>
      <c r="AE195" s="35"/>
      <c r="AR195" s="203" t="s">
        <v>211</v>
      </c>
      <c r="AT195" s="203" t="s">
        <v>207</v>
      </c>
      <c r="AU195" s="203" t="s">
        <v>86</v>
      </c>
      <c r="AY195" s="18" t="s">
        <v>205</v>
      </c>
      <c r="BE195" s="204">
        <f>IF(N195="základní",J195,0)</f>
        <v>0</v>
      </c>
      <c r="BF195" s="204">
        <f>IF(N195="snížená",J195,0)</f>
        <v>0</v>
      </c>
      <c r="BG195" s="204">
        <f>IF(N195="zákl. přenesená",J195,0)</f>
        <v>0</v>
      </c>
      <c r="BH195" s="204">
        <f>IF(N195="sníž. přenesená",J195,0)</f>
        <v>0</v>
      </c>
      <c r="BI195" s="204">
        <f>IF(N195="nulová",J195,0)</f>
        <v>0</v>
      </c>
      <c r="BJ195" s="18" t="s">
        <v>84</v>
      </c>
      <c r="BK195" s="204">
        <f>ROUND(I195*H195,2)</f>
        <v>0</v>
      </c>
      <c r="BL195" s="18" t="s">
        <v>211</v>
      </c>
      <c r="BM195" s="203" t="s">
        <v>4460</v>
      </c>
    </row>
    <row r="196" spans="2:51" s="13" customFormat="1" ht="12">
      <c r="B196" s="214"/>
      <c r="C196" s="215"/>
      <c r="D196" s="205" t="s">
        <v>284</v>
      </c>
      <c r="E196" s="216" t="s">
        <v>1</v>
      </c>
      <c r="F196" s="217" t="s">
        <v>4461</v>
      </c>
      <c r="G196" s="215"/>
      <c r="H196" s="218">
        <v>1202</v>
      </c>
      <c r="I196" s="219"/>
      <c r="J196" s="215"/>
      <c r="K196" s="215"/>
      <c r="L196" s="220"/>
      <c r="M196" s="221"/>
      <c r="N196" s="222"/>
      <c r="O196" s="222"/>
      <c r="P196" s="222"/>
      <c r="Q196" s="222"/>
      <c r="R196" s="222"/>
      <c r="S196" s="222"/>
      <c r="T196" s="223"/>
      <c r="AT196" s="224" t="s">
        <v>284</v>
      </c>
      <c r="AU196" s="224" t="s">
        <v>86</v>
      </c>
      <c r="AV196" s="13" t="s">
        <v>86</v>
      </c>
      <c r="AW196" s="13" t="s">
        <v>32</v>
      </c>
      <c r="AX196" s="13" t="s">
        <v>84</v>
      </c>
      <c r="AY196" s="224" t="s">
        <v>205</v>
      </c>
    </row>
    <row r="197" spans="1:65" s="2" customFormat="1" ht="14.45" customHeight="1">
      <c r="A197" s="35"/>
      <c r="B197" s="36"/>
      <c r="C197" s="192" t="s">
        <v>355</v>
      </c>
      <c r="D197" s="192" t="s">
        <v>207</v>
      </c>
      <c r="E197" s="193" t="s">
        <v>4462</v>
      </c>
      <c r="F197" s="194" t="s">
        <v>4463</v>
      </c>
      <c r="G197" s="195" t="s">
        <v>282</v>
      </c>
      <c r="H197" s="196">
        <v>262</v>
      </c>
      <c r="I197" s="197"/>
      <c r="J197" s="198">
        <f>ROUND(I197*H197,2)</f>
        <v>0</v>
      </c>
      <c r="K197" s="194" t="s">
        <v>278</v>
      </c>
      <c r="L197" s="40"/>
      <c r="M197" s="199" t="s">
        <v>1</v>
      </c>
      <c r="N197" s="200" t="s">
        <v>41</v>
      </c>
      <c r="O197" s="72"/>
      <c r="P197" s="201">
        <f>O197*H197</f>
        <v>0</v>
      </c>
      <c r="Q197" s="201">
        <v>0</v>
      </c>
      <c r="R197" s="201">
        <f>Q197*H197</f>
        <v>0</v>
      </c>
      <c r="S197" s="201">
        <v>0</v>
      </c>
      <c r="T197" s="202">
        <f>S197*H197</f>
        <v>0</v>
      </c>
      <c r="U197" s="35"/>
      <c r="V197" s="35"/>
      <c r="W197" s="35"/>
      <c r="X197" s="35"/>
      <c r="Y197" s="35"/>
      <c r="Z197" s="35"/>
      <c r="AA197" s="35"/>
      <c r="AB197" s="35"/>
      <c r="AC197" s="35"/>
      <c r="AD197" s="35"/>
      <c r="AE197" s="35"/>
      <c r="AR197" s="203" t="s">
        <v>211</v>
      </c>
      <c r="AT197" s="203" t="s">
        <v>207</v>
      </c>
      <c r="AU197" s="203" t="s">
        <v>86</v>
      </c>
      <c r="AY197" s="18" t="s">
        <v>205</v>
      </c>
      <c r="BE197" s="204">
        <f>IF(N197="základní",J197,0)</f>
        <v>0</v>
      </c>
      <c r="BF197" s="204">
        <f>IF(N197="snížená",J197,0)</f>
        <v>0</v>
      </c>
      <c r="BG197" s="204">
        <f>IF(N197="zákl. přenesená",J197,0)</f>
        <v>0</v>
      </c>
      <c r="BH197" s="204">
        <f>IF(N197="sníž. přenesená",J197,0)</f>
        <v>0</v>
      </c>
      <c r="BI197" s="204">
        <f>IF(N197="nulová",J197,0)</f>
        <v>0</v>
      </c>
      <c r="BJ197" s="18" t="s">
        <v>84</v>
      </c>
      <c r="BK197" s="204">
        <f>ROUND(I197*H197,2)</f>
        <v>0</v>
      </c>
      <c r="BL197" s="18" t="s">
        <v>211</v>
      </c>
      <c r="BM197" s="203" t="s">
        <v>4464</v>
      </c>
    </row>
    <row r="198" spans="2:51" s="13" customFormat="1" ht="12">
      <c r="B198" s="214"/>
      <c r="C198" s="215"/>
      <c r="D198" s="205" t="s">
        <v>284</v>
      </c>
      <c r="E198" s="216" t="s">
        <v>1</v>
      </c>
      <c r="F198" s="217" t="s">
        <v>4451</v>
      </c>
      <c r="G198" s="215"/>
      <c r="H198" s="218">
        <v>262</v>
      </c>
      <c r="I198" s="219"/>
      <c r="J198" s="215"/>
      <c r="K198" s="215"/>
      <c r="L198" s="220"/>
      <c r="M198" s="221"/>
      <c r="N198" s="222"/>
      <c r="O198" s="222"/>
      <c r="P198" s="222"/>
      <c r="Q198" s="222"/>
      <c r="R198" s="222"/>
      <c r="S198" s="222"/>
      <c r="T198" s="223"/>
      <c r="AT198" s="224" t="s">
        <v>284</v>
      </c>
      <c r="AU198" s="224" t="s">
        <v>86</v>
      </c>
      <c r="AV198" s="13" t="s">
        <v>86</v>
      </c>
      <c r="AW198" s="13" t="s">
        <v>32</v>
      </c>
      <c r="AX198" s="13" t="s">
        <v>84</v>
      </c>
      <c r="AY198" s="224" t="s">
        <v>205</v>
      </c>
    </row>
    <row r="199" spans="1:65" s="2" customFormat="1" ht="14.45" customHeight="1">
      <c r="A199" s="35"/>
      <c r="B199" s="36"/>
      <c r="C199" s="192" t="s">
        <v>361</v>
      </c>
      <c r="D199" s="192" t="s">
        <v>207</v>
      </c>
      <c r="E199" s="193" t="s">
        <v>4465</v>
      </c>
      <c r="F199" s="194" t="s">
        <v>4466</v>
      </c>
      <c r="G199" s="195" t="s">
        <v>282</v>
      </c>
      <c r="H199" s="196">
        <v>1320</v>
      </c>
      <c r="I199" s="197"/>
      <c r="J199" s="198">
        <f>ROUND(I199*H199,2)</f>
        <v>0</v>
      </c>
      <c r="K199" s="194" t="s">
        <v>278</v>
      </c>
      <c r="L199" s="40"/>
      <c r="M199" s="199" t="s">
        <v>1</v>
      </c>
      <c r="N199" s="200" t="s">
        <v>41</v>
      </c>
      <c r="O199" s="72"/>
      <c r="P199" s="201">
        <f>O199*H199</f>
        <v>0</v>
      </c>
      <c r="Q199" s="201">
        <v>0</v>
      </c>
      <c r="R199" s="201">
        <f>Q199*H199</f>
        <v>0</v>
      </c>
      <c r="S199" s="201">
        <v>0</v>
      </c>
      <c r="T199" s="202">
        <f>S199*H199</f>
        <v>0</v>
      </c>
      <c r="U199" s="35"/>
      <c r="V199" s="35"/>
      <c r="W199" s="35"/>
      <c r="X199" s="35"/>
      <c r="Y199" s="35"/>
      <c r="Z199" s="35"/>
      <c r="AA199" s="35"/>
      <c r="AB199" s="35"/>
      <c r="AC199" s="35"/>
      <c r="AD199" s="35"/>
      <c r="AE199" s="35"/>
      <c r="AR199" s="203" t="s">
        <v>211</v>
      </c>
      <c r="AT199" s="203" t="s">
        <v>207</v>
      </c>
      <c r="AU199" s="203" t="s">
        <v>86</v>
      </c>
      <c r="AY199" s="18" t="s">
        <v>205</v>
      </c>
      <c r="BE199" s="204">
        <f>IF(N199="základní",J199,0)</f>
        <v>0</v>
      </c>
      <c r="BF199" s="204">
        <f>IF(N199="snížená",J199,0)</f>
        <v>0</v>
      </c>
      <c r="BG199" s="204">
        <f>IF(N199="zákl. přenesená",J199,0)</f>
        <v>0</v>
      </c>
      <c r="BH199" s="204">
        <f>IF(N199="sníž. přenesená",J199,0)</f>
        <v>0</v>
      </c>
      <c r="BI199" s="204">
        <f>IF(N199="nulová",J199,0)</f>
        <v>0</v>
      </c>
      <c r="BJ199" s="18" t="s">
        <v>84</v>
      </c>
      <c r="BK199" s="204">
        <f>ROUND(I199*H199,2)</f>
        <v>0</v>
      </c>
      <c r="BL199" s="18" t="s">
        <v>211</v>
      </c>
      <c r="BM199" s="203" t="s">
        <v>4467</v>
      </c>
    </row>
    <row r="200" spans="2:51" s="13" customFormat="1" ht="12">
      <c r="B200" s="214"/>
      <c r="C200" s="215"/>
      <c r="D200" s="205" t="s">
        <v>284</v>
      </c>
      <c r="E200" s="216" t="s">
        <v>1</v>
      </c>
      <c r="F200" s="217" t="s">
        <v>4468</v>
      </c>
      <c r="G200" s="215"/>
      <c r="H200" s="218">
        <v>1320</v>
      </c>
      <c r="I200" s="219"/>
      <c r="J200" s="215"/>
      <c r="K200" s="215"/>
      <c r="L200" s="220"/>
      <c r="M200" s="221"/>
      <c r="N200" s="222"/>
      <c r="O200" s="222"/>
      <c r="P200" s="222"/>
      <c r="Q200" s="222"/>
      <c r="R200" s="222"/>
      <c r="S200" s="222"/>
      <c r="T200" s="223"/>
      <c r="AT200" s="224" t="s">
        <v>284</v>
      </c>
      <c r="AU200" s="224" t="s">
        <v>86</v>
      </c>
      <c r="AV200" s="13" t="s">
        <v>86</v>
      </c>
      <c r="AW200" s="13" t="s">
        <v>32</v>
      </c>
      <c r="AX200" s="13" t="s">
        <v>84</v>
      </c>
      <c r="AY200" s="224" t="s">
        <v>205</v>
      </c>
    </row>
    <row r="201" spans="1:65" s="2" customFormat="1" ht="14.45" customHeight="1">
      <c r="A201" s="35"/>
      <c r="B201" s="36"/>
      <c r="C201" s="192" t="s">
        <v>7</v>
      </c>
      <c r="D201" s="192" t="s">
        <v>207</v>
      </c>
      <c r="E201" s="193" t="s">
        <v>4469</v>
      </c>
      <c r="F201" s="194" t="s">
        <v>4470</v>
      </c>
      <c r="G201" s="195" t="s">
        <v>282</v>
      </c>
      <c r="H201" s="196">
        <v>3382</v>
      </c>
      <c r="I201" s="197"/>
      <c r="J201" s="198">
        <f>ROUND(I201*H201,2)</f>
        <v>0</v>
      </c>
      <c r="K201" s="194" t="s">
        <v>278</v>
      </c>
      <c r="L201" s="40"/>
      <c r="M201" s="199" t="s">
        <v>1</v>
      </c>
      <c r="N201" s="200" t="s">
        <v>41</v>
      </c>
      <c r="O201" s="72"/>
      <c r="P201" s="201">
        <f>O201*H201</f>
        <v>0</v>
      </c>
      <c r="Q201" s="201">
        <v>0</v>
      </c>
      <c r="R201" s="201">
        <f>Q201*H201</f>
        <v>0</v>
      </c>
      <c r="S201" s="201">
        <v>0</v>
      </c>
      <c r="T201" s="202">
        <f>S201*H201</f>
        <v>0</v>
      </c>
      <c r="U201" s="35"/>
      <c r="V201" s="35"/>
      <c r="W201" s="35"/>
      <c r="X201" s="35"/>
      <c r="Y201" s="35"/>
      <c r="Z201" s="35"/>
      <c r="AA201" s="35"/>
      <c r="AB201" s="35"/>
      <c r="AC201" s="35"/>
      <c r="AD201" s="35"/>
      <c r="AE201" s="35"/>
      <c r="AR201" s="203" t="s">
        <v>211</v>
      </c>
      <c r="AT201" s="203" t="s">
        <v>207</v>
      </c>
      <c r="AU201" s="203" t="s">
        <v>86</v>
      </c>
      <c r="AY201" s="18" t="s">
        <v>205</v>
      </c>
      <c r="BE201" s="204">
        <f>IF(N201="základní",J201,0)</f>
        <v>0</v>
      </c>
      <c r="BF201" s="204">
        <f>IF(N201="snížená",J201,0)</f>
        <v>0</v>
      </c>
      <c r="BG201" s="204">
        <f>IF(N201="zákl. přenesená",J201,0)</f>
        <v>0</v>
      </c>
      <c r="BH201" s="204">
        <f>IF(N201="sníž. přenesená",J201,0)</f>
        <v>0</v>
      </c>
      <c r="BI201" s="204">
        <f>IF(N201="nulová",J201,0)</f>
        <v>0</v>
      </c>
      <c r="BJ201" s="18" t="s">
        <v>84</v>
      </c>
      <c r="BK201" s="204">
        <f>ROUND(I201*H201,2)</f>
        <v>0</v>
      </c>
      <c r="BL201" s="18" t="s">
        <v>211</v>
      </c>
      <c r="BM201" s="203" t="s">
        <v>4471</v>
      </c>
    </row>
    <row r="202" spans="1:47" s="2" customFormat="1" ht="19.5">
      <c r="A202" s="35"/>
      <c r="B202" s="36"/>
      <c r="C202" s="37"/>
      <c r="D202" s="205" t="s">
        <v>225</v>
      </c>
      <c r="E202" s="37"/>
      <c r="F202" s="206" t="s">
        <v>4472</v>
      </c>
      <c r="G202" s="37"/>
      <c r="H202" s="37"/>
      <c r="I202" s="207"/>
      <c r="J202" s="37"/>
      <c r="K202" s="37"/>
      <c r="L202" s="40"/>
      <c r="M202" s="208"/>
      <c r="N202" s="209"/>
      <c r="O202" s="72"/>
      <c r="P202" s="72"/>
      <c r="Q202" s="72"/>
      <c r="R202" s="72"/>
      <c r="S202" s="72"/>
      <c r="T202" s="73"/>
      <c r="U202" s="35"/>
      <c r="V202" s="35"/>
      <c r="W202" s="35"/>
      <c r="X202" s="35"/>
      <c r="Y202" s="35"/>
      <c r="Z202" s="35"/>
      <c r="AA202" s="35"/>
      <c r="AB202" s="35"/>
      <c r="AC202" s="35"/>
      <c r="AD202" s="35"/>
      <c r="AE202" s="35"/>
      <c r="AT202" s="18" t="s">
        <v>225</v>
      </c>
      <c r="AU202" s="18" t="s">
        <v>86</v>
      </c>
    </row>
    <row r="203" spans="2:51" s="13" customFormat="1" ht="12">
      <c r="B203" s="214"/>
      <c r="C203" s="215"/>
      <c r="D203" s="205" t="s">
        <v>284</v>
      </c>
      <c r="E203" s="216" t="s">
        <v>1</v>
      </c>
      <c r="F203" s="217" t="s">
        <v>4456</v>
      </c>
      <c r="G203" s="215"/>
      <c r="H203" s="218">
        <v>259</v>
      </c>
      <c r="I203" s="219"/>
      <c r="J203" s="215"/>
      <c r="K203" s="215"/>
      <c r="L203" s="220"/>
      <c r="M203" s="221"/>
      <c r="N203" s="222"/>
      <c r="O203" s="222"/>
      <c r="P203" s="222"/>
      <c r="Q203" s="222"/>
      <c r="R203" s="222"/>
      <c r="S203" s="222"/>
      <c r="T203" s="223"/>
      <c r="AT203" s="224" t="s">
        <v>284</v>
      </c>
      <c r="AU203" s="224" t="s">
        <v>86</v>
      </c>
      <c r="AV203" s="13" t="s">
        <v>86</v>
      </c>
      <c r="AW203" s="13" t="s">
        <v>32</v>
      </c>
      <c r="AX203" s="13" t="s">
        <v>76</v>
      </c>
      <c r="AY203" s="224" t="s">
        <v>205</v>
      </c>
    </row>
    <row r="204" spans="2:51" s="13" customFormat="1" ht="12">
      <c r="B204" s="214"/>
      <c r="C204" s="215"/>
      <c r="D204" s="205" t="s">
        <v>284</v>
      </c>
      <c r="E204" s="216" t="s">
        <v>1</v>
      </c>
      <c r="F204" s="217" t="s">
        <v>4457</v>
      </c>
      <c r="G204" s="215"/>
      <c r="H204" s="218">
        <v>641</v>
      </c>
      <c r="I204" s="219"/>
      <c r="J204" s="215"/>
      <c r="K204" s="215"/>
      <c r="L204" s="220"/>
      <c r="M204" s="221"/>
      <c r="N204" s="222"/>
      <c r="O204" s="222"/>
      <c r="P204" s="222"/>
      <c r="Q204" s="222"/>
      <c r="R204" s="222"/>
      <c r="S204" s="222"/>
      <c r="T204" s="223"/>
      <c r="AT204" s="224" t="s">
        <v>284</v>
      </c>
      <c r="AU204" s="224" t="s">
        <v>86</v>
      </c>
      <c r="AV204" s="13" t="s">
        <v>86</v>
      </c>
      <c r="AW204" s="13" t="s">
        <v>32</v>
      </c>
      <c r="AX204" s="13" t="s">
        <v>76</v>
      </c>
      <c r="AY204" s="224" t="s">
        <v>205</v>
      </c>
    </row>
    <row r="205" spans="2:51" s="13" customFormat="1" ht="12">
      <c r="B205" s="214"/>
      <c r="C205" s="215"/>
      <c r="D205" s="205" t="s">
        <v>284</v>
      </c>
      <c r="E205" s="216" t="s">
        <v>1</v>
      </c>
      <c r="F205" s="217" t="s">
        <v>4473</v>
      </c>
      <c r="G205" s="215"/>
      <c r="H205" s="218">
        <v>2482</v>
      </c>
      <c r="I205" s="219"/>
      <c r="J205" s="215"/>
      <c r="K205" s="215"/>
      <c r="L205" s="220"/>
      <c r="M205" s="221"/>
      <c r="N205" s="222"/>
      <c r="O205" s="222"/>
      <c r="P205" s="222"/>
      <c r="Q205" s="222"/>
      <c r="R205" s="222"/>
      <c r="S205" s="222"/>
      <c r="T205" s="223"/>
      <c r="AT205" s="224" t="s">
        <v>284</v>
      </c>
      <c r="AU205" s="224" t="s">
        <v>86</v>
      </c>
      <c r="AV205" s="13" t="s">
        <v>86</v>
      </c>
      <c r="AW205" s="13" t="s">
        <v>32</v>
      </c>
      <c r="AX205" s="13" t="s">
        <v>76</v>
      </c>
      <c r="AY205" s="224" t="s">
        <v>205</v>
      </c>
    </row>
    <row r="206" spans="2:51" s="15" customFormat="1" ht="12">
      <c r="B206" s="239"/>
      <c r="C206" s="240"/>
      <c r="D206" s="205" t="s">
        <v>284</v>
      </c>
      <c r="E206" s="241" t="s">
        <v>1</v>
      </c>
      <c r="F206" s="242" t="s">
        <v>453</v>
      </c>
      <c r="G206" s="240"/>
      <c r="H206" s="243">
        <v>3382</v>
      </c>
      <c r="I206" s="244"/>
      <c r="J206" s="240"/>
      <c r="K206" s="240"/>
      <c r="L206" s="245"/>
      <c r="M206" s="246"/>
      <c r="N206" s="247"/>
      <c r="O206" s="247"/>
      <c r="P206" s="247"/>
      <c r="Q206" s="247"/>
      <c r="R206" s="247"/>
      <c r="S206" s="247"/>
      <c r="T206" s="248"/>
      <c r="AT206" s="249" t="s">
        <v>284</v>
      </c>
      <c r="AU206" s="249" t="s">
        <v>86</v>
      </c>
      <c r="AV206" s="15" t="s">
        <v>211</v>
      </c>
      <c r="AW206" s="15" t="s">
        <v>32</v>
      </c>
      <c r="AX206" s="15" t="s">
        <v>84</v>
      </c>
      <c r="AY206" s="249" t="s">
        <v>205</v>
      </c>
    </row>
    <row r="207" spans="1:65" s="2" customFormat="1" ht="24.2" customHeight="1">
      <c r="A207" s="35"/>
      <c r="B207" s="36"/>
      <c r="C207" s="192" t="s">
        <v>372</v>
      </c>
      <c r="D207" s="192" t="s">
        <v>207</v>
      </c>
      <c r="E207" s="193" t="s">
        <v>4474</v>
      </c>
      <c r="F207" s="194" t="s">
        <v>4475</v>
      </c>
      <c r="G207" s="195" t="s">
        <v>282</v>
      </c>
      <c r="H207" s="196">
        <v>1202</v>
      </c>
      <c r="I207" s="197"/>
      <c r="J207" s="198">
        <f>ROUND(I207*H207,2)</f>
        <v>0</v>
      </c>
      <c r="K207" s="194" t="s">
        <v>278</v>
      </c>
      <c r="L207" s="40"/>
      <c r="M207" s="199" t="s">
        <v>1</v>
      </c>
      <c r="N207" s="200" t="s">
        <v>41</v>
      </c>
      <c r="O207" s="72"/>
      <c r="P207" s="201">
        <f>O207*H207</f>
        <v>0</v>
      </c>
      <c r="Q207" s="201">
        <v>0</v>
      </c>
      <c r="R207" s="201">
        <f>Q207*H207</f>
        <v>0</v>
      </c>
      <c r="S207" s="201">
        <v>0</v>
      </c>
      <c r="T207" s="202">
        <f>S207*H207</f>
        <v>0</v>
      </c>
      <c r="U207" s="35"/>
      <c r="V207" s="35"/>
      <c r="W207" s="35"/>
      <c r="X207" s="35"/>
      <c r="Y207" s="35"/>
      <c r="Z207" s="35"/>
      <c r="AA207" s="35"/>
      <c r="AB207" s="35"/>
      <c r="AC207" s="35"/>
      <c r="AD207" s="35"/>
      <c r="AE207" s="35"/>
      <c r="AR207" s="203" t="s">
        <v>211</v>
      </c>
      <c r="AT207" s="203" t="s">
        <v>207</v>
      </c>
      <c r="AU207" s="203" t="s">
        <v>86</v>
      </c>
      <c r="AY207" s="18" t="s">
        <v>205</v>
      </c>
      <c r="BE207" s="204">
        <f>IF(N207="základní",J207,0)</f>
        <v>0</v>
      </c>
      <c r="BF207" s="204">
        <f>IF(N207="snížená",J207,0)</f>
        <v>0</v>
      </c>
      <c r="BG207" s="204">
        <f>IF(N207="zákl. přenesená",J207,0)</f>
        <v>0</v>
      </c>
      <c r="BH207" s="204">
        <f>IF(N207="sníž. přenesená",J207,0)</f>
        <v>0</v>
      </c>
      <c r="BI207" s="204">
        <f>IF(N207="nulová",J207,0)</f>
        <v>0</v>
      </c>
      <c r="BJ207" s="18" t="s">
        <v>84</v>
      </c>
      <c r="BK207" s="204">
        <f>ROUND(I207*H207,2)</f>
        <v>0</v>
      </c>
      <c r="BL207" s="18" t="s">
        <v>211</v>
      </c>
      <c r="BM207" s="203" t="s">
        <v>4476</v>
      </c>
    </row>
    <row r="208" spans="2:51" s="13" customFormat="1" ht="12">
      <c r="B208" s="214"/>
      <c r="C208" s="215"/>
      <c r="D208" s="205" t="s">
        <v>284</v>
      </c>
      <c r="E208" s="216" t="s">
        <v>1</v>
      </c>
      <c r="F208" s="217" t="s">
        <v>4461</v>
      </c>
      <c r="G208" s="215"/>
      <c r="H208" s="218">
        <v>1202</v>
      </c>
      <c r="I208" s="219"/>
      <c r="J208" s="215"/>
      <c r="K208" s="215"/>
      <c r="L208" s="220"/>
      <c r="M208" s="221"/>
      <c r="N208" s="222"/>
      <c r="O208" s="222"/>
      <c r="P208" s="222"/>
      <c r="Q208" s="222"/>
      <c r="R208" s="222"/>
      <c r="S208" s="222"/>
      <c r="T208" s="223"/>
      <c r="AT208" s="224" t="s">
        <v>284</v>
      </c>
      <c r="AU208" s="224" t="s">
        <v>86</v>
      </c>
      <c r="AV208" s="13" t="s">
        <v>86</v>
      </c>
      <c r="AW208" s="13" t="s">
        <v>32</v>
      </c>
      <c r="AX208" s="13" t="s">
        <v>84</v>
      </c>
      <c r="AY208" s="224" t="s">
        <v>205</v>
      </c>
    </row>
    <row r="209" spans="1:65" s="2" customFormat="1" ht="24.2" customHeight="1">
      <c r="A209" s="35"/>
      <c r="B209" s="36"/>
      <c r="C209" s="192" t="s">
        <v>379</v>
      </c>
      <c r="D209" s="192" t="s">
        <v>207</v>
      </c>
      <c r="E209" s="193" t="s">
        <v>4477</v>
      </c>
      <c r="F209" s="194" t="s">
        <v>4478</v>
      </c>
      <c r="G209" s="195" t="s">
        <v>282</v>
      </c>
      <c r="H209" s="196">
        <v>48</v>
      </c>
      <c r="I209" s="197"/>
      <c r="J209" s="198">
        <f>ROUND(I209*H209,2)</f>
        <v>0</v>
      </c>
      <c r="K209" s="194" t="s">
        <v>278</v>
      </c>
      <c r="L209" s="40"/>
      <c r="M209" s="199" t="s">
        <v>1</v>
      </c>
      <c r="N209" s="200" t="s">
        <v>41</v>
      </c>
      <c r="O209" s="72"/>
      <c r="P209" s="201">
        <f>O209*H209</f>
        <v>0</v>
      </c>
      <c r="Q209" s="201">
        <v>0.408</v>
      </c>
      <c r="R209" s="201">
        <f>Q209*H209</f>
        <v>19.584</v>
      </c>
      <c r="S209" s="201">
        <v>0</v>
      </c>
      <c r="T209" s="202">
        <f>S209*H209</f>
        <v>0</v>
      </c>
      <c r="U209" s="35"/>
      <c r="V209" s="35"/>
      <c r="W209" s="35"/>
      <c r="X209" s="35"/>
      <c r="Y209" s="35"/>
      <c r="Z209" s="35"/>
      <c r="AA209" s="35"/>
      <c r="AB209" s="35"/>
      <c r="AC209" s="35"/>
      <c r="AD209" s="35"/>
      <c r="AE209" s="35"/>
      <c r="AR209" s="203" t="s">
        <v>211</v>
      </c>
      <c r="AT209" s="203" t="s">
        <v>207</v>
      </c>
      <c r="AU209" s="203" t="s">
        <v>86</v>
      </c>
      <c r="AY209" s="18" t="s">
        <v>205</v>
      </c>
      <c r="BE209" s="204">
        <f>IF(N209="základní",J209,0)</f>
        <v>0</v>
      </c>
      <c r="BF209" s="204">
        <f>IF(N209="snížená",J209,0)</f>
        <v>0</v>
      </c>
      <c r="BG209" s="204">
        <f>IF(N209="zákl. přenesená",J209,0)</f>
        <v>0</v>
      </c>
      <c r="BH209" s="204">
        <f>IF(N209="sníž. přenesená",J209,0)</f>
        <v>0</v>
      </c>
      <c r="BI209" s="204">
        <f>IF(N209="nulová",J209,0)</f>
        <v>0</v>
      </c>
      <c r="BJ209" s="18" t="s">
        <v>84</v>
      </c>
      <c r="BK209" s="204">
        <f>ROUND(I209*H209,2)</f>
        <v>0</v>
      </c>
      <c r="BL209" s="18" t="s">
        <v>211</v>
      </c>
      <c r="BM209" s="203" t="s">
        <v>4479</v>
      </c>
    </row>
    <row r="210" spans="2:51" s="13" customFormat="1" ht="12">
      <c r="B210" s="214"/>
      <c r="C210" s="215"/>
      <c r="D210" s="205" t="s">
        <v>284</v>
      </c>
      <c r="E210" s="216" t="s">
        <v>1</v>
      </c>
      <c r="F210" s="217" t="s">
        <v>4480</v>
      </c>
      <c r="G210" s="215"/>
      <c r="H210" s="218">
        <v>48</v>
      </c>
      <c r="I210" s="219"/>
      <c r="J210" s="215"/>
      <c r="K210" s="215"/>
      <c r="L210" s="220"/>
      <c r="M210" s="221"/>
      <c r="N210" s="222"/>
      <c r="O210" s="222"/>
      <c r="P210" s="222"/>
      <c r="Q210" s="222"/>
      <c r="R210" s="222"/>
      <c r="S210" s="222"/>
      <c r="T210" s="223"/>
      <c r="AT210" s="224" t="s">
        <v>284</v>
      </c>
      <c r="AU210" s="224" t="s">
        <v>86</v>
      </c>
      <c r="AV210" s="13" t="s">
        <v>86</v>
      </c>
      <c r="AW210" s="13" t="s">
        <v>32</v>
      </c>
      <c r="AX210" s="13" t="s">
        <v>84</v>
      </c>
      <c r="AY210" s="224" t="s">
        <v>205</v>
      </c>
    </row>
    <row r="211" spans="1:65" s="2" customFormat="1" ht="24.2" customHeight="1">
      <c r="A211" s="35"/>
      <c r="B211" s="36"/>
      <c r="C211" s="192" t="s">
        <v>384</v>
      </c>
      <c r="D211" s="192" t="s">
        <v>207</v>
      </c>
      <c r="E211" s="193" t="s">
        <v>4481</v>
      </c>
      <c r="F211" s="194" t="s">
        <v>4482</v>
      </c>
      <c r="G211" s="195" t="s">
        <v>282</v>
      </c>
      <c r="H211" s="196">
        <v>1202</v>
      </c>
      <c r="I211" s="197"/>
      <c r="J211" s="198">
        <f>ROUND(I211*H211,2)</f>
        <v>0</v>
      </c>
      <c r="K211" s="194" t="s">
        <v>278</v>
      </c>
      <c r="L211" s="40"/>
      <c r="M211" s="199" t="s">
        <v>1</v>
      </c>
      <c r="N211" s="200" t="s">
        <v>41</v>
      </c>
      <c r="O211" s="72"/>
      <c r="P211" s="201">
        <f>O211*H211</f>
        <v>0</v>
      </c>
      <c r="Q211" s="201">
        <v>0</v>
      </c>
      <c r="R211" s="201">
        <f>Q211*H211</f>
        <v>0</v>
      </c>
      <c r="S211" s="201">
        <v>0</v>
      </c>
      <c r="T211" s="202">
        <f>S211*H211</f>
        <v>0</v>
      </c>
      <c r="U211" s="35"/>
      <c r="V211" s="35"/>
      <c r="W211" s="35"/>
      <c r="X211" s="35"/>
      <c r="Y211" s="35"/>
      <c r="Z211" s="35"/>
      <c r="AA211" s="35"/>
      <c r="AB211" s="35"/>
      <c r="AC211" s="35"/>
      <c r="AD211" s="35"/>
      <c r="AE211" s="35"/>
      <c r="AR211" s="203" t="s">
        <v>211</v>
      </c>
      <c r="AT211" s="203" t="s">
        <v>207</v>
      </c>
      <c r="AU211" s="203" t="s">
        <v>86</v>
      </c>
      <c r="AY211" s="18" t="s">
        <v>205</v>
      </c>
      <c r="BE211" s="204">
        <f>IF(N211="základní",J211,0)</f>
        <v>0</v>
      </c>
      <c r="BF211" s="204">
        <f>IF(N211="snížená",J211,0)</f>
        <v>0</v>
      </c>
      <c r="BG211" s="204">
        <f>IF(N211="zákl. přenesená",J211,0)</f>
        <v>0</v>
      </c>
      <c r="BH211" s="204">
        <f>IF(N211="sníž. přenesená",J211,0)</f>
        <v>0</v>
      </c>
      <c r="BI211" s="204">
        <f>IF(N211="nulová",J211,0)</f>
        <v>0</v>
      </c>
      <c r="BJ211" s="18" t="s">
        <v>84</v>
      </c>
      <c r="BK211" s="204">
        <f>ROUND(I211*H211,2)</f>
        <v>0</v>
      </c>
      <c r="BL211" s="18" t="s">
        <v>211</v>
      </c>
      <c r="BM211" s="203" t="s">
        <v>4483</v>
      </c>
    </row>
    <row r="212" spans="2:51" s="13" customFormat="1" ht="12">
      <c r="B212" s="214"/>
      <c r="C212" s="215"/>
      <c r="D212" s="205" t="s">
        <v>284</v>
      </c>
      <c r="E212" s="216" t="s">
        <v>1</v>
      </c>
      <c r="F212" s="217" t="s">
        <v>4461</v>
      </c>
      <c r="G212" s="215"/>
      <c r="H212" s="218">
        <v>1202</v>
      </c>
      <c r="I212" s="219"/>
      <c r="J212" s="215"/>
      <c r="K212" s="215"/>
      <c r="L212" s="220"/>
      <c r="M212" s="221"/>
      <c r="N212" s="222"/>
      <c r="O212" s="222"/>
      <c r="P212" s="222"/>
      <c r="Q212" s="222"/>
      <c r="R212" s="222"/>
      <c r="S212" s="222"/>
      <c r="T212" s="223"/>
      <c r="AT212" s="224" t="s">
        <v>284</v>
      </c>
      <c r="AU212" s="224" t="s">
        <v>86</v>
      </c>
      <c r="AV212" s="13" t="s">
        <v>86</v>
      </c>
      <c r="AW212" s="13" t="s">
        <v>32</v>
      </c>
      <c r="AX212" s="13" t="s">
        <v>84</v>
      </c>
      <c r="AY212" s="224" t="s">
        <v>205</v>
      </c>
    </row>
    <row r="213" spans="1:65" s="2" customFormat="1" ht="14.45" customHeight="1">
      <c r="A213" s="35"/>
      <c r="B213" s="36"/>
      <c r="C213" s="192" t="s">
        <v>389</v>
      </c>
      <c r="D213" s="192" t="s">
        <v>207</v>
      </c>
      <c r="E213" s="193" t="s">
        <v>4484</v>
      </c>
      <c r="F213" s="194" t="s">
        <v>4485</v>
      </c>
      <c r="G213" s="195" t="s">
        <v>282</v>
      </c>
      <c r="H213" s="196">
        <v>1322</v>
      </c>
      <c r="I213" s="197"/>
      <c r="J213" s="198">
        <f>ROUND(I213*H213,2)</f>
        <v>0</v>
      </c>
      <c r="K213" s="194" t="s">
        <v>278</v>
      </c>
      <c r="L213" s="40"/>
      <c r="M213" s="199" t="s">
        <v>1</v>
      </c>
      <c r="N213" s="200" t="s">
        <v>41</v>
      </c>
      <c r="O213" s="72"/>
      <c r="P213" s="201">
        <f>O213*H213</f>
        <v>0</v>
      </c>
      <c r="Q213" s="201">
        <v>0</v>
      </c>
      <c r="R213" s="201">
        <f>Q213*H213</f>
        <v>0</v>
      </c>
      <c r="S213" s="201">
        <v>0</v>
      </c>
      <c r="T213" s="202">
        <f>S213*H213</f>
        <v>0</v>
      </c>
      <c r="U213" s="35"/>
      <c r="V213" s="35"/>
      <c r="W213" s="35"/>
      <c r="X213" s="35"/>
      <c r="Y213" s="35"/>
      <c r="Z213" s="35"/>
      <c r="AA213" s="35"/>
      <c r="AB213" s="35"/>
      <c r="AC213" s="35"/>
      <c r="AD213" s="35"/>
      <c r="AE213" s="35"/>
      <c r="AR213" s="203" t="s">
        <v>211</v>
      </c>
      <c r="AT213" s="203" t="s">
        <v>207</v>
      </c>
      <c r="AU213" s="203" t="s">
        <v>86</v>
      </c>
      <c r="AY213" s="18" t="s">
        <v>205</v>
      </c>
      <c r="BE213" s="204">
        <f>IF(N213="základní",J213,0)</f>
        <v>0</v>
      </c>
      <c r="BF213" s="204">
        <f>IF(N213="snížená",J213,0)</f>
        <v>0</v>
      </c>
      <c r="BG213" s="204">
        <f>IF(N213="zákl. přenesená",J213,0)</f>
        <v>0</v>
      </c>
      <c r="BH213" s="204">
        <f>IF(N213="sníž. přenesená",J213,0)</f>
        <v>0</v>
      </c>
      <c r="BI213" s="204">
        <f>IF(N213="nulová",J213,0)</f>
        <v>0</v>
      </c>
      <c r="BJ213" s="18" t="s">
        <v>84</v>
      </c>
      <c r="BK213" s="204">
        <f>ROUND(I213*H213,2)</f>
        <v>0</v>
      </c>
      <c r="BL213" s="18" t="s">
        <v>211</v>
      </c>
      <c r="BM213" s="203" t="s">
        <v>4486</v>
      </c>
    </row>
    <row r="214" spans="2:51" s="13" customFormat="1" ht="12">
      <c r="B214" s="214"/>
      <c r="C214" s="215"/>
      <c r="D214" s="205" t="s">
        <v>284</v>
      </c>
      <c r="E214" s="216" t="s">
        <v>1</v>
      </c>
      <c r="F214" s="217" t="s">
        <v>4461</v>
      </c>
      <c r="G214" s="215"/>
      <c r="H214" s="218">
        <v>1202</v>
      </c>
      <c r="I214" s="219"/>
      <c r="J214" s="215"/>
      <c r="K214" s="215"/>
      <c r="L214" s="220"/>
      <c r="M214" s="221"/>
      <c r="N214" s="222"/>
      <c r="O214" s="222"/>
      <c r="P214" s="222"/>
      <c r="Q214" s="222"/>
      <c r="R214" s="222"/>
      <c r="S214" s="222"/>
      <c r="T214" s="223"/>
      <c r="AT214" s="224" t="s">
        <v>284</v>
      </c>
      <c r="AU214" s="224" t="s">
        <v>86</v>
      </c>
      <c r="AV214" s="13" t="s">
        <v>86</v>
      </c>
      <c r="AW214" s="13" t="s">
        <v>32</v>
      </c>
      <c r="AX214" s="13" t="s">
        <v>76</v>
      </c>
      <c r="AY214" s="224" t="s">
        <v>205</v>
      </c>
    </row>
    <row r="215" spans="2:51" s="13" customFormat="1" ht="12">
      <c r="B215" s="214"/>
      <c r="C215" s="215"/>
      <c r="D215" s="205" t="s">
        <v>284</v>
      </c>
      <c r="E215" s="216" t="s">
        <v>1</v>
      </c>
      <c r="F215" s="217" t="s">
        <v>4487</v>
      </c>
      <c r="G215" s="215"/>
      <c r="H215" s="218">
        <v>27</v>
      </c>
      <c r="I215" s="219"/>
      <c r="J215" s="215"/>
      <c r="K215" s="215"/>
      <c r="L215" s="220"/>
      <c r="M215" s="221"/>
      <c r="N215" s="222"/>
      <c r="O215" s="222"/>
      <c r="P215" s="222"/>
      <c r="Q215" s="222"/>
      <c r="R215" s="222"/>
      <c r="S215" s="222"/>
      <c r="T215" s="223"/>
      <c r="AT215" s="224" t="s">
        <v>284</v>
      </c>
      <c r="AU215" s="224" t="s">
        <v>86</v>
      </c>
      <c r="AV215" s="13" t="s">
        <v>86</v>
      </c>
      <c r="AW215" s="13" t="s">
        <v>32</v>
      </c>
      <c r="AX215" s="13" t="s">
        <v>76</v>
      </c>
      <c r="AY215" s="224" t="s">
        <v>205</v>
      </c>
    </row>
    <row r="216" spans="2:51" s="13" customFormat="1" ht="12">
      <c r="B216" s="214"/>
      <c r="C216" s="215"/>
      <c r="D216" s="205" t="s">
        <v>284</v>
      </c>
      <c r="E216" s="216" t="s">
        <v>1</v>
      </c>
      <c r="F216" s="217" t="s">
        <v>4488</v>
      </c>
      <c r="G216" s="215"/>
      <c r="H216" s="218">
        <v>93</v>
      </c>
      <c r="I216" s="219"/>
      <c r="J216" s="215"/>
      <c r="K216" s="215"/>
      <c r="L216" s="220"/>
      <c r="M216" s="221"/>
      <c r="N216" s="222"/>
      <c r="O216" s="222"/>
      <c r="P216" s="222"/>
      <c r="Q216" s="222"/>
      <c r="R216" s="222"/>
      <c r="S216" s="222"/>
      <c r="T216" s="223"/>
      <c r="AT216" s="224" t="s">
        <v>284</v>
      </c>
      <c r="AU216" s="224" t="s">
        <v>86</v>
      </c>
      <c r="AV216" s="13" t="s">
        <v>86</v>
      </c>
      <c r="AW216" s="13" t="s">
        <v>32</v>
      </c>
      <c r="AX216" s="13" t="s">
        <v>76</v>
      </c>
      <c r="AY216" s="224" t="s">
        <v>205</v>
      </c>
    </row>
    <row r="217" spans="2:51" s="15" customFormat="1" ht="12">
      <c r="B217" s="239"/>
      <c r="C217" s="240"/>
      <c r="D217" s="205" t="s">
        <v>284</v>
      </c>
      <c r="E217" s="241" t="s">
        <v>1</v>
      </c>
      <c r="F217" s="242" t="s">
        <v>453</v>
      </c>
      <c r="G217" s="240"/>
      <c r="H217" s="243">
        <v>1322</v>
      </c>
      <c r="I217" s="244"/>
      <c r="J217" s="240"/>
      <c r="K217" s="240"/>
      <c r="L217" s="245"/>
      <c r="M217" s="246"/>
      <c r="N217" s="247"/>
      <c r="O217" s="247"/>
      <c r="P217" s="247"/>
      <c r="Q217" s="247"/>
      <c r="R217" s="247"/>
      <c r="S217" s="247"/>
      <c r="T217" s="248"/>
      <c r="AT217" s="249" t="s">
        <v>284</v>
      </c>
      <c r="AU217" s="249" t="s">
        <v>86</v>
      </c>
      <c r="AV217" s="15" t="s">
        <v>211</v>
      </c>
      <c r="AW217" s="15" t="s">
        <v>32</v>
      </c>
      <c r="AX217" s="15" t="s">
        <v>84</v>
      </c>
      <c r="AY217" s="249" t="s">
        <v>205</v>
      </c>
    </row>
    <row r="218" spans="1:65" s="2" customFormat="1" ht="14.45" customHeight="1">
      <c r="A218" s="35"/>
      <c r="B218" s="36"/>
      <c r="C218" s="192" t="s">
        <v>393</v>
      </c>
      <c r="D218" s="192" t="s">
        <v>207</v>
      </c>
      <c r="E218" s="193" t="s">
        <v>4489</v>
      </c>
      <c r="F218" s="194" t="s">
        <v>4490</v>
      </c>
      <c r="G218" s="195" t="s">
        <v>282</v>
      </c>
      <c r="H218" s="196">
        <v>27</v>
      </c>
      <c r="I218" s="197"/>
      <c r="J218" s="198">
        <f>ROUND(I218*H218,2)</f>
        <v>0</v>
      </c>
      <c r="K218" s="194" t="s">
        <v>278</v>
      </c>
      <c r="L218" s="40"/>
      <c r="M218" s="199" t="s">
        <v>1</v>
      </c>
      <c r="N218" s="200" t="s">
        <v>41</v>
      </c>
      <c r="O218" s="72"/>
      <c r="P218" s="201">
        <f>O218*H218</f>
        <v>0</v>
      </c>
      <c r="Q218" s="201">
        <v>0</v>
      </c>
      <c r="R218" s="201">
        <f>Q218*H218</f>
        <v>0</v>
      </c>
      <c r="S218" s="201">
        <v>0</v>
      </c>
      <c r="T218" s="202">
        <f>S218*H218</f>
        <v>0</v>
      </c>
      <c r="U218" s="35"/>
      <c r="V218" s="35"/>
      <c r="W218" s="35"/>
      <c r="X218" s="35"/>
      <c r="Y218" s="35"/>
      <c r="Z218" s="35"/>
      <c r="AA218" s="35"/>
      <c r="AB218" s="35"/>
      <c r="AC218" s="35"/>
      <c r="AD218" s="35"/>
      <c r="AE218" s="35"/>
      <c r="AR218" s="203" t="s">
        <v>211</v>
      </c>
      <c r="AT218" s="203" t="s">
        <v>207</v>
      </c>
      <c r="AU218" s="203" t="s">
        <v>86</v>
      </c>
      <c r="AY218" s="18" t="s">
        <v>205</v>
      </c>
      <c r="BE218" s="204">
        <f>IF(N218="základní",J218,0)</f>
        <v>0</v>
      </c>
      <c r="BF218" s="204">
        <f>IF(N218="snížená",J218,0)</f>
        <v>0</v>
      </c>
      <c r="BG218" s="204">
        <f>IF(N218="zákl. přenesená",J218,0)</f>
        <v>0</v>
      </c>
      <c r="BH218" s="204">
        <f>IF(N218="sníž. přenesená",J218,0)</f>
        <v>0</v>
      </c>
      <c r="BI218" s="204">
        <f>IF(N218="nulová",J218,0)</f>
        <v>0</v>
      </c>
      <c r="BJ218" s="18" t="s">
        <v>84</v>
      </c>
      <c r="BK218" s="204">
        <f>ROUND(I218*H218,2)</f>
        <v>0</v>
      </c>
      <c r="BL218" s="18" t="s">
        <v>211</v>
      </c>
      <c r="BM218" s="203" t="s">
        <v>4491</v>
      </c>
    </row>
    <row r="219" spans="2:51" s="13" customFormat="1" ht="12">
      <c r="B219" s="214"/>
      <c r="C219" s="215"/>
      <c r="D219" s="205" t="s">
        <v>284</v>
      </c>
      <c r="E219" s="216" t="s">
        <v>1</v>
      </c>
      <c r="F219" s="217" t="s">
        <v>4487</v>
      </c>
      <c r="G219" s="215"/>
      <c r="H219" s="218">
        <v>27</v>
      </c>
      <c r="I219" s="219"/>
      <c r="J219" s="215"/>
      <c r="K219" s="215"/>
      <c r="L219" s="220"/>
      <c r="M219" s="221"/>
      <c r="N219" s="222"/>
      <c r="O219" s="222"/>
      <c r="P219" s="222"/>
      <c r="Q219" s="222"/>
      <c r="R219" s="222"/>
      <c r="S219" s="222"/>
      <c r="T219" s="223"/>
      <c r="AT219" s="224" t="s">
        <v>284</v>
      </c>
      <c r="AU219" s="224" t="s">
        <v>86</v>
      </c>
      <c r="AV219" s="13" t="s">
        <v>86</v>
      </c>
      <c r="AW219" s="13" t="s">
        <v>32</v>
      </c>
      <c r="AX219" s="13" t="s">
        <v>84</v>
      </c>
      <c r="AY219" s="224" t="s">
        <v>205</v>
      </c>
    </row>
    <row r="220" spans="1:65" s="2" customFormat="1" ht="24.2" customHeight="1">
      <c r="A220" s="35"/>
      <c r="B220" s="36"/>
      <c r="C220" s="192" t="s">
        <v>397</v>
      </c>
      <c r="D220" s="192" t="s">
        <v>207</v>
      </c>
      <c r="E220" s="193" t="s">
        <v>4492</v>
      </c>
      <c r="F220" s="194" t="s">
        <v>4493</v>
      </c>
      <c r="G220" s="195" t="s">
        <v>282</v>
      </c>
      <c r="H220" s="196">
        <v>1326</v>
      </c>
      <c r="I220" s="197"/>
      <c r="J220" s="198">
        <f>ROUND(I220*H220,2)</f>
        <v>0</v>
      </c>
      <c r="K220" s="194" t="s">
        <v>278</v>
      </c>
      <c r="L220" s="40"/>
      <c r="M220" s="199" t="s">
        <v>1</v>
      </c>
      <c r="N220" s="200" t="s">
        <v>41</v>
      </c>
      <c r="O220" s="72"/>
      <c r="P220" s="201">
        <f>O220*H220</f>
        <v>0</v>
      </c>
      <c r="Q220" s="201">
        <v>0</v>
      </c>
      <c r="R220" s="201">
        <f>Q220*H220</f>
        <v>0</v>
      </c>
      <c r="S220" s="201">
        <v>0</v>
      </c>
      <c r="T220" s="202">
        <f>S220*H220</f>
        <v>0</v>
      </c>
      <c r="U220" s="35"/>
      <c r="V220" s="35"/>
      <c r="W220" s="35"/>
      <c r="X220" s="35"/>
      <c r="Y220" s="35"/>
      <c r="Z220" s="35"/>
      <c r="AA220" s="35"/>
      <c r="AB220" s="35"/>
      <c r="AC220" s="35"/>
      <c r="AD220" s="35"/>
      <c r="AE220" s="35"/>
      <c r="AR220" s="203" t="s">
        <v>211</v>
      </c>
      <c r="AT220" s="203" t="s">
        <v>207</v>
      </c>
      <c r="AU220" s="203" t="s">
        <v>86</v>
      </c>
      <c r="AY220" s="18" t="s">
        <v>205</v>
      </c>
      <c r="BE220" s="204">
        <f>IF(N220="základní",J220,0)</f>
        <v>0</v>
      </c>
      <c r="BF220" s="204">
        <f>IF(N220="snížená",J220,0)</f>
        <v>0</v>
      </c>
      <c r="BG220" s="204">
        <f>IF(N220="zákl. přenesená",J220,0)</f>
        <v>0</v>
      </c>
      <c r="BH220" s="204">
        <f>IF(N220="sníž. přenesená",J220,0)</f>
        <v>0</v>
      </c>
      <c r="BI220" s="204">
        <f>IF(N220="nulová",J220,0)</f>
        <v>0</v>
      </c>
      <c r="BJ220" s="18" t="s">
        <v>84</v>
      </c>
      <c r="BK220" s="204">
        <f>ROUND(I220*H220,2)</f>
        <v>0</v>
      </c>
      <c r="BL220" s="18" t="s">
        <v>211</v>
      </c>
      <c r="BM220" s="203" t="s">
        <v>4494</v>
      </c>
    </row>
    <row r="221" spans="2:51" s="13" customFormat="1" ht="12">
      <c r="B221" s="214"/>
      <c r="C221" s="215"/>
      <c r="D221" s="205" t="s">
        <v>284</v>
      </c>
      <c r="E221" s="216" t="s">
        <v>1</v>
      </c>
      <c r="F221" s="217" t="s">
        <v>4461</v>
      </c>
      <c r="G221" s="215"/>
      <c r="H221" s="218">
        <v>1202</v>
      </c>
      <c r="I221" s="219"/>
      <c r="J221" s="215"/>
      <c r="K221" s="215"/>
      <c r="L221" s="220"/>
      <c r="M221" s="221"/>
      <c r="N221" s="222"/>
      <c r="O221" s="222"/>
      <c r="P221" s="222"/>
      <c r="Q221" s="222"/>
      <c r="R221" s="222"/>
      <c r="S221" s="222"/>
      <c r="T221" s="223"/>
      <c r="AT221" s="224" t="s">
        <v>284</v>
      </c>
      <c r="AU221" s="224" t="s">
        <v>86</v>
      </c>
      <c r="AV221" s="13" t="s">
        <v>86</v>
      </c>
      <c r="AW221" s="13" t="s">
        <v>32</v>
      </c>
      <c r="AX221" s="13" t="s">
        <v>76</v>
      </c>
      <c r="AY221" s="224" t="s">
        <v>205</v>
      </c>
    </row>
    <row r="222" spans="2:51" s="13" customFormat="1" ht="12">
      <c r="B222" s="214"/>
      <c r="C222" s="215"/>
      <c r="D222" s="205" t="s">
        <v>284</v>
      </c>
      <c r="E222" s="216" t="s">
        <v>1</v>
      </c>
      <c r="F222" s="217" t="s">
        <v>4487</v>
      </c>
      <c r="G222" s="215"/>
      <c r="H222" s="218">
        <v>27</v>
      </c>
      <c r="I222" s="219"/>
      <c r="J222" s="215"/>
      <c r="K222" s="215"/>
      <c r="L222" s="220"/>
      <c r="M222" s="221"/>
      <c r="N222" s="222"/>
      <c r="O222" s="222"/>
      <c r="P222" s="222"/>
      <c r="Q222" s="222"/>
      <c r="R222" s="222"/>
      <c r="S222" s="222"/>
      <c r="T222" s="223"/>
      <c r="AT222" s="224" t="s">
        <v>284</v>
      </c>
      <c r="AU222" s="224" t="s">
        <v>86</v>
      </c>
      <c r="AV222" s="13" t="s">
        <v>86</v>
      </c>
      <c r="AW222" s="13" t="s">
        <v>32</v>
      </c>
      <c r="AX222" s="13" t="s">
        <v>76</v>
      </c>
      <c r="AY222" s="224" t="s">
        <v>205</v>
      </c>
    </row>
    <row r="223" spans="2:51" s="13" customFormat="1" ht="12">
      <c r="B223" s="214"/>
      <c r="C223" s="215"/>
      <c r="D223" s="205" t="s">
        <v>284</v>
      </c>
      <c r="E223" s="216" t="s">
        <v>1</v>
      </c>
      <c r="F223" s="217" t="s">
        <v>4495</v>
      </c>
      <c r="G223" s="215"/>
      <c r="H223" s="218">
        <v>97</v>
      </c>
      <c r="I223" s="219"/>
      <c r="J223" s="215"/>
      <c r="K223" s="215"/>
      <c r="L223" s="220"/>
      <c r="M223" s="221"/>
      <c r="N223" s="222"/>
      <c r="O223" s="222"/>
      <c r="P223" s="222"/>
      <c r="Q223" s="222"/>
      <c r="R223" s="222"/>
      <c r="S223" s="222"/>
      <c r="T223" s="223"/>
      <c r="AT223" s="224" t="s">
        <v>284</v>
      </c>
      <c r="AU223" s="224" t="s">
        <v>86</v>
      </c>
      <c r="AV223" s="13" t="s">
        <v>86</v>
      </c>
      <c r="AW223" s="13" t="s">
        <v>32</v>
      </c>
      <c r="AX223" s="13" t="s">
        <v>76</v>
      </c>
      <c r="AY223" s="224" t="s">
        <v>205</v>
      </c>
    </row>
    <row r="224" spans="2:51" s="15" customFormat="1" ht="12">
      <c r="B224" s="239"/>
      <c r="C224" s="240"/>
      <c r="D224" s="205" t="s">
        <v>284</v>
      </c>
      <c r="E224" s="241" t="s">
        <v>1</v>
      </c>
      <c r="F224" s="242" t="s">
        <v>453</v>
      </c>
      <c r="G224" s="240"/>
      <c r="H224" s="243">
        <v>1326</v>
      </c>
      <c r="I224" s="244"/>
      <c r="J224" s="240"/>
      <c r="K224" s="240"/>
      <c r="L224" s="245"/>
      <c r="M224" s="246"/>
      <c r="N224" s="247"/>
      <c r="O224" s="247"/>
      <c r="P224" s="247"/>
      <c r="Q224" s="247"/>
      <c r="R224" s="247"/>
      <c r="S224" s="247"/>
      <c r="T224" s="248"/>
      <c r="AT224" s="249" t="s">
        <v>284</v>
      </c>
      <c r="AU224" s="249" t="s">
        <v>86</v>
      </c>
      <c r="AV224" s="15" t="s">
        <v>211</v>
      </c>
      <c r="AW224" s="15" t="s">
        <v>32</v>
      </c>
      <c r="AX224" s="15" t="s">
        <v>84</v>
      </c>
      <c r="AY224" s="249" t="s">
        <v>205</v>
      </c>
    </row>
    <row r="225" spans="1:65" s="2" customFormat="1" ht="24.2" customHeight="1">
      <c r="A225" s="35"/>
      <c r="B225" s="36"/>
      <c r="C225" s="192" t="s">
        <v>401</v>
      </c>
      <c r="D225" s="192" t="s">
        <v>207</v>
      </c>
      <c r="E225" s="193" t="s">
        <v>4496</v>
      </c>
      <c r="F225" s="194" t="s">
        <v>4497</v>
      </c>
      <c r="G225" s="195" t="s">
        <v>282</v>
      </c>
      <c r="H225" s="196">
        <v>27</v>
      </c>
      <c r="I225" s="197"/>
      <c r="J225" s="198">
        <f>ROUND(I225*H225,2)</f>
        <v>0</v>
      </c>
      <c r="K225" s="194" t="s">
        <v>278</v>
      </c>
      <c r="L225" s="40"/>
      <c r="M225" s="199" t="s">
        <v>1</v>
      </c>
      <c r="N225" s="200" t="s">
        <v>41</v>
      </c>
      <c r="O225" s="72"/>
      <c r="P225" s="201">
        <f>O225*H225</f>
        <v>0</v>
      </c>
      <c r="Q225" s="201">
        <v>0</v>
      </c>
      <c r="R225" s="201">
        <f>Q225*H225</f>
        <v>0</v>
      </c>
      <c r="S225" s="201">
        <v>0</v>
      </c>
      <c r="T225" s="202">
        <f>S225*H225</f>
        <v>0</v>
      </c>
      <c r="U225" s="35"/>
      <c r="V225" s="35"/>
      <c r="W225" s="35"/>
      <c r="X225" s="35"/>
      <c r="Y225" s="35"/>
      <c r="Z225" s="35"/>
      <c r="AA225" s="35"/>
      <c r="AB225" s="35"/>
      <c r="AC225" s="35"/>
      <c r="AD225" s="35"/>
      <c r="AE225" s="35"/>
      <c r="AR225" s="203" t="s">
        <v>211</v>
      </c>
      <c r="AT225" s="203" t="s">
        <v>207</v>
      </c>
      <c r="AU225" s="203" t="s">
        <v>86</v>
      </c>
      <c r="AY225" s="18" t="s">
        <v>205</v>
      </c>
      <c r="BE225" s="204">
        <f>IF(N225="základní",J225,0)</f>
        <v>0</v>
      </c>
      <c r="BF225" s="204">
        <f>IF(N225="snížená",J225,0)</f>
        <v>0</v>
      </c>
      <c r="BG225" s="204">
        <f>IF(N225="zákl. přenesená",J225,0)</f>
        <v>0</v>
      </c>
      <c r="BH225" s="204">
        <f>IF(N225="sníž. přenesená",J225,0)</f>
        <v>0</v>
      </c>
      <c r="BI225" s="204">
        <f>IF(N225="nulová",J225,0)</f>
        <v>0</v>
      </c>
      <c r="BJ225" s="18" t="s">
        <v>84</v>
      </c>
      <c r="BK225" s="204">
        <f>ROUND(I225*H225,2)</f>
        <v>0</v>
      </c>
      <c r="BL225" s="18" t="s">
        <v>211</v>
      </c>
      <c r="BM225" s="203" t="s">
        <v>4498</v>
      </c>
    </row>
    <row r="226" spans="2:51" s="13" customFormat="1" ht="12">
      <c r="B226" s="214"/>
      <c r="C226" s="215"/>
      <c r="D226" s="205" t="s">
        <v>284</v>
      </c>
      <c r="E226" s="216" t="s">
        <v>1</v>
      </c>
      <c r="F226" s="217" t="s">
        <v>4487</v>
      </c>
      <c r="G226" s="215"/>
      <c r="H226" s="218">
        <v>27</v>
      </c>
      <c r="I226" s="219"/>
      <c r="J226" s="215"/>
      <c r="K226" s="215"/>
      <c r="L226" s="220"/>
      <c r="M226" s="221"/>
      <c r="N226" s="222"/>
      <c r="O226" s="222"/>
      <c r="P226" s="222"/>
      <c r="Q226" s="222"/>
      <c r="R226" s="222"/>
      <c r="S226" s="222"/>
      <c r="T226" s="223"/>
      <c r="AT226" s="224" t="s">
        <v>284</v>
      </c>
      <c r="AU226" s="224" t="s">
        <v>86</v>
      </c>
      <c r="AV226" s="13" t="s">
        <v>86</v>
      </c>
      <c r="AW226" s="13" t="s">
        <v>32</v>
      </c>
      <c r="AX226" s="13" t="s">
        <v>84</v>
      </c>
      <c r="AY226" s="224" t="s">
        <v>205</v>
      </c>
    </row>
    <row r="227" spans="1:65" s="2" customFormat="1" ht="24.2" customHeight="1">
      <c r="A227" s="35"/>
      <c r="B227" s="36"/>
      <c r="C227" s="192" t="s">
        <v>405</v>
      </c>
      <c r="D227" s="192" t="s">
        <v>207</v>
      </c>
      <c r="E227" s="193" t="s">
        <v>4499</v>
      </c>
      <c r="F227" s="194" t="s">
        <v>4500</v>
      </c>
      <c r="G227" s="195" t="s">
        <v>282</v>
      </c>
      <c r="H227" s="196">
        <v>262</v>
      </c>
      <c r="I227" s="197"/>
      <c r="J227" s="198">
        <f>ROUND(I227*H227,2)</f>
        <v>0</v>
      </c>
      <c r="K227" s="194" t="s">
        <v>278</v>
      </c>
      <c r="L227" s="40"/>
      <c r="M227" s="199" t="s">
        <v>1</v>
      </c>
      <c r="N227" s="200" t="s">
        <v>41</v>
      </c>
      <c r="O227" s="72"/>
      <c r="P227" s="201">
        <f>O227*H227</f>
        <v>0</v>
      </c>
      <c r="Q227" s="201">
        <v>0.08425</v>
      </c>
      <c r="R227" s="201">
        <f>Q227*H227</f>
        <v>22.073500000000003</v>
      </c>
      <c r="S227" s="201">
        <v>0</v>
      </c>
      <c r="T227" s="202">
        <f>S227*H227</f>
        <v>0</v>
      </c>
      <c r="U227" s="35"/>
      <c r="V227" s="35"/>
      <c r="W227" s="35"/>
      <c r="X227" s="35"/>
      <c r="Y227" s="35"/>
      <c r="Z227" s="35"/>
      <c r="AA227" s="35"/>
      <c r="AB227" s="35"/>
      <c r="AC227" s="35"/>
      <c r="AD227" s="35"/>
      <c r="AE227" s="35"/>
      <c r="AR227" s="203" t="s">
        <v>211</v>
      </c>
      <c r="AT227" s="203" t="s">
        <v>207</v>
      </c>
      <c r="AU227" s="203" t="s">
        <v>86</v>
      </c>
      <c r="AY227" s="18" t="s">
        <v>205</v>
      </c>
      <c r="BE227" s="204">
        <f>IF(N227="základní",J227,0)</f>
        <v>0</v>
      </c>
      <c r="BF227" s="204">
        <f>IF(N227="snížená",J227,0)</f>
        <v>0</v>
      </c>
      <c r="BG227" s="204">
        <f>IF(N227="zákl. přenesená",J227,0)</f>
        <v>0</v>
      </c>
      <c r="BH227" s="204">
        <f>IF(N227="sníž. přenesená",J227,0)</f>
        <v>0</v>
      </c>
      <c r="BI227" s="204">
        <f>IF(N227="nulová",J227,0)</f>
        <v>0</v>
      </c>
      <c r="BJ227" s="18" t="s">
        <v>84</v>
      </c>
      <c r="BK227" s="204">
        <f>ROUND(I227*H227,2)</f>
        <v>0</v>
      </c>
      <c r="BL227" s="18" t="s">
        <v>211</v>
      </c>
      <c r="BM227" s="203" t="s">
        <v>4501</v>
      </c>
    </row>
    <row r="228" spans="2:51" s="13" customFormat="1" ht="12">
      <c r="B228" s="214"/>
      <c r="C228" s="215"/>
      <c r="D228" s="205" t="s">
        <v>284</v>
      </c>
      <c r="E228" s="216" t="s">
        <v>1</v>
      </c>
      <c r="F228" s="217" t="s">
        <v>4451</v>
      </c>
      <c r="G228" s="215"/>
      <c r="H228" s="218">
        <v>262</v>
      </c>
      <c r="I228" s="219"/>
      <c r="J228" s="215"/>
      <c r="K228" s="215"/>
      <c r="L228" s="220"/>
      <c r="M228" s="221"/>
      <c r="N228" s="222"/>
      <c r="O228" s="222"/>
      <c r="P228" s="222"/>
      <c r="Q228" s="222"/>
      <c r="R228" s="222"/>
      <c r="S228" s="222"/>
      <c r="T228" s="223"/>
      <c r="AT228" s="224" t="s">
        <v>284</v>
      </c>
      <c r="AU228" s="224" t="s">
        <v>86</v>
      </c>
      <c r="AV228" s="13" t="s">
        <v>86</v>
      </c>
      <c r="AW228" s="13" t="s">
        <v>32</v>
      </c>
      <c r="AX228" s="13" t="s">
        <v>84</v>
      </c>
      <c r="AY228" s="224" t="s">
        <v>205</v>
      </c>
    </row>
    <row r="229" spans="1:65" s="2" customFormat="1" ht="14.45" customHeight="1">
      <c r="A229" s="35"/>
      <c r="B229" s="36"/>
      <c r="C229" s="250" t="s">
        <v>632</v>
      </c>
      <c r="D229" s="250" t="s">
        <v>502</v>
      </c>
      <c r="E229" s="251" t="s">
        <v>4502</v>
      </c>
      <c r="F229" s="252" t="s">
        <v>4503</v>
      </c>
      <c r="G229" s="253" t="s">
        <v>282</v>
      </c>
      <c r="H229" s="254">
        <v>261.555</v>
      </c>
      <c r="I229" s="255"/>
      <c r="J229" s="256">
        <f>ROUND(I229*H229,2)</f>
        <v>0</v>
      </c>
      <c r="K229" s="252" t="s">
        <v>1</v>
      </c>
      <c r="L229" s="257"/>
      <c r="M229" s="258" t="s">
        <v>1</v>
      </c>
      <c r="N229" s="259" t="s">
        <v>41</v>
      </c>
      <c r="O229" s="72"/>
      <c r="P229" s="201">
        <f>O229*H229</f>
        <v>0</v>
      </c>
      <c r="Q229" s="201">
        <v>0.152</v>
      </c>
      <c r="R229" s="201">
        <f>Q229*H229</f>
        <v>39.75636</v>
      </c>
      <c r="S229" s="201">
        <v>0</v>
      </c>
      <c r="T229" s="202">
        <f>S229*H229</f>
        <v>0</v>
      </c>
      <c r="U229" s="35"/>
      <c r="V229" s="35"/>
      <c r="W229" s="35"/>
      <c r="X229" s="35"/>
      <c r="Y229" s="35"/>
      <c r="Z229" s="35"/>
      <c r="AA229" s="35"/>
      <c r="AB229" s="35"/>
      <c r="AC229" s="35"/>
      <c r="AD229" s="35"/>
      <c r="AE229" s="35"/>
      <c r="AR229" s="203" t="s">
        <v>245</v>
      </c>
      <c r="AT229" s="203" t="s">
        <v>502</v>
      </c>
      <c r="AU229" s="203" t="s">
        <v>86</v>
      </c>
      <c r="AY229" s="18" t="s">
        <v>205</v>
      </c>
      <c r="BE229" s="204">
        <f>IF(N229="základní",J229,0)</f>
        <v>0</v>
      </c>
      <c r="BF229" s="204">
        <f>IF(N229="snížená",J229,0)</f>
        <v>0</v>
      </c>
      <c r="BG229" s="204">
        <f>IF(N229="zákl. přenesená",J229,0)</f>
        <v>0</v>
      </c>
      <c r="BH229" s="204">
        <f>IF(N229="sníž. přenesená",J229,0)</f>
        <v>0</v>
      </c>
      <c r="BI229" s="204">
        <f>IF(N229="nulová",J229,0)</f>
        <v>0</v>
      </c>
      <c r="BJ229" s="18" t="s">
        <v>84</v>
      </c>
      <c r="BK229" s="204">
        <f>ROUND(I229*H229,2)</f>
        <v>0</v>
      </c>
      <c r="BL229" s="18" t="s">
        <v>211</v>
      </c>
      <c r="BM229" s="203" t="s">
        <v>4504</v>
      </c>
    </row>
    <row r="230" spans="2:51" s="13" customFormat="1" ht="12">
      <c r="B230" s="214"/>
      <c r="C230" s="215"/>
      <c r="D230" s="205" t="s">
        <v>284</v>
      </c>
      <c r="E230" s="216" t="s">
        <v>1</v>
      </c>
      <c r="F230" s="217" t="s">
        <v>4505</v>
      </c>
      <c r="G230" s="215"/>
      <c r="H230" s="218">
        <v>261.555</v>
      </c>
      <c r="I230" s="219"/>
      <c r="J230" s="215"/>
      <c r="K230" s="215"/>
      <c r="L230" s="220"/>
      <c r="M230" s="221"/>
      <c r="N230" s="222"/>
      <c r="O230" s="222"/>
      <c r="P230" s="222"/>
      <c r="Q230" s="222"/>
      <c r="R230" s="222"/>
      <c r="S230" s="222"/>
      <c r="T230" s="223"/>
      <c r="AT230" s="224" t="s">
        <v>284</v>
      </c>
      <c r="AU230" s="224" t="s">
        <v>86</v>
      </c>
      <c r="AV230" s="13" t="s">
        <v>86</v>
      </c>
      <c r="AW230" s="13" t="s">
        <v>32</v>
      </c>
      <c r="AX230" s="13" t="s">
        <v>84</v>
      </c>
      <c r="AY230" s="224" t="s">
        <v>205</v>
      </c>
    </row>
    <row r="231" spans="1:65" s="2" customFormat="1" ht="24.2" customHeight="1">
      <c r="A231" s="35"/>
      <c r="B231" s="36"/>
      <c r="C231" s="250" t="s">
        <v>637</v>
      </c>
      <c r="D231" s="250" t="s">
        <v>502</v>
      </c>
      <c r="E231" s="251" t="s">
        <v>4506</v>
      </c>
      <c r="F231" s="252" t="s">
        <v>4507</v>
      </c>
      <c r="G231" s="253" t="s">
        <v>282</v>
      </c>
      <c r="H231" s="254">
        <v>12.285</v>
      </c>
      <c r="I231" s="255"/>
      <c r="J231" s="256">
        <f>ROUND(I231*H231,2)</f>
        <v>0</v>
      </c>
      <c r="K231" s="252" t="s">
        <v>1</v>
      </c>
      <c r="L231" s="257"/>
      <c r="M231" s="258" t="s">
        <v>1</v>
      </c>
      <c r="N231" s="259" t="s">
        <v>41</v>
      </c>
      <c r="O231" s="72"/>
      <c r="P231" s="201">
        <f>O231*H231</f>
        <v>0</v>
      </c>
      <c r="Q231" s="201">
        <v>0.14</v>
      </c>
      <c r="R231" s="201">
        <f>Q231*H231</f>
        <v>1.7199000000000002</v>
      </c>
      <c r="S231" s="201">
        <v>0</v>
      </c>
      <c r="T231" s="202">
        <f>S231*H231</f>
        <v>0</v>
      </c>
      <c r="U231" s="35"/>
      <c r="V231" s="35"/>
      <c r="W231" s="35"/>
      <c r="X231" s="35"/>
      <c r="Y231" s="35"/>
      <c r="Z231" s="35"/>
      <c r="AA231" s="35"/>
      <c r="AB231" s="35"/>
      <c r="AC231" s="35"/>
      <c r="AD231" s="35"/>
      <c r="AE231" s="35"/>
      <c r="AR231" s="203" t="s">
        <v>245</v>
      </c>
      <c r="AT231" s="203" t="s">
        <v>502</v>
      </c>
      <c r="AU231" s="203" t="s">
        <v>86</v>
      </c>
      <c r="AY231" s="18" t="s">
        <v>205</v>
      </c>
      <c r="BE231" s="204">
        <f>IF(N231="základní",J231,0)</f>
        <v>0</v>
      </c>
      <c r="BF231" s="204">
        <f>IF(N231="snížená",J231,0)</f>
        <v>0</v>
      </c>
      <c r="BG231" s="204">
        <f>IF(N231="zákl. přenesená",J231,0)</f>
        <v>0</v>
      </c>
      <c r="BH231" s="204">
        <f>IF(N231="sníž. přenesená",J231,0)</f>
        <v>0</v>
      </c>
      <c r="BI231" s="204">
        <f>IF(N231="nulová",J231,0)</f>
        <v>0</v>
      </c>
      <c r="BJ231" s="18" t="s">
        <v>84</v>
      </c>
      <c r="BK231" s="204">
        <f>ROUND(I231*H231,2)</f>
        <v>0</v>
      </c>
      <c r="BL231" s="18" t="s">
        <v>211</v>
      </c>
      <c r="BM231" s="203" t="s">
        <v>4508</v>
      </c>
    </row>
    <row r="232" spans="2:51" s="13" customFormat="1" ht="12">
      <c r="B232" s="214"/>
      <c r="C232" s="215"/>
      <c r="D232" s="205" t="s">
        <v>284</v>
      </c>
      <c r="E232" s="216" t="s">
        <v>1</v>
      </c>
      <c r="F232" s="217" t="s">
        <v>4509</v>
      </c>
      <c r="G232" s="215"/>
      <c r="H232" s="218">
        <v>12.285</v>
      </c>
      <c r="I232" s="219"/>
      <c r="J232" s="215"/>
      <c r="K232" s="215"/>
      <c r="L232" s="220"/>
      <c r="M232" s="221"/>
      <c r="N232" s="222"/>
      <c r="O232" s="222"/>
      <c r="P232" s="222"/>
      <c r="Q232" s="222"/>
      <c r="R232" s="222"/>
      <c r="S232" s="222"/>
      <c r="T232" s="223"/>
      <c r="AT232" s="224" t="s">
        <v>284</v>
      </c>
      <c r="AU232" s="224" t="s">
        <v>86</v>
      </c>
      <c r="AV232" s="13" t="s">
        <v>86</v>
      </c>
      <c r="AW232" s="13" t="s">
        <v>32</v>
      </c>
      <c r="AX232" s="13" t="s">
        <v>84</v>
      </c>
      <c r="AY232" s="224" t="s">
        <v>205</v>
      </c>
    </row>
    <row r="233" spans="1:65" s="2" customFormat="1" ht="24.2" customHeight="1">
      <c r="A233" s="35"/>
      <c r="B233" s="36"/>
      <c r="C233" s="250" t="s">
        <v>643</v>
      </c>
      <c r="D233" s="250" t="s">
        <v>502</v>
      </c>
      <c r="E233" s="251" t="s">
        <v>4510</v>
      </c>
      <c r="F233" s="252" t="s">
        <v>4511</v>
      </c>
      <c r="G233" s="253" t="s">
        <v>282</v>
      </c>
      <c r="H233" s="254">
        <v>1.26</v>
      </c>
      <c r="I233" s="255"/>
      <c r="J233" s="256">
        <f>ROUND(I233*H233,2)</f>
        <v>0</v>
      </c>
      <c r="K233" s="252" t="s">
        <v>1</v>
      </c>
      <c r="L233" s="257"/>
      <c r="M233" s="258" t="s">
        <v>1</v>
      </c>
      <c r="N233" s="259" t="s">
        <v>41</v>
      </c>
      <c r="O233" s="72"/>
      <c r="P233" s="201">
        <f>O233*H233</f>
        <v>0</v>
      </c>
      <c r="Q233" s="201">
        <v>0.14</v>
      </c>
      <c r="R233" s="201">
        <f>Q233*H233</f>
        <v>0.17640000000000003</v>
      </c>
      <c r="S233" s="201">
        <v>0</v>
      </c>
      <c r="T233" s="202">
        <f>S233*H233</f>
        <v>0</v>
      </c>
      <c r="U233" s="35"/>
      <c r="V233" s="35"/>
      <c r="W233" s="35"/>
      <c r="X233" s="35"/>
      <c r="Y233" s="35"/>
      <c r="Z233" s="35"/>
      <c r="AA233" s="35"/>
      <c r="AB233" s="35"/>
      <c r="AC233" s="35"/>
      <c r="AD233" s="35"/>
      <c r="AE233" s="35"/>
      <c r="AR233" s="203" t="s">
        <v>245</v>
      </c>
      <c r="AT233" s="203" t="s">
        <v>502</v>
      </c>
      <c r="AU233" s="203" t="s">
        <v>86</v>
      </c>
      <c r="AY233" s="18" t="s">
        <v>205</v>
      </c>
      <c r="BE233" s="204">
        <f>IF(N233="základní",J233,0)</f>
        <v>0</v>
      </c>
      <c r="BF233" s="204">
        <f>IF(N233="snížená",J233,0)</f>
        <v>0</v>
      </c>
      <c r="BG233" s="204">
        <f>IF(N233="zákl. přenesená",J233,0)</f>
        <v>0</v>
      </c>
      <c r="BH233" s="204">
        <f>IF(N233="sníž. přenesená",J233,0)</f>
        <v>0</v>
      </c>
      <c r="BI233" s="204">
        <f>IF(N233="nulová",J233,0)</f>
        <v>0</v>
      </c>
      <c r="BJ233" s="18" t="s">
        <v>84</v>
      </c>
      <c r="BK233" s="204">
        <f>ROUND(I233*H233,2)</f>
        <v>0</v>
      </c>
      <c r="BL233" s="18" t="s">
        <v>211</v>
      </c>
      <c r="BM233" s="203" t="s">
        <v>4512</v>
      </c>
    </row>
    <row r="234" spans="2:51" s="13" customFormat="1" ht="12">
      <c r="B234" s="214"/>
      <c r="C234" s="215"/>
      <c r="D234" s="205" t="s">
        <v>284</v>
      </c>
      <c r="E234" s="216" t="s">
        <v>1</v>
      </c>
      <c r="F234" s="217" t="s">
        <v>4513</v>
      </c>
      <c r="G234" s="215"/>
      <c r="H234" s="218">
        <v>1.26</v>
      </c>
      <c r="I234" s="219"/>
      <c r="J234" s="215"/>
      <c r="K234" s="215"/>
      <c r="L234" s="220"/>
      <c r="M234" s="221"/>
      <c r="N234" s="222"/>
      <c r="O234" s="222"/>
      <c r="P234" s="222"/>
      <c r="Q234" s="222"/>
      <c r="R234" s="222"/>
      <c r="S234" s="222"/>
      <c r="T234" s="223"/>
      <c r="AT234" s="224" t="s">
        <v>284</v>
      </c>
      <c r="AU234" s="224" t="s">
        <v>86</v>
      </c>
      <c r="AV234" s="13" t="s">
        <v>86</v>
      </c>
      <c r="AW234" s="13" t="s">
        <v>32</v>
      </c>
      <c r="AX234" s="13" t="s">
        <v>84</v>
      </c>
      <c r="AY234" s="224" t="s">
        <v>205</v>
      </c>
    </row>
    <row r="235" spans="1:65" s="2" customFormat="1" ht="24.2" customHeight="1">
      <c r="A235" s="35"/>
      <c r="B235" s="36"/>
      <c r="C235" s="192" t="s">
        <v>649</v>
      </c>
      <c r="D235" s="192" t="s">
        <v>207</v>
      </c>
      <c r="E235" s="193" t="s">
        <v>4514</v>
      </c>
      <c r="F235" s="194" t="s">
        <v>4515</v>
      </c>
      <c r="G235" s="195" t="s">
        <v>282</v>
      </c>
      <c r="H235" s="196">
        <v>900</v>
      </c>
      <c r="I235" s="197"/>
      <c r="J235" s="198">
        <f>ROUND(I235*H235,2)</f>
        <v>0</v>
      </c>
      <c r="K235" s="194" t="s">
        <v>278</v>
      </c>
      <c r="L235" s="40"/>
      <c r="M235" s="199" t="s">
        <v>1</v>
      </c>
      <c r="N235" s="200" t="s">
        <v>41</v>
      </c>
      <c r="O235" s="72"/>
      <c r="P235" s="201">
        <f>O235*H235</f>
        <v>0</v>
      </c>
      <c r="Q235" s="201">
        <v>0.10362</v>
      </c>
      <c r="R235" s="201">
        <f>Q235*H235</f>
        <v>93.25800000000001</v>
      </c>
      <c r="S235" s="201">
        <v>0</v>
      </c>
      <c r="T235" s="202">
        <f>S235*H235</f>
        <v>0</v>
      </c>
      <c r="U235" s="35"/>
      <c r="V235" s="35"/>
      <c r="W235" s="35"/>
      <c r="X235" s="35"/>
      <c r="Y235" s="35"/>
      <c r="Z235" s="35"/>
      <c r="AA235" s="35"/>
      <c r="AB235" s="35"/>
      <c r="AC235" s="35"/>
      <c r="AD235" s="35"/>
      <c r="AE235" s="35"/>
      <c r="AR235" s="203" t="s">
        <v>211</v>
      </c>
      <c r="AT235" s="203" t="s">
        <v>207</v>
      </c>
      <c r="AU235" s="203" t="s">
        <v>86</v>
      </c>
      <c r="AY235" s="18" t="s">
        <v>205</v>
      </c>
      <c r="BE235" s="204">
        <f>IF(N235="základní",J235,0)</f>
        <v>0</v>
      </c>
      <c r="BF235" s="204">
        <f>IF(N235="snížená",J235,0)</f>
        <v>0</v>
      </c>
      <c r="BG235" s="204">
        <f>IF(N235="zákl. přenesená",J235,0)</f>
        <v>0</v>
      </c>
      <c r="BH235" s="204">
        <f>IF(N235="sníž. přenesená",J235,0)</f>
        <v>0</v>
      </c>
      <c r="BI235" s="204">
        <f>IF(N235="nulová",J235,0)</f>
        <v>0</v>
      </c>
      <c r="BJ235" s="18" t="s">
        <v>84</v>
      </c>
      <c r="BK235" s="204">
        <f>ROUND(I235*H235,2)</f>
        <v>0</v>
      </c>
      <c r="BL235" s="18" t="s">
        <v>211</v>
      </c>
      <c r="BM235" s="203" t="s">
        <v>4516</v>
      </c>
    </row>
    <row r="236" spans="2:51" s="13" customFormat="1" ht="12">
      <c r="B236" s="214"/>
      <c r="C236" s="215"/>
      <c r="D236" s="205" t="s">
        <v>284</v>
      </c>
      <c r="E236" s="216" t="s">
        <v>1</v>
      </c>
      <c r="F236" s="217" t="s">
        <v>4456</v>
      </c>
      <c r="G236" s="215"/>
      <c r="H236" s="218">
        <v>259</v>
      </c>
      <c r="I236" s="219"/>
      <c r="J236" s="215"/>
      <c r="K236" s="215"/>
      <c r="L236" s="220"/>
      <c r="M236" s="221"/>
      <c r="N236" s="222"/>
      <c r="O236" s="222"/>
      <c r="P236" s="222"/>
      <c r="Q236" s="222"/>
      <c r="R236" s="222"/>
      <c r="S236" s="222"/>
      <c r="T236" s="223"/>
      <c r="AT236" s="224" t="s">
        <v>284</v>
      </c>
      <c r="AU236" s="224" t="s">
        <v>86</v>
      </c>
      <c r="AV236" s="13" t="s">
        <v>86</v>
      </c>
      <c r="AW236" s="13" t="s">
        <v>32</v>
      </c>
      <c r="AX236" s="13" t="s">
        <v>76</v>
      </c>
      <c r="AY236" s="224" t="s">
        <v>205</v>
      </c>
    </row>
    <row r="237" spans="2:51" s="13" customFormat="1" ht="12">
      <c r="B237" s="214"/>
      <c r="C237" s="215"/>
      <c r="D237" s="205" t="s">
        <v>284</v>
      </c>
      <c r="E237" s="216" t="s">
        <v>1</v>
      </c>
      <c r="F237" s="217" t="s">
        <v>4457</v>
      </c>
      <c r="G237" s="215"/>
      <c r="H237" s="218">
        <v>641</v>
      </c>
      <c r="I237" s="219"/>
      <c r="J237" s="215"/>
      <c r="K237" s="215"/>
      <c r="L237" s="220"/>
      <c r="M237" s="221"/>
      <c r="N237" s="222"/>
      <c r="O237" s="222"/>
      <c r="P237" s="222"/>
      <c r="Q237" s="222"/>
      <c r="R237" s="222"/>
      <c r="S237" s="222"/>
      <c r="T237" s="223"/>
      <c r="AT237" s="224" t="s">
        <v>284</v>
      </c>
      <c r="AU237" s="224" t="s">
        <v>86</v>
      </c>
      <c r="AV237" s="13" t="s">
        <v>86</v>
      </c>
      <c r="AW237" s="13" t="s">
        <v>32</v>
      </c>
      <c r="AX237" s="13" t="s">
        <v>76</v>
      </c>
      <c r="AY237" s="224" t="s">
        <v>205</v>
      </c>
    </row>
    <row r="238" spans="2:51" s="15" customFormat="1" ht="12">
      <c r="B238" s="239"/>
      <c r="C238" s="240"/>
      <c r="D238" s="205" t="s">
        <v>284</v>
      </c>
      <c r="E238" s="241" t="s">
        <v>1</v>
      </c>
      <c r="F238" s="242" t="s">
        <v>453</v>
      </c>
      <c r="G238" s="240"/>
      <c r="H238" s="243">
        <v>900</v>
      </c>
      <c r="I238" s="244"/>
      <c r="J238" s="240"/>
      <c r="K238" s="240"/>
      <c r="L238" s="245"/>
      <c r="M238" s="246"/>
      <c r="N238" s="247"/>
      <c r="O238" s="247"/>
      <c r="P238" s="247"/>
      <c r="Q238" s="247"/>
      <c r="R238" s="247"/>
      <c r="S238" s="247"/>
      <c r="T238" s="248"/>
      <c r="AT238" s="249" t="s">
        <v>284</v>
      </c>
      <c r="AU238" s="249" t="s">
        <v>86</v>
      </c>
      <c r="AV238" s="15" t="s">
        <v>211</v>
      </c>
      <c r="AW238" s="15" t="s">
        <v>32</v>
      </c>
      <c r="AX238" s="15" t="s">
        <v>84</v>
      </c>
      <c r="AY238" s="249" t="s">
        <v>205</v>
      </c>
    </row>
    <row r="239" spans="1:65" s="2" customFormat="1" ht="14.45" customHeight="1">
      <c r="A239" s="35"/>
      <c r="B239" s="36"/>
      <c r="C239" s="250" t="s">
        <v>653</v>
      </c>
      <c r="D239" s="250" t="s">
        <v>502</v>
      </c>
      <c r="E239" s="251" t="s">
        <v>4517</v>
      </c>
      <c r="F239" s="252" t="s">
        <v>4518</v>
      </c>
      <c r="G239" s="253" t="s">
        <v>282</v>
      </c>
      <c r="H239" s="254">
        <v>924.525</v>
      </c>
      <c r="I239" s="255"/>
      <c r="J239" s="256">
        <f>ROUND(I239*H239,2)</f>
        <v>0</v>
      </c>
      <c r="K239" s="252" t="s">
        <v>1</v>
      </c>
      <c r="L239" s="257"/>
      <c r="M239" s="258" t="s">
        <v>1</v>
      </c>
      <c r="N239" s="259" t="s">
        <v>41</v>
      </c>
      <c r="O239" s="72"/>
      <c r="P239" s="201">
        <f>O239*H239</f>
        <v>0</v>
      </c>
      <c r="Q239" s="201">
        <v>0.152</v>
      </c>
      <c r="R239" s="201">
        <f>Q239*H239</f>
        <v>140.52779999999998</v>
      </c>
      <c r="S239" s="201">
        <v>0</v>
      </c>
      <c r="T239" s="202">
        <f>S239*H239</f>
        <v>0</v>
      </c>
      <c r="U239" s="35"/>
      <c r="V239" s="35"/>
      <c r="W239" s="35"/>
      <c r="X239" s="35"/>
      <c r="Y239" s="35"/>
      <c r="Z239" s="35"/>
      <c r="AA239" s="35"/>
      <c r="AB239" s="35"/>
      <c r="AC239" s="35"/>
      <c r="AD239" s="35"/>
      <c r="AE239" s="35"/>
      <c r="AR239" s="203" t="s">
        <v>245</v>
      </c>
      <c r="AT239" s="203" t="s">
        <v>502</v>
      </c>
      <c r="AU239" s="203" t="s">
        <v>86</v>
      </c>
      <c r="AY239" s="18" t="s">
        <v>205</v>
      </c>
      <c r="BE239" s="204">
        <f>IF(N239="základní",J239,0)</f>
        <v>0</v>
      </c>
      <c r="BF239" s="204">
        <f>IF(N239="snížená",J239,0)</f>
        <v>0</v>
      </c>
      <c r="BG239" s="204">
        <f>IF(N239="zákl. přenesená",J239,0)</f>
        <v>0</v>
      </c>
      <c r="BH239" s="204">
        <f>IF(N239="sníž. přenesená",J239,0)</f>
        <v>0</v>
      </c>
      <c r="BI239" s="204">
        <f>IF(N239="nulová",J239,0)</f>
        <v>0</v>
      </c>
      <c r="BJ239" s="18" t="s">
        <v>84</v>
      </c>
      <c r="BK239" s="204">
        <f>ROUND(I239*H239,2)</f>
        <v>0</v>
      </c>
      <c r="BL239" s="18" t="s">
        <v>211</v>
      </c>
      <c r="BM239" s="203" t="s">
        <v>4519</v>
      </c>
    </row>
    <row r="240" spans="2:51" s="13" customFormat="1" ht="22.5">
      <c r="B240" s="214"/>
      <c r="C240" s="215"/>
      <c r="D240" s="205" t="s">
        <v>284</v>
      </c>
      <c r="E240" s="216" t="s">
        <v>1</v>
      </c>
      <c r="F240" s="217" t="s">
        <v>4520</v>
      </c>
      <c r="G240" s="215"/>
      <c r="H240" s="218">
        <v>251.475</v>
      </c>
      <c r="I240" s="219"/>
      <c r="J240" s="215"/>
      <c r="K240" s="215"/>
      <c r="L240" s="220"/>
      <c r="M240" s="221"/>
      <c r="N240" s="222"/>
      <c r="O240" s="222"/>
      <c r="P240" s="222"/>
      <c r="Q240" s="222"/>
      <c r="R240" s="222"/>
      <c r="S240" s="222"/>
      <c r="T240" s="223"/>
      <c r="AT240" s="224" t="s">
        <v>284</v>
      </c>
      <c r="AU240" s="224" t="s">
        <v>86</v>
      </c>
      <c r="AV240" s="13" t="s">
        <v>86</v>
      </c>
      <c r="AW240" s="13" t="s">
        <v>32</v>
      </c>
      <c r="AX240" s="13" t="s">
        <v>76</v>
      </c>
      <c r="AY240" s="224" t="s">
        <v>205</v>
      </c>
    </row>
    <row r="241" spans="2:51" s="13" customFormat="1" ht="12">
      <c r="B241" s="214"/>
      <c r="C241" s="215"/>
      <c r="D241" s="205" t="s">
        <v>284</v>
      </c>
      <c r="E241" s="216" t="s">
        <v>1</v>
      </c>
      <c r="F241" s="217" t="s">
        <v>4521</v>
      </c>
      <c r="G241" s="215"/>
      <c r="H241" s="218">
        <v>673.05</v>
      </c>
      <c r="I241" s="219"/>
      <c r="J241" s="215"/>
      <c r="K241" s="215"/>
      <c r="L241" s="220"/>
      <c r="M241" s="221"/>
      <c r="N241" s="222"/>
      <c r="O241" s="222"/>
      <c r="P241" s="222"/>
      <c r="Q241" s="222"/>
      <c r="R241" s="222"/>
      <c r="S241" s="222"/>
      <c r="T241" s="223"/>
      <c r="AT241" s="224" t="s">
        <v>284</v>
      </c>
      <c r="AU241" s="224" t="s">
        <v>86</v>
      </c>
      <c r="AV241" s="13" t="s">
        <v>86</v>
      </c>
      <c r="AW241" s="13" t="s">
        <v>32</v>
      </c>
      <c r="AX241" s="13" t="s">
        <v>76</v>
      </c>
      <c r="AY241" s="224" t="s">
        <v>205</v>
      </c>
    </row>
    <row r="242" spans="2:51" s="15" customFormat="1" ht="12">
      <c r="B242" s="239"/>
      <c r="C242" s="240"/>
      <c r="D242" s="205" t="s">
        <v>284</v>
      </c>
      <c r="E242" s="241" t="s">
        <v>1</v>
      </c>
      <c r="F242" s="242" t="s">
        <v>453</v>
      </c>
      <c r="G242" s="240"/>
      <c r="H242" s="243">
        <v>924.525</v>
      </c>
      <c r="I242" s="244"/>
      <c r="J242" s="240"/>
      <c r="K242" s="240"/>
      <c r="L242" s="245"/>
      <c r="M242" s="246"/>
      <c r="N242" s="247"/>
      <c r="O242" s="247"/>
      <c r="P242" s="247"/>
      <c r="Q242" s="247"/>
      <c r="R242" s="247"/>
      <c r="S242" s="247"/>
      <c r="T242" s="248"/>
      <c r="AT242" s="249" t="s">
        <v>284</v>
      </c>
      <c r="AU242" s="249" t="s">
        <v>86</v>
      </c>
      <c r="AV242" s="15" t="s">
        <v>211</v>
      </c>
      <c r="AW242" s="15" t="s">
        <v>32</v>
      </c>
      <c r="AX242" s="15" t="s">
        <v>84</v>
      </c>
      <c r="AY242" s="249" t="s">
        <v>205</v>
      </c>
    </row>
    <row r="243" spans="1:65" s="2" customFormat="1" ht="24.2" customHeight="1">
      <c r="A243" s="35"/>
      <c r="B243" s="36"/>
      <c r="C243" s="250" t="s">
        <v>660</v>
      </c>
      <c r="D243" s="250" t="s">
        <v>502</v>
      </c>
      <c r="E243" s="251" t="s">
        <v>4522</v>
      </c>
      <c r="F243" s="252" t="s">
        <v>4523</v>
      </c>
      <c r="G243" s="253" t="s">
        <v>282</v>
      </c>
      <c r="H243" s="254">
        <v>10.92</v>
      </c>
      <c r="I243" s="255"/>
      <c r="J243" s="256">
        <f>ROUND(I243*H243,2)</f>
        <v>0</v>
      </c>
      <c r="K243" s="252" t="s">
        <v>1</v>
      </c>
      <c r="L243" s="257"/>
      <c r="M243" s="258" t="s">
        <v>1</v>
      </c>
      <c r="N243" s="259" t="s">
        <v>41</v>
      </c>
      <c r="O243" s="72"/>
      <c r="P243" s="201">
        <f>O243*H243</f>
        <v>0</v>
      </c>
      <c r="Q243" s="201">
        <v>0.152</v>
      </c>
      <c r="R243" s="201">
        <f>Q243*H243</f>
        <v>1.65984</v>
      </c>
      <c r="S243" s="201">
        <v>0</v>
      </c>
      <c r="T243" s="202">
        <f>S243*H243</f>
        <v>0</v>
      </c>
      <c r="U243" s="35"/>
      <c r="V243" s="35"/>
      <c r="W243" s="35"/>
      <c r="X243" s="35"/>
      <c r="Y243" s="35"/>
      <c r="Z243" s="35"/>
      <c r="AA243" s="35"/>
      <c r="AB243" s="35"/>
      <c r="AC243" s="35"/>
      <c r="AD243" s="35"/>
      <c r="AE243" s="35"/>
      <c r="AR243" s="203" t="s">
        <v>245</v>
      </c>
      <c r="AT243" s="203" t="s">
        <v>502</v>
      </c>
      <c r="AU243" s="203" t="s">
        <v>86</v>
      </c>
      <c r="AY243" s="18" t="s">
        <v>205</v>
      </c>
      <c r="BE243" s="204">
        <f>IF(N243="základní",J243,0)</f>
        <v>0</v>
      </c>
      <c r="BF243" s="204">
        <f>IF(N243="snížená",J243,0)</f>
        <v>0</v>
      </c>
      <c r="BG243" s="204">
        <f>IF(N243="zákl. přenesená",J243,0)</f>
        <v>0</v>
      </c>
      <c r="BH243" s="204">
        <f>IF(N243="sníž. přenesená",J243,0)</f>
        <v>0</v>
      </c>
      <c r="BI243" s="204">
        <f>IF(N243="nulová",J243,0)</f>
        <v>0</v>
      </c>
      <c r="BJ243" s="18" t="s">
        <v>84</v>
      </c>
      <c r="BK243" s="204">
        <f>ROUND(I243*H243,2)</f>
        <v>0</v>
      </c>
      <c r="BL243" s="18" t="s">
        <v>211</v>
      </c>
      <c r="BM243" s="203" t="s">
        <v>4524</v>
      </c>
    </row>
    <row r="244" spans="2:51" s="13" customFormat="1" ht="22.5">
      <c r="B244" s="214"/>
      <c r="C244" s="215"/>
      <c r="D244" s="205" t="s">
        <v>284</v>
      </c>
      <c r="E244" s="216" t="s">
        <v>1</v>
      </c>
      <c r="F244" s="217" t="s">
        <v>4525</v>
      </c>
      <c r="G244" s="215"/>
      <c r="H244" s="218">
        <v>10.92</v>
      </c>
      <c r="I244" s="219"/>
      <c r="J244" s="215"/>
      <c r="K244" s="215"/>
      <c r="L244" s="220"/>
      <c r="M244" s="221"/>
      <c r="N244" s="222"/>
      <c r="O244" s="222"/>
      <c r="P244" s="222"/>
      <c r="Q244" s="222"/>
      <c r="R244" s="222"/>
      <c r="S244" s="222"/>
      <c r="T244" s="223"/>
      <c r="AT244" s="224" t="s">
        <v>284</v>
      </c>
      <c r="AU244" s="224" t="s">
        <v>86</v>
      </c>
      <c r="AV244" s="13" t="s">
        <v>86</v>
      </c>
      <c r="AW244" s="13" t="s">
        <v>32</v>
      </c>
      <c r="AX244" s="13" t="s">
        <v>84</v>
      </c>
      <c r="AY244" s="224" t="s">
        <v>205</v>
      </c>
    </row>
    <row r="245" spans="1:65" s="2" customFormat="1" ht="24.2" customHeight="1">
      <c r="A245" s="35"/>
      <c r="B245" s="36"/>
      <c r="C245" s="250" t="s">
        <v>666</v>
      </c>
      <c r="D245" s="250" t="s">
        <v>502</v>
      </c>
      <c r="E245" s="251" t="s">
        <v>4526</v>
      </c>
      <c r="F245" s="252" t="s">
        <v>4527</v>
      </c>
      <c r="G245" s="253" t="s">
        <v>282</v>
      </c>
      <c r="H245" s="254">
        <v>9.555</v>
      </c>
      <c r="I245" s="255"/>
      <c r="J245" s="256">
        <f>ROUND(I245*H245,2)</f>
        <v>0</v>
      </c>
      <c r="K245" s="252" t="s">
        <v>1</v>
      </c>
      <c r="L245" s="257"/>
      <c r="M245" s="258" t="s">
        <v>1</v>
      </c>
      <c r="N245" s="259" t="s">
        <v>41</v>
      </c>
      <c r="O245" s="72"/>
      <c r="P245" s="201">
        <f>O245*H245</f>
        <v>0</v>
      </c>
      <c r="Q245" s="201">
        <v>0.152</v>
      </c>
      <c r="R245" s="201">
        <f>Q245*H245</f>
        <v>1.4523599999999999</v>
      </c>
      <c r="S245" s="201">
        <v>0</v>
      </c>
      <c r="T245" s="202">
        <f>S245*H245</f>
        <v>0</v>
      </c>
      <c r="U245" s="35"/>
      <c r="V245" s="35"/>
      <c r="W245" s="35"/>
      <c r="X245" s="35"/>
      <c r="Y245" s="35"/>
      <c r="Z245" s="35"/>
      <c r="AA245" s="35"/>
      <c r="AB245" s="35"/>
      <c r="AC245" s="35"/>
      <c r="AD245" s="35"/>
      <c r="AE245" s="35"/>
      <c r="AR245" s="203" t="s">
        <v>245</v>
      </c>
      <c r="AT245" s="203" t="s">
        <v>502</v>
      </c>
      <c r="AU245" s="203" t="s">
        <v>86</v>
      </c>
      <c r="AY245" s="18" t="s">
        <v>205</v>
      </c>
      <c r="BE245" s="204">
        <f>IF(N245="základní",J245,0)</f>
        <v>0</v>
      </c>
      <c r="BF245" s="204">
        <f>IF(N245="snížená",J245,0)</f>
        <v>0</v>
      </c>
      <c r="BG245" s="204">
        <f>IF(N245="zákl. přenesená",J245,0)</f>
        <v>0</v>
      </c>
      <c r="BH245" s="204">
        <f>IF(N245="sníž. přenesená",J245,0)</f>
        <v>0</v>
      </c>
      <c r="BI245" s="204">
        <f>IF(N245="nulová",J245,0)</f>
        <v>0</v>
      </c>
      <c r="BJ245" s="18" t="s">
        <v>84</v>
      </c>
      <c r="BK245" s="204">
        <f>ROUND(I245*H245,2)</f>
        <v>0</v>
      </c>
      <c r="BL245" s="18" t="s">
        <v>211</v>
      </c>
      <c r="BM245" s="203" t="s">
        <v>4528</v>
      </c>
    </row>
    <row r="246" spans="2:51" s="13" customFormat="1" ht="22.5">
      <c r="B246" s="214"/>
      <c r="C246" s="215"/>
      <c r="D246" s="205" t="s">
        <v>284</v>
      </c>
      <c r="E246" s="216" t="s">
        <v>1</v>
      </c>
      <c r="F246" s="217" t="s">
        <v>4529</v>
      </c>
      <c r="G246" s="215"/>
      <c r="H246" s="218">
        <v>9.555</v>
      </c>
      <c r="I246" s="219"/>
      <c r="J246" s="215"/>
      <c r="K246" s="215"/>
      <c r="L246" s="220"/>
      <c r="M246" s="221"/>
      <c r="N246" s="222"/>
      <c r="O246" s="222"/>
      <c r="P246" s="222"/>
      <c r="Q246" s="222"/>
      <c r="R246" s="222"/>
      <c r="S246" s="222"/>
      <c r="T246" s="223"/>
      <c r="AT246" s="224" t="s">
        <v>284</v>
      </c>
      <c r="AU246" s="224" t="s">
        <v>86</v>
      </c>
      <c r="AV246" s="13" t="s">
        <v>86</v>
      </c>
      <c r="AW246" s="13" t="s">
        <v>32</v>
      </c>
      <c r="AX246" s="13" t="s">
        <v>84</v>
      </c>
      <c r="AY246" s="224" t="s">
        <v>205</v>
      </c>
    </row>
    <row r="247" spans="1:65" s="2" customFormat="1" ht="14.45" customHeight="1">
      <c r="A247" s="35"/>
      <c r="B247" s="36"/>
      <c r="C247" s="192" t="s">
        <v>675</v>
      </c>
      <c r="D247" s="192" t="s">
        <v>207</v>
      </c>
      <c r="E247" s="193" t="s">
        <v>4530</v>
      </c>
      <c r="F247" s="194" t="s">
        <v>4531</v>
      </c>
      <c r="G247" s="195" t="s">
        <v>282</v>
      </c>
      <c r="H247" s="196">
        <v>62.4</v>
      </c>
      <c r="I247" s="197"/>
      <c r="J247" s="198">
        <f>ROUND(I247*H247,2)</f>
        <v>0</v>
      </c>
      <c r="K247" s="194" t="s">
        <v>1</v>
      </c>
      <c r="L247" s="40"/>
      <c r="M247" s="199" t="s">
        <v>1</v>
      </c>
      <c r="N247" s="200" t="s">
        <v>41</v>
      </c>
      <c r="O247" s="72"/>
      <c r="P247" s="201">
        <f>O247*H247</f>
        <v>0</v>
      </c>
      <c r="Q247" s="201">
        <v>0</v>
      </c>
      <c r="R247" s="201">
        <f>Q247*H247</f>
        <v>0</v>
      </c>
      <c r="S247" s="201">
        <v>0</v>
      </c>
      <c r="T247" s="202">
        <f>S247*H247</f>
        <v>0</v>
      </c>
      <c r="U247" s="35"/>
      <c r="V247" s="35"/>
      <c r="W247" s="35"/>
      <c r="X247" s="35"/>
      <c r="Y247" s="35"/>
      <c r="Z247" s="35"/>
      <c r="AA247" s="35"/>
      <c r="AB247" s="35"/>
      <c r="AC247" s="35"/>
      <c r="AD247" s="35"/>
      <c r="AE247" s="35"/>
      <c r="AR247" s="203" t="s">
        <v>211</v>
      </c>
      <c r="AT247" s="203" t="s">
        <v>207</v>
      </c>
      <c r="AU247" s="203" t="s">
        <v>86</v>
      </c>
      <c r="AY247" s="18" t="s">
        <v>205</v>
      </c>
      <c r="BE247" s="204">
        <f>IF(N247="základní",J247,0)</f>
        <v>0</v>
      </c>
      <c r="BF247" s="204">
        <f>IF(N247="snížená",J247,0)</f>
        <v>0</v>
      </c>
      <c r="BG247" s="204">
        <f>IF(N247="zákl. přenesená",J247,0)</f>
        <v>0</v>
      </c>
      <c r="BH247" s="204">
        <f>IF(N247="sníž. přenesená",J247,0)</f>
        <v>0</v>
      </c>
      <c r="BI247" s="204">
        <f>IF(N247="nulová",J247,0)</f>
        <v>0</v>
      </c>
      <c r="BJ247" s="18" t="s">
        <v>84</v>
      </c>
      <c r="BK247" s="204">
        <f>ROUND(I247*H247,2)</f>
        <v>0</v>
      </c>
      <c r="BL247" s="18" t="s">
        <v>211</v>
      </c>
      <c r="BM247" s="203" t="s">
        <v>4532</v>
      </c>
    </row>
    <row r="248" spans="2:63" s="12" customFormat="1" ht="22.9" customHeight="1">
      <c r="B248" s="176"/>
      <c r="C248" s="177"/>
      <c r="D248" s="178" t="s">
        <v>75</v>
      </c>
      <c r="E248" s="190" t="s">
        <v>245</v>
      </c>
      <c r="F248" s="190" t="s">
        <v>3683</v>
      </c>
      <c r="G248" s="177"/>
      <c r="H248" s="177"/>
      <c r="I248" s="180"/>
      <c r="J248" s="191">
        <f>BK248</f>
        <v>0</v>
      </c>
      <c r="K248" s="177"/>
      <c r="L248" s="182"/>
      <c r="M248" s="183"/>
      <c r="N248" s="184"/>
      <c r="O248" s="184"/>
      <c r="P248" s="185">
        <f>SUM(P249:P256)</f>
        <v>0</v>
      </c>
      <c r="Q248" s="184"/>
      <c r="R248" s="185">
        <f>SUM(R249:R256)</f>
        <v>5.25096</v>
      </c>
      <c r="S248" s="184"/>
      <c r="T248" s="186">
        <f>SUM(T249:T256)</f>
        <v>0</v>
      </c>
      <c r="AR248" s="187" t="s">
        <v>84</v>
      </c>
      <c r="AT248" s="188" t="s">
        <v>75</v>
      </c>
      <c r="AU248" s="188" t="s">
        <v>84</v>
      </c>
      <c r="AY248" s="187" t="s">
        <v>205</v>
      </c>
      <c r="BK248" s="189">
        <f>SUM(BK249:BK256)</f>
        <v>0</v>
      </c>
    </row>
    <row r="249" spans="1:65" s="2" customFormat="1" ht="24.2" customHeight="1">
      <c r="A249" s="35"/>
      <c r="B249" s="36"/>
      <c r="C249" s="192" t="s">
        <v>680</v>
      </c>
      <c r="D249" s="192" t="s">
        <v>207</v>
      </c>
      <c r="E249" s="193" t="s">
        <v>4533</v>
      </c>
      <c r="F249" s="194" t="s">
        <v>4534</v>
      </c>
      <c r="G249" s="195" t="s">
        <v>210</v>
      </c>
      <c r="H249" s="196">
        <v>11</v>
      </c>
      <c r="I249" s="197"/>
      <c r="J249" s="198">
        <f>ROUND(I249*H249,2)</f>
        <v>0</v>
      </c>
      <c r="K249" s="194" t="s">
        <v>963</v>
      </c>
      <c r="L249" s="40"/>
      <c r="M249" s="199" t="s">
        <v>1</v>
      </c>
      <c r="N249" s="200" t="s">
        <v>41</v>
      </c>
      <c r="O249" s="72"/>
      <c r="P249" s="201">
        <f>O249*H249</f>
        <v>0</v>
      </c>
      <c r="Q249" s="201">
        <v>0.4208</v>
      </c>
      <c r="R249" s="201">
        <f>Q249*H249</f>
        <v>4.6288</v>
      </c>
      <c r="S249" s="201">
        <v>0</v>
      </c>
      <c r="T249" s="202">
        <f>S249*H249</f>
        <v>0</v>
      </c>
      <c r="U249" s="35"/>
      <c r="V249" s="35"/>
      <c r="W249" s="35"/>
      <c r="X249" s="35"/>
      <c r="Y249" s="35"/>
      <c r="Z249" s="35"/>
      <c r="AA249" s="35"/>
      <c r="AB249" s="35"/>
      <c r="AC249" s="35"/>
      <c r="AD249" s="35"/>
      <c r="AE249" s="35"/>
      <c r="AR249" s="203" t="s">
        <v>211</v>
      </c>
      <c r="AT249" s="203" t="s">
        <v>207</v>
      </c>
      <c r="AU249" s="203" t="s">
        <v>86</v>
      </c>
      <c r="AY249" s="18" t="s">
        <v>205</v>
      </c>
      <c r="BE249" s="204">
        <f>IF(N249="základní",J249,0)</f>
        <v>0</v>
      </c>
      <c r="BF249" s="204">
        <f>IF(N249="snížená",J249,0)</f>
        <v>0</v>
      </c>
      <c r="BG249" s="204">
        <f>IF(N249="zákl. přenesená",J249,0)</f>
        <v>0</v>
      </c>
      <c r="BH249" s="204">
        <f>IF(N249="sníž. přenesená",J249,0)</f>
        <v>0</v>
      </c>
      <c r="BI249" s="204">
        <f>IF(N249="nulová",J249,0)</f>
        <v>0</v>
      </c>
      <c r="BJ249" s="18" t="s">
        <v>84</v>
      </c>
      <c r="BK249" s="204">
        <f>ROUND(I249*H249,2)</f>
        <v>0</v>
      </c>
      <c r="BL249" s="18" t="s">
        <v>211</v>
      </c>
      <c r="BM249" s="203" t="s">
        <v>4535</v>
      </c>
    </row>
    <row r="250" spans="1:65" s="2" customFormat="1" ht="24.2" customHeight="1">
      <c r="A250" s="35"/>
      <c r="B250" s="36"/>
      <c r="C250" s="192" t="s">
        <v>690</v>
      </c>
      <c r="D250" s="192" t="s">
        <v>207</v>
      </c>
      <c r="E250" s="193" t="s">
        <v>4536</v>
      </c>
      <c r="F250" s="194" t="s">
        <v>4537</v>
      </c>
      <c r="G250" s="195" t="s">
        <v>210</v>
      </c>
      <c r="H250" s="196">
        <v>2</v>
      </c>
      <c r="I250" s="197"/>
      <c r="J250" s="198">
        <f>ROUND(I250*H250,2)</f>
        <v>0</v>
      </c>
      <c r="K250" s="194" t="s">
        <v>963</v>
      </c>
      <c r="L250" s="40"/>
      <c r="M250" s="199" t="s">
        <v>1</v>
      </c>
      <c r="N250" s="200" t="s">
        <v>41</v>
      </c>
      <c r="O250" s="72"/>
      <c r="P250" s="201">
        <f>O250*H250</f>
        <v>0</v>
      </c>
      <c r="Q250" s="201">
        <v>0.31108</v>
      </c>
      <c r="R250" s="201">
        <f>Q250*H250</f>
        <v>0.62216</v>
      </c>
      <c r="S250" s="201">
        <v>0</v>
      </c>
      <c r="T250" s="202">
        <f>S250*H250</f>
        <v>0</v>
      </c>
      <c r="U250" s="35"/>
      <c r="V250" s="35"/>
      <c r="W250" s="35"/>
      <c r="X250" s="35"/>
      <c r="Y250" s="35"/>
      <c r="Z250" s="35"/>
      <c r="AA250" s="35"/>
      <c r="AB250" s="35"/>
      <c r="AC250" s="35"/>
      <c r="AD250" s="35"/>
      <c r="AE250" s="35"/>
      <c r="AR250" s="203" t="s">
        <v>211</v>
      </c>
      <c r="AT250" s="203" t="s">
        <v>207</v>
      </c>
      <c r="AU250" s="203" t="s">
        <v>86</v>
      </c>
      <c r="AY250" s="18" t="s">
        <v>205</v>
      </c>
      <c r="BE250" s="204">
        <f>IF(N250="základní",J250,0)</f>
        <v>0</v>
      </c>
      <c r="BF250" s="204">
        <f>IF(N250="snížená",J250,0)</f>
        <v>0</v>
      </c>
      <c r="BG250" s="204">
        <f>IF(N250="zákl. přenesená",J250,0)</f>
        <v>0</v>
      </c>
      <c r="BH250" s="204">
        <f>IF(N250="sníž. přenesená",J250,0)</f>
        <v>0</v>
      </c>
      <c r="BI250" s="204">
        <f>IF(N250="nulová",J250,0)</f>
        <v>0</v>
      </c>
      <c r="BJ250" s="18" t="s">
        <v>84</v>
      </c>
      <c r="BK250" s="204">
        <f>ROUND(I250*H250,2)</f>
        <v>0</v>
      </c>
      <c r="BL250" s="18" t="s">
        <v>211</v>
      </c>
      <c r="BM250" s="203" t="s">
        <v>4538</v>
      </c>
    </row>
    <row r="251" spans="1:65" s="2" customFormat="1" ht="24.2" customHeight="1">
      <c r="A251" s="35"/>
      <c r="B251" s="36"/>
      <c r="C251" s="192" t="s">
        <v>695</v>
      </c>
      <c r="D251" s="192" t="s">
        <v>207</v>
      </c>
      <c r="E251" s="193" t="s">
        <v>4539</v>
      </c>
      <c r="F251" s="194" t="s">
        <v>4540</v>
      </c>
      <c r="G251" s="195" t="s">
        <v>210</v>
      </c>
      <c r="H251" s="196">
        <v>7</v>
      </c>
      <c r="I251" s="197"/>
      <c r="J251" s="198">
        <f>ROUND(I251*H251,2)</f>
        <v>0</v>
      </c>
      <c r="K251" s="194" t="s">
        <v>1</v>
      </c>
      <c r="L251" s="40"/>
      <c r="M251" s="199" t="s">
        <v>1</v>
      </c>
      <c r="N251" s="200" t="s">
        <v>41</v>
      </c>
      <c r="O251" s="72"/>
      <c r="P251" s="201">
        <f>O251*H251</f>
        <v>0</v>
      </c>
      <c r="Q251" s="201">
        <v>0</v>
      </c>
      <c r="R251" s="201">
        <f>Q251*H251</f>
        <v>0</v>
      </c>
      <c r="S251" s="201">
        <v>0</v>
      </c>
      <c r="T251" s="202">
        <f>S251*H251</f>
        <v>0</v>
      </c>
      <c r="U251" s="35"/>
      <c r="V251" s="35"/>
      <c r="W251" s="35"/>
      <c r="X251" s="35"/>
      <c r="Y251" s="35"/>
      <c r="Z251" s="35"/>
      <c r="AA251" s="35"/>
      <c r="AB251" s="35"/>
      <c r="AC251" s="35"/>
      <c r="AD251" s="35"/>
      <c r="AE251" s="35"/>
      <c r="AR251" s="203" t="s">
        <v>211</v>
      </c>
      <c r="AT251" s="203" t="s">
        <v>207</v>
      </c>
      <c r="AU251" s="203" t="s">
        <v>86</v>
      </c>
      <c r="AY251" s="18" t="s">
        <v>205</v>
      </c>
      <c r="BE251" s="204">
        <f>IF(N251="základní",J251,0)</f>
        <v>0</v>
      </c>
      <c r="BF251" s="204">
        <f>IF(N251="snížená",J251,0)</f>
        <v>0</v>
      </c>
      <c r="BG251" s="204">
        <f>IF(N251="zákl. přenesená",J251,0)</f>
        <v>0</v>
      </c>
      <c r="BH251" s="204">
        <f>IF(N251="sníž. přenesená",J251,0)</f>
        <v>0</v>
      </c>
      <c r="BI251" s="204">
        <f>IF(N251="nulová",J251,0)</f>
        <v>0</v>
      </c>
      <c r="BJ251" s="18" t="s">
        <v>84</v>
      </c>
      <c r="BK251" s="204">
        <f>ROUND(I251*H251,2)</f>
        <v>0</v>
      </c>
      <c r="BL251" s="18" t="s">
        <v>211</v>
      </c>
      <c r="BM251" s="203" t="s">
        <v>4541</v>
      </c>
    </row>
    <row r="252" spans="1:47" s="2" customFormat="1" ht="68.25">
      <c r="A252" s="35"/>
      <c r="B252" s="36"/>
      <c r="C252" s="37"/>
      <c r="D252" s="205" t="s">
        <v>225</v>
      </c>
      <c r="E252" s="37"/>
      <c r="F252" s="206" t="s">
        <v>4542</v>
      </c>
      <c r="G252" s="37"/>
      <c r="H252" s="37"/>
      <c r="I252" s="207"/>
      <c r="J252" s="37"/>
      <c r="K252" s="37"/>
      <c r="L252" s="40"/>
      <c r="M252" s="208"/>
      <c r="N252" s="209"/>
      <c r="O252" s="72"/>
      <c r="P252" s="72"/>
      <c r="Q252" s="72"/>
      <c r="R252" s="72"/>
      <c r="S252" s="72"/>
      <c r="T252" s="73"/>
      <c r="U252" s="35"/>
      <c r="V252" s="35"/>
      <c r="W252" s="35"/>
      <c r="X252" s="35"/>
      <c r="Y252" s="35"/>
      <c r="Z252" s="35"/>
      <c r="AA252" s="35"/>
      <c r="AB252" s="35"/>
      <c r="AC252" s="35"/>
      <c r="AD252" s="35"/>
      <c r="AE252" s="35"/>
      <c r="AT252" s="18" t="s">
        <v>225</v>
      </c>
      <c r="AU252" s="18" t="s">
        <v>86</v>
      </c>
    </row>
    <row r="253" spans="2:51" s="13" customFormat="1" ht="12">
      <c r="B253" s="214"/>
      <c r="C253" s="215"/>
      <c r="D253" s="205" t="s">
        <v>284</v>
      </c>
      <c r="E253" s="216" t="s">
        <v>1</v>
      </c>
      <c r="F253" s="217" t="s">
        <v>4543</v>
      </c>
      <c r="G253" s="215"/>
      <c r="H253" s="218">
        <v>7</v>
      </c>
      <c r="I253" s="219"/>
      <c r="J253" s="215"/>
      <c r="K253" s="215"/>
      <c r="L253" s="220"/>
      <c r="M253" s="221"/>
      <c r="N253" s="222"/>
      <c r="O253" s="222"/>
      <c r="P253" s="222"/>
      <c r="Q253" s="222"/>
      <c r="R253" s="222"/>
      <c r="S253" s="222"/>
      <c r="T253" s="223"/>
      <c r="AT253" s="224" t="s">
        <v>284</v>
      </c>
      <c r="AU253" s="224" t="s">
        <v>86</v>
      </c>
      <c r="AV253" s="13" t="s">
        <v>86</v>
      </c>
      <c r="AW253" s="13" t="s">
        <v>32</v>
      </c>
      <c r="AX253" s="13" t="s">
        <v>84</v>
      </c>
      <c r="AY253" s="224" t="s">
        <v>205</v>
      </c>
    </row>
    <row r="254" spans="1:65" s="2" customFormat="1" ht="24.2" customHeight="1">
      <c r="A254" s="35"/>
      <c r="B254" s="36"/>
      <c r="C254" s="192" t="s">
        <v>699</v>
      </c>
      <c r="D254" s="192" t="s">
        <v>207</v>
      </c>
      <c r="E254" s="193" t="s">
        <v>4544</v>
      </c>
      <c r="F254" s="194" t="s">
        <v>4545</v>
      </c>
      <c r="G254" s="195" t="s">
        <v>210</v>
      </c>
      <c r="H254" s="196">
        <v>3</v>
      </c>
      <c r="I254" s="197"/>
      <c r="J254" s="198">
        <f>ROUND(I254*H254,2)</f>
        <v>0</v>
      </c>
      <c r="K254" s="194" t="s">
        <v>1</v>
      </c>
      <c r="L254" s="40"/>
      <c r="M254" s="199" t="s">
        <v>1</v>
      </c>
      <c r="N254" s="200" t="s">
        <v>41</v>
      </c>
      <c r="O254" s="72"/>
      <c r="P254" s="201">
        <f>O254*H254</f>
        <v>0</v>
      </c>
      <c r="Q254" s="201">
        <v>0</v>
      </c>
      <c r="R254" s="201">
        <f>Q254*H254</f>
        <v>0</v>
      </c>
      <c r="S254" s="201">
        <v>0</v>
      </c>
      <c r="T254" s="202">
        <f>S254*H254</f>
        <v>0</v>
      </c>
      <c r="U254" s="35"/>
      <c r="V254" s="35"/>
      <c r="W254" s="35"/>
      <c r="X254" s="35"/>
      <c r="Y254" s="35"/>
      <c r="Z254" s="35"/>
      <c r="AA254" s="35"/>
      <c r="AB254" s="35"/>
      <c r="AC254" s="35"/>
      <c r="AD254" s="35"/>
      <c r="AE254" s="35"/>
      <c r="AR254" s="203" t="s">
        <v>211</v>
      </c>
      <c r="AT254" s="203" t="s">
        <v>207</v>
      </c>
      <c r="AU254" s="203" t="s">
        <v>86</v>
      </c>
      <c r="AY254" s="18" t="s">
        <v>205</v>
      </c>
      <c r="BE254" s="204">
        <f>IF(N254="základní",J254,0)</f>
        <v>0</v>
      </c>
      <c r="BF254" s="204">
        <f>IF(N254="snížená",J254,0)</f>
        <v>0</v>
      </c>
      <c r="BG254" s="204">
        <f>IF(N254="zákl. přenesená",J254,0)</f>
        <v>0</v>
      </c>
      <c r="BH254" s="204">
        <f>IF(N254="sníž. přenesená",J254,0)</f>
        <v>0</v>
      </c>
      <c r="BI254" s="204">
        <f>IF(N254="nulová",J254,0)</f>
        <v>0</v>
      </c>
      <c r="BJ254" s="18" t="s">
        <v>84</v>
      </c>
      <c r="BK254" s="204">
        <f>ROUND(I254*H254,2)</f>
        <v>0</v>
      </c>
      <c r="BL254" s="18" t="s">
        <v>211</v>
      </c>
      <c r="BM254" s="203" t="s">
        <v>4546</v>
      </c>
    </row>
    <row r="255" spans="1:47" s="2" customFormat="1" ht="68.25">
      <c r="A255" s="35"/>
      <c r="B255" s="36"/>
      <c r="C255" s="37"/>
      <c r="D255" s="205" t="s">
        <v>225</v>
      </c>
      <c r="E255" s="37"/>
      <c r="F255" s="206" t="s">
        <v>4542</v>
      </c>
      <c r="G255" s="37"/>
      <c r="H255" s="37"/>
      <c r="I255" s="207"/>
      <c r="J255" s="37"/>
      <c r="K255" s="37"/>
      <c r="L255" s="40"/>
      <c r="M255" s="208"/>
      <c r="N255" s="209"/>
      <c r="O255" s="72"/>
      <c r="P255" s="72"/>
      <c r="Q255" s="72"/>
      <c r="R255" s="72"/>
      <c r="S255" s="72"/>
      <c r="T255" s="73"/>
      <c r="U255" s="35"/>
      <c r="V255" s="35"/>
      <c r="W255" s="35"/>
      <c r="X255" s="35"/>
      <c r="Y255" s="35"/>
      <c r="Z255" s="35"/>
      <c r="AA255" s="35"/>
      <c r="AB255" s="35"/>
      <c r="AC255" s="35"/>
      <c r="AD255" s="35"/>
      <c r="AE255" s="35"/>
      <c r="AT255" s="18" t="s">
        <v>225</v>
      </c>
      <c r="AU255" s="18" t="s">
        <v>86</v>
      </c>
    </row>
    <row r="256" spans="2:51" s="13" customFormat="1" ht="12">
      <c r="B256" s="214"/>
      <c r="C256" s="215"/>
      <c r="D256" s="205" t="s">
        <v>284</v>
      </c>
      <c r="E256" s="216" t="s">
        <v>1</v>
      </c>
      <c r="F256" s="217" t="s">
        <v>4547</v>
      </c>
      <c r="G256" s="215"/>
      <c r="H256" s="218">
        <v>3</v>
      </c>
      <c r="I256" s="219"/>
      <c r="J256" s="215"/>
      <c r="K256" s="215"/>
      <c r="L256" s="220"/>
      <c r="M256" s="221"/>
      <c r="N256" s="222"/>
      <c r="O256" s="222"/>
      <c r="P256" s="222"/>
      <c r="Q256" s="222"/>
      <c r="R256" s="222"/>
      <c r="S256" s="222"/>
      <c r="T256" s="223"/>
      <c r="AT256" s="224" t="s">
        <v>284</v>
      </c>
      <c r="AU256" s="224" t="s">
        <v>86</v>
      </c>
      <c r="AV256" s="13" t="s">
        <v>86</v>
      </c>
      <c r="AW256" s="13" t="s">
        <v>32</v>
      </c>
      <c r="AX256" s="13" t="s">
        <v>84</v>
      </c>
      <c r="AY256" s="224" t="s">
        <v>205</v>
      </c>
    </row>
    <row r="257" spans="2:63" s="12" customFormat="1" ht="22.9" customHeight="1">
      <c r="B257" s="176"/>
      <c r="C257" s="177"/>
      <c r="D257" s="178" t="s">
        <v>75</v>
      </c>
      <c r="E257" s="190" t="s">
        <v>249</v>
      </c>
      <c r="F257" s="190" t="s">
        <v>4548</v>
      </c>
      <c r="G257" s="177"/>
      <c r="H257" s="177"/>
      <c r="I257" s="180"/>
      <c r="J257" s="191">
        <f>BK257</f>
        <v>0</v>
      </c>
      <c r="K257" s="177"/>
      <c r="L257" s="182"/>
      <c r="M257" s="183"/>
      <c r="N257" s="184"/>
      <c r="O257" s="184"/>
      <c r="P257" s="185">
        <f>SUM(P258:P291)</f>
        <v>0</v>
      </c>
      <c r="Q257" s="184"/>
      <c r="R257" s="185">
        <f>SUM(R258:R291)</f>
        <v>193.16686</v>
      </c>
      <c r="S257" s="184"/>
      <c r="T257" s="186">
        <f>SUM(T258:T291)</f>
        <v>0.004</v>
      </c>
      <c r="AR257" s="187" t="s">
        <v>84</v>
      </c>
      <c r="AT257" s="188" t="s">
        <v>75</v>
      </c>
      <c r="AU257" s="188" t="s">
        <v>84</v>
      </c>
      <c r="AY257" s="187" t="s">
        <v>205</v>
      </c>
      <c r="BK257" s="189">
        <f>SUM(BK258:BK291)</f>
        <v>0</v>
      </c>
    </row>
    <row r="258" spans="1:65" s="2" customFormat="1" ht="14.45" customHeight="1">
      <c r="A258" s="35"/>
      <c r="B258" s="36"/>
      <c r="C258" s="192" t="s">
        <v>705</v>
      </c>
      <c r="D258" s="192" t="s">
        <v>207</v>
      </c>
      <c r="E258" s="193" t="s">
        <v>4549</v>
      </c>
      <c r="F258" s="194" t="s">
        <v>4550</v>
      </c>
      <c r="G258" s="195" t="s">
        <v>282</v>
      </c>
      <c r="H258" s="196">
        <v>81</v>
      </c>
      <c r="I258" s="197"/>
      <c r="J258" s="198">
        <f>ROUND(I258*H258,2)</f>
        <v>0</v>
      </c>
      <c r="K258" s="194" t="s">
        <v>222</v>
      </c>
      <c r="L258" s="40"/>
      <c r="M258" s="199" t="s">
        <v>1</v>
      </c>
      <c r="N258" s="200" t="s">
        <v>41</v>
      </c>
      <c r="O258" s="72"/>
      <c r="P258" s="201">
        <f>O258*H258</f>
        <v>0</v>
      </c>
      <c r="Q258" s="201">
        <v>0.0094</v>
      </c>
      <c r="R258" s="201">
        <f>Q258*H258</f>
        <v>0.7614000000000001</v>
      </c>
      <c r="S258" s="201">
        <v>0</v>
      </c>
      <c r="T258" s="202">
        <f>S258*H258</f>
        <v>0</v>
      </c>
      <c r="U258" s="35"/>
      <c r="V258" s="35"/>
      <c r="W258" s="35"/>
      <c r="X258" s="35"/>
      <c r="Y258" s="35"/>
      <c r="Z258" s="35"/>
      <c r="AA258" s="35"/>
      <c r="AB258" s="35"/>
      <c r="AC258" s="35"/>
      <c r="AD258" s="35"/>
      <c r="AE258" s="35"/>
      <c r="AR258" s="203" t="s">
        <v>211</v>
      </c>
      <c r="AT258" s="203" t="s">
        <v>207</v>
      </c>
      <c r="AU258" s="203" t="s">
        <v>86</v>
      </c>
      <c r="AY258" s="18" t="s">
        <v>205</v>
      </c>
      <c r="BE258" s="204">
        <f>IF(N258="základní",J258,0)</f>
        <v>0</v>
      </c>
      <c r="BF258" s="204">
        <f>IF(N258="snížená",J258,0)</f>
        <v>0</v>
      </c>
      <c r="BG258" s="204">
        <f>IF(N258="zákl. přenesená",J258,0)</f>
        <v>0</v>
      </c>
      <c r="BH258" s="204">
        <f>IF(N258="sníž. přenesená",J258,0)</f>
        <v>0</v>
      </c>
      <c r="BI258" s="204">
        <f>IF(N258="nulová",J258,0)</f>
        <v>0</v>
      </c>
      <c r="BJ258" s="18" t="s">
        <v>84</v>
      </c>
      <c r="BK258" s="204">
        <f>ROUND(I258*H258,2)</f>
        <v>0</v>
      </c>
      <c r="BL258" s="18" t="s">
        <v>211</v>
      </c>
      <c r="BM258" s="203" t="s">
        <v>4551</v>
      </c>
    </row>
    <row r="259" spans="2:51" s="13" customFormat="1" ht="12">
      <c r="B259" s="214"/>
      <c r="C259" s="215"/>
      <c r="D259" s="205" t="s">
        <v>284</v>
      </c>
      <c r="E259" s="216" t="s">
        <v>1</v>
      </c>
      <c r="F259" s="217" t="s">
        <v>4552</v>
      </c>
      <c r="G259" s="215"/>
      <c r="H259" s="218">
        <v>81</v>
      </c>
      <c r="I259" s="219"/>
      <c r="J259" s="215"/>
      <c r="K259" s="215"/>
      <c r="L259" s="220"/>
      <c r="M259" s="221"/>
      <c r="N259" s="222"/>
      <c r="O259" s="222"/>
      <c r="P259" s="222"/>
      <c r="Q259" s="222"/>
      <c r="R259" s="222"/>
      <c r="S259" s="222"/>
      <c r="T259" s="223"/>
      <c r="AT259" s="224" t="s">
        <v>284</v>
      </c>
      <c r="AU259" s="224" t="s">
        <v>86</v>
      </c>
      <c r="AV259" s="13" t="s">
        <v>86</v>
      </c>
      <c r="AW259" s="13" t="s">
        <v>32</v>
      </c>
      <c r="AX259" s="13" t="s">
        <v>84</v>
      </c>
      <c r="AY259" s="224" t="s">
        <v>205</v>
      </c>
    </row>
    <row r="260" spans="1:65" s="2" customFormat="1" ht="14.45" customHeight="1">
      <c r="A260" s="35"/>
      <c r="B260" s="36"/>
      <c r="C260" s="192" t="s">
        <v>710</v>
      </c>
      <c r="D260" s="192" t="s">
        <v>207</v>
      </c>
      <c r="E260" s="193" t="s">
        <v>4553</v>
      </c>
      <c r="F260" s="194" t="s">
        <v>4554</v>
      </c>
      <c r="G260" s="195" t="s">
        <v>282</v>
      </c>
      <c r="H260" s="196">
        <v>81</v>
      </c>
      <c r="I260" s="197"/>
      <c r="J260" s="198">
        <f>ROUND(I260*H260,2)</f>
        <v>0</v>
      </c>
      <c r="K260" s="194" t="s">
        <v>222</v>
      </c>
      <c r="L260" s="40"/>
      <c r="M260" s="199" t="s">
        <v>1</v>
      </c>
      <c r="N260" s="200" t="s">
        <v>41</v>
      </c>
      <c r="O260" s="72"/>
      <c r="P260" s="201">
        <f>O260*H260</f>
        <v>0</v>
      </c>
      <c r="Q260" s="201">
        <v>0</v>
      </c>
      <c r="R260" s="201">
        <f>Q260*H260</f>
        <v>0</v>
      </c>
      <c r="S260" s="201">
        <v>0</v>
      </c>
      <c r="T260" s="202">
        <f>S260*H260</f>
        <v>0</v>
      </c>
      <c r="U260" s="35"/>
      <c r="V260" s="35"/>
      <c r="W260" s="35"/>
      <c r="X260" s="35"/>
      <c r="Y260" s="35"/>
      <c r="Z260" s="35"/>
      <c r="AA260" s="35"/>
      <c r="AB260" s="35"/>
      <c r="AC260" s="35"/>
      <c r="AD260" s="35"/>
      <c r="AE260" s="35"/>
      <c r="AR260" s="203" t="s">
        <v>211</v>
      </c>
      <c r="AT260" s="203" t="s">
        <v>207</v>
      </c>
      <c r="AU260" s="203" t="s">
        <v>86</v>
      </c>
      <c r="AY260" s="18" t="s">
        <v>205</v>
      </c>
      <c r="BE260" s="204">
        <f>IF(N260="základní",J260,0)</f>
        <v>0</v>
      </c>
      <c r="BF260" s="204">
        <f>IF(N260="snížená",J260,0)</f>
        <v>0</v>
      </c>
      <c r="BG260" s="204">
        <f>IF(N260="zákl. přenesená",J260,0)</f>
        <v>0</v>
      </c>
      <c r="BH260" s="204">
        <f>IF(N260="sníž. přenesená",J260,0)</f>
        <v>0</v>
      </c>
      <c r="BI260" s="204">
        <f>IF(N260="nulová",J260,0)</f>
        <v>0</v>
      </c>
      <c r="BJ260" s="18" t="s">
        <v>84</v>
      </c>
      <c r="BK260" s="204">
        <f>ROUND(I260*H260,2)</f>
        <v>0</v>
      </c>
      <c r="BL260" s="18" t="s">
        <v>211</v>
      </c>
      <c r="BM260" s="203" t="s">
        <v>4555</v>
      </c>
    </row>
    <row r="261" spans="1:65" s="2" customFormat="1" ht="24.2" customHeight="1">
      <c r="A261" s="35"/>
      <c r="B261" s="36"/>
      <c r="C261" s="192" t="s">
        <v>715</v>
      </c>
      <c r="D261" s="192" t="s">
        <v>207</v>
      </c>
      <c r="E261" s="193" t="s">
        <v>4556</v>
      </c>
      <c r="F261" s="194" t="s">
        <v>4557</v>
      </c>
      <c r="G261" s="195" t="s">
        <v>326</v>
      </c>
      <c r="H261" s="196">
        <v>407</v>
      </c>
      <c r="I261" s="197"/>
      <c r="J261" s="198">
        <f>ROUND(I261*H261,2)</f>
        <v>0</v>
      </c>
      <c r="K261" s="194" t="s">
        <v>278</v>
      </c>
      <c r="L261" s="40"/>
      <c r="M261" s="199" t="s">
        <v>1</v>
      </c>
      <c r="N261" s="200" t="s">
        <v>41</v>
      </c>
      <c r="O261" s="72"/>
      <c r="P261" s="201">
        <f>O261*H261</f>
        <v>0</v>
      </c>
      <c r="Q261" s="201">
        <v>0.0002</v>
      </c>
      <c r="R261" s="201">
        <f>Q261*H261</f>
        <v>0.0814</v>
      </c>
      <c r="S261" s="201">
        <v>0</v>
      </c>
      <c r="T261" s="202">
        <f>S261*H261</f>
        <v>0</v>
      </c>
      <c r="U261" s="35"/>
      <c r="V261" s="35"/>
      <c r="W261" s="35"/>
      <c r="X261" s="35"/>
      <c r="Y261" s="35"/>
      <c r="Z261" s="35"/>
      <c r="AA261" s="35"/>
      <c r="AB261" s="35"/>
      <c r="AC261" s="35"/>
      <c r="AD261" s="35"/>
      <c r="AE261" s="35"/>
      <c r="AR261" s="203" t="s">
        <v>211</v>
      </c>
      <c r="AT261" s="203" t="s">
        <v>207</v>
      </c>
      <c r="AU261" s="203" t="s">
        <v>86</v>
      </c>
      <c r="AY261" s="18" t="s">
        <v>205</v>
      </c>
      <c r="BE261" s="204">
        <f>IF(N261="základní",J261,0)</f>
        <v>0</v>
      </c>
      <c r="BF261" s="204">
        <f>IF(N261="snížená",J261,0)</f>
        <v>0</v>
      </c>
      <c r="BG261" s="204">
        <f>IF(N261="zákl. přenesená",J261,0)</f>
        <v>0</v>
      </c>
      <c r="BH261" s="204">
        <f>IF(N261="sníž. přenesená",J261,0)</f>
        <v>0</v>
      </c>
      <c r="BI261" s="204">
        <f>IF(N261="nulová",J261,0)</f>
        <v>0</v>
      </c>
      <c r="BJ261" s="18" t="s">
        <v>84</v>
      </c>
      <c r="BK261" s="204">
        <f>ROUND(I261*H261,2)</f>
        <v>0</v>
      </c>
      <c r="BL261" s="18" t="s">
        <v>211</v>
      </c>
      <c r="BM261" s="203" t="s">
        <v>4558</v>
      </c>
    </row>
    <row r="262" spans="2:51" s="13" customFormat="1" ht="12">
      <c r="B262" s="214"/>
      <c r="C262" s="215"/>
      <c r="D262" s="205" t="s">
        <v>284</v>
      </c>
      <c r="E262" s="216" t="s">
        <v>1</v>
      </c>
      <c r="F262" s="217" t="s">
        <v>4559</v>
      </c>
      <c r="G262" s="215"/>
      <c r="H262" s="218">
        <v>407</v>
      </c>
      <c r="I262" s="219"/>
      <c r="J262" s="215"/>
      <c r="K262" s="215"/>
      <c r="L262" s="220"/>
      <c r="M262" s="221"/>
      <c r="N262" s="222"/>
      <c r="O262" s="222"/>
      <c r="P262" s="222"/>
      <c r="Q262" s="222"/>
      <c r="R262" s="222"/>
      <c r="S262" s="222"/>
      <c r="T262" s="223"/>
      <c r="AT262" s="224" t="s">
        <v>284</v>
      </c>
      <c r="AU262" s="224" t="s">
        <v>86</v>
      </c>
      <c r="AV262" s="13" t="s">
        <v>86</v>
      </c>
      <c r="AW262" s="13" t="s">
        <v>32</v>
      </c>
      <c r="AX262" s="13" t="s">
        <v>84</v>
      </c>
      <c r="AY262" s="224" t="s">
        <v>205</v>
      </c>
    </row>
    <row r="263" spans="1:65" s="2" customFormat="1" ht="24.2" customHeight="1">
      <c r="A263" s="35"/>
      <c r="B263" s="36"/>
      <c r="C263" s="192" t="s">
        <v>720</v>
      </c>
      <c r="D263" s="192" t="s">
        <v>207</v>
      </c>
      <c r="E263" s="193" t="s">
        <v>4560</v>
      </c>
      <c r="F263" s="194" t="s">
        <v>4561</v>
      </c>
      <c r="G263" s="195" t="s">
        <v>326</v>
      </c>
      <c r="H263" s="196">
        <v>29</v>
      </c>
      <c r="I263" s="197"/>
      <c r="J263" s="198">
        <f>ROUND(I263*H263,2)</f>
        <v>0</v>
      </c>
      <c r="K263" s="194" t="s">
        <v>278</v>
      </c>
      <c r="L263" s="40"/>
      <c r="M263" s="199" t="s">
        <v>1</v>
      </c>
      <c r="N263" s="200" t="s">
        <v>41</v>
      </c>
      <c r="O263" s="72"/>
      <c r="P263" s="201">
        <f>O263*H263</f>
        <v>0</v>
      </c>
      <c r="Q263" s="201">
        <v>0.0004</v>
      </c>
      <c r="R263" s="201">
        <f>Q263*H263</f>
        <v>0.011600000000000001</v>
      </c>
      <c r="S263" s="201">
        <v>0</v>
      </c>
      <c r="T263" s="202">
        <f>S263*H263</f>
        <v>0</v>
      </c>
      <c r="U263" s="35"/>
      <c r="V263" s="35"/>
      <c r="W263" s="35"/>
      <c r="X263" s="35"/>
      <c r="Y263" s="35"/>
      <c r="Z263" s="35"/>
      <c r="AA263" s="35"/>
      <c r="AB263" s="35"/>
      <c r="AC263" s="35"/>
      <c r="AD263" s="35"/>
      <c r="AE263" s="35"/>
      <c r="AR263" s="203" t="s">
        <v>211</v>
      </c>
      <c r="AT263" s="203" t="s">
        <v>207</v>
      </c>
      <c r="AU263" s="203" t="s">
        <v>86</v>
      </c>
      <c r="AY263" s="18" t="s">
        <v>205</v>
      </c>
      <c r="BE263" s="204">
        <f>IF(N263="základní",J263,0)</f>
        <v>0</v>
      </c>
      <c r="BF263" s="204">
        <f>IF(N263="snížená",J263,0)</f>
        <v>0</v>
      </c>
      <c r="BG263" s="204">
        <f>IF(N263="zákl. přenesená",J263,0)</f>
        <v>0</v>
      </c>
      <c r="BH263" s="204">
        <f>IF(N263="sníž. přenesená",J263,0)</f>
        <v>0</v>
      </c>
      <c r="BI263" s="204">
        <f>IF(N263="nulová",J263,0)</f>
        <v>0</v>
      </c>
      <c r="BJ263" s="18" t="s">
        <v>84</v>
      </c>
      <c r="BK263" s="204">
        <f>ROUND(I263*H263,2)</f>
        <v>0</v>
      </c>
      <c r="BL263" s="18" t="s">
        <v>211</v>
      </c>
      <c r="BM263" s="203" t="s">
        <v>4562</v>
      </c>
    </row>
    <row r="264" spans="1:65" s="2" customFormat="1" ht="24.2" customHeight="1">
      <c r="A264" s="35"/>
      <c r="B264" s="36"/>
      <c r="C264" s="192" t="s">
        <v>725</v>
      </c>
      <c r="D264" s="192" t="s">
        <v>207</v>
      </c>
      <c r="E264" s="193" t="s">
        <v>4563</v>
      </c>
      <c r="F264" s="194" t="s">
        <v>4564</v>
      </c>
      <c r="G264" s="195" t="s">
        <v>210</v>
      </c>
      <c r="H264" s="196">
        <v>1</v>
      </c>
      <c r="I264" s="197"/>
      <c r="J264" s="198">
        <f>ROUND(I264*H264,2)</f>
        <v>0</v>
      </c>
      <c r="K264" s="194" t="s">
        <v>278</v>
      </c>
      <c r="L264" s="40"/>
      <c r="M264" s="199" t="s">
        <v>1</v>
      </c>
      <c r="N264" s="200" t="s">
        <v>41</v>
      </c>
      <c r="O264" s="72"/>
      <c r="P264" s="201">
        <f>O264*H264</f>
        <v>0</v>
      </c>
      <c r="Q264" s="201">
        <v>0.00219</v>
      </c>
      <c r="R264" s="201">
        <f>Q264*H264</f>
        <v>0.00219</v>
      </c>
      <c r="S264" s="201">
        <v>0</v>
      </c>
      <c r="T264" s="202">
        <f>S264*H264</f>
        <v>0</v>
      </c>
      <c r="U264" s="35"/>
      <c r="V264" s="35"/>
      <c r="W264" s="35"/>
      <c r="X264" s="35"/>
      <c r="Y264" s="35"/>
      <c r="Z264" s="35"/>
      <c r="AA264" s="35"/>
      <c r="AB264" s="35"/>
      <c r="AC264" s="35"/>
      <c r="AD264" s="35"/>
      <c r="AE264" s="35"/>
      <c r="AR264" s="203" t="s">
        <v>211</v>
      </c>
      <c r="AT264" s="203" t="s">
        <v>207</v>
      </c>
      <c r="AU264" s="203" t="s">
        <v>86</v>
      </c>
      <c r="AY264" s="18" t="s">
        <v>205</v>
      </c>
      <c r="BE264" s="204">
        <f>IF(N264="základní",J264,0)</f>
        <v>0</v>
      </c>
      <c r="BF264" s="204">
        <f>IF(N264="snížená",J264,0)</f>
        <v>0</v>
      </c>
      <c r="BG264" s="204">
        <f>IF(N264="zákl. přenesená",J264,0)</f>
        <v>0</v>
      </c>
      <c r="BH264" s="204">
        <f>IF(N264="sníž. přenesená",J264,0)</f>
        <v>0</v>
      </c>
      <c r="BI264" s="204">
        <f>IF(N264="nulová",J264,0)</f>
        <v>0</v>
      </c>
      <c r="BJ264" s="18" t="s">
        <v>84</v>
      </c>
      <c r="BK264" s="204">
        <f>ROUND(I264*H264,2)</f>
        <v>0</v>
      </c>
      <c r="BL264" s="18" t="s">
        <v>211</v>
      </c>
      <c r="BM264" s="203" t="s">
        <v>4565</v>
      </c>
    </row>
    <row r="265" spans="1:47" s="2" customFormat="1" ht="19.5">
      <c r="A265" s="35"/>
      <c r="B265" s="36"/>
      <c r="C265" s="37"/>
      <c r="D265" s="205" t="s">
        <v>225</v>
      </c>
      <c r="E265" s="37"/>
      <c r="F265" s="206" t="s">
        <v>4566</v>
      </c>
      <c r="G265" s="37"/>
      <c r="H265" s="37"/>
      <c r="I265" s="207"/>
      <c r="J265" s="37"/>
      <c r="K265" s="37"/>
      <c r="L265" s="40"/>
      <c r="M265" s="208"/>
      <c r="N265" s="209"/>
      <c r="O265" s="72"/>
      <c r="P265" s="72"/>
      <c r="Q265" s="72"/>
      <c r="R265" s="72"/>
      <c r="S265" s="72"/>
      <c r="T265" s="73"/>
      <c r="U265" s="35"/>
      <c r="V265" s="35"/>
      <c r="W265" s="35"/>
      <c r="X265" s="35"/>
      <c r="Y265" s="35"/>
      <c r="Z265" s="35"/>
      <c r="AA265" s="35"/>
      <c r="AB265" s="35"/>
      <c r="AC265" s="35"/>
      <c r="AD265" s="35"/>
      <c r="AE265" s="35"/>
      <c r="AT265" s="18" t="s">
        <v>225</v>
      </c>
      <c r="AU265" s="18" t="s">
        <v>86</v>
      </c>
    </row>
    <row r="266" spans="1:65" s="2" customFormat="1" ht="24.2" customHeight="1">
      <c r="A266" s="35"/>
      <c r="B266" s="36"/>
      <c r="C266" s="192" t="s">
        <v>733</v>
      </c>
      <c r="D266" s="192" t="s">
        <v>207</v>
      </c>
      <c r="E266" s="193" t="s">
        <v>4567</v>
      </c>
      <c r="F266" s="194" t="s">
        <v>4568</v>
      </c>
      <c r="G266" s="195" t="s">
        <v>326</v>
      </c>
      <c r="H266" s="196">
        <v>866</v>
      </c>
      <c r="I266" s="197"/>
      <c r="J266" s="198">
        <f>ROUND(I266*H266,2)</f>
        <v>0</v>
      </c>
      <c r="K266" s="194" t="s">
        <v>278</v>
      </c>
      <c r="L266" s="40"/>
      <c r="M266" s="199" t="s">
        <v>1</v>
      </c>
      <c r="N266" s="200" t="s">
        <v>41</v>
      </c>
      <c r="O266" s="72"/>
      <c r="P266" s="201">
        <f>O266*H266</f>
        <v>0</v>
      </c>
      <c r="Q266" s="201">
        <v>0.1295</v>
      </c>
      <c r="R266" s="201">
        <f>Q266*H266</f>
        <v>112.147</v>
      </c>
      <c r="S266" s="201">
        <v>0</v>
      </c>
      <c r="T266" s="202">
        <f>S266*H266</f>
        <v>0</v>
      </c>
      <c r="U266" s="35"/>
      <c r="V266" s="35"/>
      <c r="W266" s="35"/>
      <c r="X266" s="35"/>
      <c r="Y266" s="35"/>
      <c r="Z266" s="35"/>
      <c r="AA266" s="35"/>
      <c r="AB266" s="35"/>
      <c r="AC266" s="35"/>
      <c r="AD266" s="35"/>
      <c r="AE266" s="35"/>
      <c r="AR266" s="203" t="s">
        <v>211</v>
      </c>
      <c r="AT266" s="203" t="s">
        <v>207</v>
      </c>
      <c r="AU266" s="203" t="s">
        <v>86</v>
      </c>
      <c r="AY266" s="18" t="s">
        <v>205</v>
      </c>
      <c r="BE266" s="204">
        <f>IF(N266="základní",J266,0)</f>
        <v>0</v>
      </c>
      <c r="BF266" s="204">
        <f>IF(N266="snížená",J266,0)</f>
        <v>0</v>
      </c>
      <c r="BG266" s="204">
        <f>IF(N266="zákl. přenesená",J266,0)</f>
        <v>0</v>
      </c>
      <c r="BH266" s="204">
        <f>IF(N266="sníž. přenesená",J266,0)</f>
        <v>0</v>
      </c>
      <c r="BI266" s="204">
        <f>IF(N266="nulová",J266,0)</f>
        <v>0</v>
      </c>
      <c r="BJ266" s="18" t="s">
        <v>84</v>
      </c>
      <c r="BK266" s="204">
        <f>ROUND(I266*H266,2)</f>
        <v>0</v>
      </c>
      <c r="BL266" s="18" t="s">
        <v>211</v>
      </c>
      <c r="BM266" s="203" t="s">
        <v>4569</v>
      </c>
    </row>
    <row r="267" spans="2:51" s="13" customFormat="1" ht="12">
      <c r="B267" s="214"/>
      <c r="C267" s="215"/>
      <c r="D267" s="205" t="s">
        <v>284</v>
      </c>
      <c r="E267" s="216" t="s">
        <v>1</v>
      </c>
      <c r="F267" s="217" t="s">
        <v>4570</v>
      </c>
      <c r="G267" s="215"/>
      <c r="H267" s="218">
        <v>866</v>
      </c>
      <c r="I267" s="219"/>
      <c r="J267" s="215"/>
      <c r="K267" s="215"/>
      <c r="L267" s="220"/>
      <c r="M267" s="221"/>
      <c r="N267" s="222"/>
      <c r="O267" s="222"/>
      <c r="P267" s="222"/>
      <c r="Q267" s="222"/>
      <c r="R267" s="222"/>
      <c r="S267" s="222"/>
      <c r="T267" s="223"/>
      <c r="AT267" s="224" t="s">
        <v>284</v>
      </c>
      <c r="AU267" s="224" t="s">
        <v>86</v>
      </c>
      <c r="AV267" s="13" t="s">
        <v>86</v>
      </c>
      <c r="AW267" s="13" t="s">
        <v>32</v>
      </c>
      <c r="AX267" s="13" t="s">
        <v>84</v>
      </c>
      <c r="AY267" s="224" t="s">
        <v>205</v>
      </c>
    </row>
    <row r="268" spans="1:65" s="2" customFormat="1" ht="14.45" customHeight="1">
      <c r="A268" s="35"/>
      <c r="B268" s="36"/>
      <c r="C268" s="250" t="s">
        <v>740</v>
      </c>
      <c r="D268" s="250" t="s">
        <v>502</v>
      </c>
      <c r="E268" s="251" t="s">
        <v>4571</v>
      </c>
      <c r="F268" s="252" t="s">
        <v>4572</v>
      </c>
      <c r="G268" s="253" t="s">
        <v>326</v>
      </c>
      <c r="H268" s="254">
        <v>454</v>
      </c>
      <c r="I268" s="255"/>
      <c r="J268" s="256">
        <f>ROUND(I268*H268,2)</f>
        <v>0</v>
      </c>
      <c r="K268" s="252" t="s">
        <v>278</v>
      </c>
      <c r="L268" s="257"/>
      <c r="M268" s="258" t="s">
        <v>1</v>
      </c>
      <c r="N268" s="259" t="s">
        <v>41</v>
      </c>
      <c r="O268" s="72"/>
      <c r="P268" s="201">
        <f>O268*H268</f>
        <v>0</v>
      </c>
      <c r="Q268" s="201">
        <v>0.05612</v>
      </c>
      <c r="R268" s="201">
        <f>Q268*H268</f>
        <v>25.47848</v>
      </c>
      <c r="S268" s="201">
        <v>0</v>
      </c>
      <c r="T268" s="202">
        <f>S268*H268</f>
        <v>0</v>
      </c>
      <c r="U268" s="35"/>
      <c r="V268" s="35"/>
      <c r="W268" s="35"/>
      <c r="X268" s="35"/>
      <c r="Y268" s="35"/>
      <c r="Z268" s="35"/>
      <c r="AA268" s="35"/>
      <c r="AB268" s="35"/>
      <c r="AC268" s="35"/>
      <c r="AD268" s="35"/>
      <c r="AE268" s="35"/>
      <c r="AR268" s="203" t="s">
        <v>245</v>
      </c>
      <c r="AT268" s="203" t="s">
        <v>502</v>
      </c>
      <c r="AU268" s="203" t="s">
        <v>86</v>
      </c>
      <c r="AY268" s="18" t="s">
        <v>205</v>
      </c>
      <c r="BE268" s="204">
        <f>IF(N268="základní",J268,0)</f>
        <v>0</v>
      </c>
      <c r="BF268" s="204">
        <f>IF(N268="snížená",J268,0)</f>
        <v>0</v>
      </c>
      <c r="BG268" s="204">
        <f>IF(N268="zákl. přenesená",J268,0)</f>
        <v>0</v>
      </c>
      <c r="BH268" s="204">
        <f>IF(N268="sníž. přenesená",J268,0)</f>
        <v>0</v>
      </c>
      <c r="BI268" s="204">
        <f>IF(N268="nulová",J268,0)</f>
        <v>0</v>
      </c>
      <c r="BJ268" s="18" t="s">
        <v>84</v>
      </c>
      <c r="BK268" s="204">
        <f>ROUND(I268*H268,2)</f>
        <v>0</v>
      </c>
      <c r="BL268" s="18" t="s">
        <v>211</v>
      </c>
      <c r="BM268" s="203" t="s">
        <v>4573</v>
      </c>
    </row>
    <row r="269" spans="2:51" s="13" customFormat="1" ht="12">
      <c r="B269" s="214"/>
      <c r="C269" s="215"/>
      <c r="D269" s="205" t="s">
        <v>284</v>
      </c>
      <c r="E269" s="215"/>
      <c r="F269" s="217" t="s">
        <v>4574</v>
      </c>
      <c r="G269" s="215"/>
      <c r="H269" s="218">
        <v>454</v>
      </c>
      <c r="I269" s="219"/>
      <c r="J269" s="215"/>
      <c r="K269" s="215"/>
      <c r="L269" s="220"/>
      <c r="M269" s="221"/>
      <c r="N269" s="222"/>
      <c r="O269" s="222"/>
      <c r="P269" s="222"/>
      <c r="Q269" s="222"/>
      <c r="R269" s="222"/>
      <c r="S269" s="222"/>
      <c r="T269" s="223"/>
      <c r="AT269" s="224" t="s">
        <v>284</v>
      </c>
      <c r="AU269" s="224" t="s">
        <v>86</v>
      </c>
      <c r="AV269" s="13" t="s">
        <v>86</v>
      </c>
      <c r="AW269" s="13" t="s">
        <v>4</v>
      </c>
      <c r="AX269" s="13" t="s">
        <v>84</v>
      </c>
      <c r="AY269" s="224" t="s">
        <v>205</v>
      </c>
    </row>
    <row r="270" spans="1:65" s="2" customFormat="1" ht="14.45" customHeight="1">
      <c r="A270" s="35"/>
      <c r="B270" s="36"/>
      <c r="C270" s="250" t="s">
        <v>744</v>
      </c>
      <c r="D270" s="250" t="s">
        <v>502</v>
      </c>
      <c r="E270" s="251" t="s">
        <v>4575</v>
      </c>
      <c r="F270" s="252" t="s">
        <v>4576</v>
      </c>
      <c r="G270" s="253" t="s">
        <v>326</v>
      </c>
      <c r="H270" s="254">
        <v>412</v>
      </c>
      <c r="I270" s="255"/>
      <c r="J270" s="256">
        <f>ROUND(I270*H270,2)</f>
        <v>0</v>
      </c>
      <c r="K270" s="252" t="s">
        <v>278</v>
      </c>
      <c r="L270" s="257"/>
      <c r="M270" s="258" t="s">
        <v>1</v>
      </c>
      <c r="N270" s="259" t="s">
        <v>41</v>
      </c>
      <c r="O270" s="72"/>
      <c r="P270" s="201">
        <f>O270*H270</f>
        <v>0</v>
      </c>
      <c r="Q270" s="201">
        <v>0.085</v>
      </c>
      <c r="R270" s="201">
        <f>Q270*H270</f>
        <v>35.02</v>
      </c>
      <c r="S270" s="201">
        <v>0</v>
      </c>
      <c r="T270" s="202">
        <f>S270*H270</f>
        <v>0</v>
      </c>
      <c r="U270" s="35"/>
      <c r="V270" s="35"/>
      <c r="W270" s="35"/>
      <c r="X270" s="35"/>
      <c r="Y270" s="35"/>
      <c r="Z270" s="35"/>
      <c r="AA270" s="35"/>
      <c r="AB270" s="35"/>
      <c r="AC270" s="35"/>
      <c r="AD270" s="35"/>
      <c r="AE270" s="35"/>
      <c r="AR270" s="203" t="s">
        <v>245</v>
      </c>
      <c r="AT270" s="203" t="s">
        <v>502</v>
      </c>
      <c r="AU270" s="203" t="s">
        <v>86</v>
      </c>
      <c r="AY270" s="18" t="s">
        <v>205</v>
      </c>
      <c r="BE270" s="204">
        <f>IF(N270="základní",J270,0)</f>
        <v>0</v>
      </c>
      <c r="BF270" s="204">
        <f>IF(N270="snížená",J270,0)</f>
        <v>0</v>
      </c>
      <c r="BG270" s="204">
        <f>IF(N270="zákl. přenesená",J270,0)</f>
        <v>0</v>
      </c>
      <c r="BH270" s="204">
        <f>IF(N270="sníž. přenesená",J270,0)</f>
        <v>0</v>
      </c>
      <c r="BI270" s="204">
        <f>IF(N270="nulová",J270,0)</f>
        <v>0</v>
      </c>
      <c r="BJ270" s="18" t="s">
        <v>84</v>
      </c>
      <c r="BK270" s="204">
        <f>ROUND(I270*H270,2)</f>
        <v>0</v>
      </c>
      <c r="BL270" s="18" t="s">
        <v>211</v>
      </c>
      <c r="BM270" s="203" t="s">
        <v>4577</v>
      </c>
    </row>
    <row r="271" spans="2:51" s="13" customFormat="1" ht="12">
      <c r="B271" s="214"/>
      <c r="C271" s="215"/>
      <c r="D271" s="205" t="s">
        <v>284</v>
      </c>
      <c r="E271" s="215"/>
      <c r="F271" s="217" t="s">
        <v>4578</v>
      </c>
      <c r="G271" s="215"/>
      <c r="H271" s="218">
        <v>412</v>
      </c>
      <c r="I271" s="219"/>
      <c r="J271" s="215"/>
      <c r="K271" s="215"/>
      <c r="L271" s="220"/>
      <c r="M271" s="221"/>
      <c r="N271" s="222"/>
      <c r="O271" s="222"/>
      <c r="P271" s="222"/>
      <c r="Q271" s="222"/>
      <c r="R271" s="222"/>
      <c r="S271" s="222"/>
      <c r="T271" s="223"/>
      <c r="AT271" s="224" t="s">
        <v>284</v>
      </c>
      <c r="AU271" s="224" t="s">
        <v>86</v>
      </c>
      <c r="AV271" s="13" t="s">
        <v>86</v>
      </c>
      <c r="AW271" s="13" t="s">
        <v>4</v>
      </c>
      <c r="AX271" s="13" t="s">
        <v>84</v>
      </c>
      <c r="AY271" s="224" t="s">
        <v>205</v>
      </c>
    </row>
    <row r="272" spans="1:65" s="2" customFormat="1" ht="24.2" customHeight="1">
      <c r="A272" s="35"/>
      <c r="B272" s="36"/>
      <c r="C272" s="192" t="s">
        <v>751</v>
      </c>
      <c r="D272" s="192" t="s">
        <v>207</v>
      </c>
      <c r="E272" s="193" t="s">
        <v>4579</v>
      </c>
      <c r="F272" s="194" t="s">
        <v>4580</v>
      </c>
      <c r="G272" s="195" t="s">
        <v>326</v>
      </c>
      <c r="H272" s="196">
        <v>23</v>
      </c>
      <c r="I272" s="197"/>
      <c r="J272" s="198">
        <f>ROUND(I272*H272,2)</f>
        <v>0</v>
      </c>
      <c r="K272" s="194" t="s">
        <v>278</v>
      </c>
      <c r="L272" s="40"/>
      <c r="M272" s="199" t="s">
        <v>1</v>
      </c>
      <c r="N272" s="200" t="s">
        <v>41</v>
      </c>
      <c r="O272" s="72"/>
      <c r="P272" s="201">
        <f>O272*H272</f>
        <v>0</v>
      </c>
      <c r="Q272" s="201">
        <v>0.14067</v>
      </c>
      <c r="R272" s="201">
        <f>Q272*H272</f>
        <v>3.23541</v>
      </c>
      <c r="S272" s="201">
        <v>0</v>
      </c>
      <c r="T272" s="202">
        <f>S272*H272</f>
        <v>0</v>
      </c>
      <c r="U272" s="35"/>
      <c r="V272" s="35"/>
      <c r="W272" s="35"/>
      <c r="X272" s="35"/>
      <c r="Y272" s="35"/>
      <c r="Z272" s="35"/>
      <c r="AA272" s="35"/>
      <c r="AB272" s="35"/>
      <c r="AC272" s="35"/>
      <c r="AD272" s="35"/>
      <c r="AE272" s="35"/>
      <c r="AR272" s="203" t="s">
        <v>211</v>
      </c>
      <c r="AT272" s="203" t="s">
        <v>207</v>
      </c>
      <c r="AU272" s="203" t="s">
        <v>86</v>
      </c>
      <c r="AY272" s="18" t="s">
        <v>205</v>
      </c>
      <c r="BE272" s="204">
        <f>IF(N272="základní",J272,0)</f>
        <v>0</v>
      </c>
      <c r="BF272" s="204">
        <f>IF(N272="snížená",J272,0)</f>
        <v>0</v>
      </c>
      <c r="BG272" s="204">
        <f>IF(N272="zákl. přenesená",J272,0)</f>
        <v>0</v>
      </c>
      <c r="BH272" s="204">
        <f>IF(N272="sníž. přenesená",J272,0)</f>
        <v>0</v>
      </c>
      <c r="BI272" s="204">
        <f>IF(N272="nulová",J272,0)</f>
        <v>0</v>
      </c>
      <c r="BJ272" s="18" t="s">
        <v>84</v>
      </c>
      <c r="BK272" s="204">
        <f>ROUND(I272*H272,2)</f>
        <v>0</v>
      </c>
      <c r="BL272" s="18" t="s">
        <v>211</v>
      </c>
      <c r="BM272" s="203" t="s">
        <v>4581</v>
      </c>
    </row>
    <row r="273" spans="1:65" s="2" customFormat="1" ht="14.45" customHeight="1">
      <c r="A273" s="35"/>
      <c r="B273" s="36"/>
      <c r="C273" s="250" t="s">
        <v>757</v>
      </c>
      <c r="D273" s="250" t="s">
        <v>502</v>
      </c>
      <c r="E273" s="251" t="s">
        <v>4582</v>
      </c>
      <c r="F273" s="252" t="s">
        <v>4583</v>
      </c>
      <c r="G273" s="253" t="s">
        <v>326</v>
      </c>
      <c r="H273" s="254">
        <v>23.46</v>
      </c>
      <c r="I273" s="255"/>
      <c r="J273" s="256">
        <f>ROUND(I273*H273,2)</f>
        <v>0</v>
      </c>
      <c r="K273" s="252" t="s">
        <v>278</v>
      </c>
      <c r="L273" s="257"/>
      <c r="M273" s="258" t="s">
        <v>1</v>
      </c>
      <c r="N273" s="259" t="s">
        <v>41</v>
      </c>
      <c r="O273" s="72"/>
      <c r="P273" s="201">
        <f>O273*H273</f>
        <v>0</v>
      </c>
      <c r="Q273" s="201">
        <v>0.057</v>
      </c>
      <c r="R273" s="201">
        <f>Q273*H273</f>
        <v>1.33722</v>
      </c>
      <c r="S273" s="201">
        <v>0</v>
      </c>
      <c r="T273" s="202">
        <f>S273*H273</f>
        <v>0</v>
      </c>
      <c r="U273" s="35"/>
      <c r="V273" s="35"/>
      <c r="W273" s="35"/>
      <c r="X273" s="35"/>
      <c r="Y273" s="35"/>
      <c r="Z273" s="35"/>
      <c r="AA273" s="35"/>
      <c r="AB273" s="35"/>
      <c r="AC273" s="35"/>
      <c r="AD273" s="35"/>
      <c r="AE273" s="35"/>
      <c r="AR273" s="203" t="s">
        <v>245</v>
      </c>
      <c r="AT273" s="203" t="s">
        <v>502</v>
      </c>
      <c r="AU273" s="203" t="s">
        <v>86</v>
      </c>
      <c r="AY273" s="18" t="s">
        <v>205</v>
      </c>
      <c r="BE273" s="204">
        <f>IF(N273="základní",J273,0)</f>
        <v>0</v>
      </c>
      <c r="BF273" s="204">
        <f>IF(N273="snížená",J273,0)</f>
        <v>0</v>
      </c>
      <c r="BG273" s="204">
        <f>IF(N273="zákl. přenesená",J273,0)</f>
        <v>0</v>
      </c>
      <c r="BH273" s="204">
        <f>IF(N273="sníž. přenesená",J273,0)</f>
        <v>0</v>
      </c>
      <c r="BI273" s="204">
        <f>IF(N273="nulová",J273,0)</f>
        <v>0</v>
      </c>
      <c r="BJ273" s="18" t="s">
        <v>84</v>
      </c>
      <c r="BK273" s="204">
        <f>ROUND(I273*H273,2)</f>
        <v>0</v>
      </c>
      <c r="BL273" s="18" t="s">
        <v>211</v>
      </c>
      <c r="BM273" s="203" t="s">
        <v>4584</v>
      </c>
    </row>
    <row r="274" spans="2:51" s="13" customFormat="1" ht="12">
      <c r="B274" s="214"/>
      <c r="C274" s="215"/>
      <c r="D274" s="205" t="s">
        <v>284</v>
      </c>
      <c r="E274" s="215"/>
      <c r="F274" s="217" t="s">
        <v>4585</v>
      </c>
      <c r="G274" s="215"/>
      <c r="H274" s="218">
        <v>23.46</v>
      </c>
      <c r="I274" s="219"/>
      <c r="J274" s="215"/>
      <c r="K274" s="215"/>
      <c r="L274" s="220"/>
      <c r="M274" s="221"/>
      <c r="N274" s="222"/>
      <c r="O274" s="222"/>
      <c r="P274" s="222"/>
      <c r="Q274" s="222"/>
      <c r="R274" s="222"/>
      <c r="S274" s="222"/>
      <c r="T274" s="223"/>
      <c r="AT274" s="224" t="s">
        <v>284</v>
      </c>
      <c r="AU274" s="224" t="s">
        <v>86</v>
      </c>
      <c r="AV274" s="13" t="s">
        <v>86</v>
      </c>
      <c r="AW274" s="13" t="s">
        <v>4</v>
      </c>
      <c r="AX274" s="13" t="s">
        <v>84</v>
      </c>
      <c r="AY274" s="224" t="s">
        <v>205</v>
      </c>
    </row>
    <row r="275" spans="1:65" s="2" customFormat="1" ht="24.2" customHeight="1">
      <c r="A275" s="35"/>
      <c r="B275" s="36"/>
      <c r="C275" s="192" t="s">
        <v>764</v>
      </c>
      <c r="D275" s="192" t="s">
        <v>207</v>
      </c>
      <c r="E275" s="193" t="s">
        <v>4586</v>
      </c>
      <c r="F275" s="194" t="s">
        <v>4587</v>
      </c>
      <c r="G275" s="195" t="s">
        <v>326</v>
      </c>
      <c r="H275" s="196">
        <v>83</v>
      </c>
      <c r="I275" s="197"/>
      <c r="J275" s="198">
        <f>ROUND(I275*H275,2)</f>
        <v>0</v>
      </c>
      <c r="K275" s="194" t="s">
        <v>278</v>
      </c>
      <c r="L275" s="40"/>
      <c r="M275" s="199" t="s">
        <v>1</v>
      </c>
      <c r="N275" s="200" t="s">
        <v>41</v>
      </c>
      <c r="O275" s="72"/>
      <c r="P275" s="201">
        <f>O275*H275</f>
        <v>0</v>
      </c>
      <c r="Q275" s="201">
        <v>0.10095</v>
      </c>
      <c r="R275" s="201">
        <f>Q275*H275</f>
        <v>8.37885</v>
      </c>
      <c r="S275" s="201">
        <v>0</v>
      </c>
      <c r="T275" s="202">
        <f>S275*H275</f>
        <v>0</v>
      </c>
      <c r="U275" s="35"/>
      <c r="V275" s="35"/>
      <c r="W275" s="35"/>
      <c r="X275" s="35"/>
      <c r="Y275" s="35"/>
      <c r="Z275" s="35"/>
      <c r="AA275" s="35"/>
      <c r="AB275" s="35"/>
      <c r="AC275" s="35"/>
      <c r="AD275" s="35"/>
      <c r="AE275" s="35"/>
      <c r="AR275" s="203" t="s">
        <v>211</v>
      </c>
      <c r="AT275" s="203" t="s">
        <v>207</v>
      </c>
      <c r="AU275" s="203" t="s">
        <v>86</v>
      </c>
      <c r="AY275" s="18" t="s">
        <v>205</v>
      </c>
      <c r="BE275" s="204">
        <f>IF(N275="základní",J275,0)</f>
        <v>0</v>
      </c>
      <c r="BF275" s="204">
        <f>IF(N275="snížená",J275,0)</f>
        <v>0</v>
      </c>
      <c r="BG275" s="204">
        <f>IF(N275="zákl. přenesená",J275,0)</f>
        <v>0</v>
      </c>
      <c r="BH275" s="204">
        <f>IF(N275="sníž. přenesená",J275,0)</f>
        <v>0</v>
      </c>
      <c r="BI275" s="204">
        <f>IF(N275="nulová",J275,0)</f>
        <v>0</v>
      </c>
      <c r="BJ275" s="18" t="s">
        <v>84</v>
      </c>
      <c r="BK275" s="204">
        <f>ROUND(I275*H275,2)</f>
        <v>0</v>
      </c>
      <c r="BL275" s="18" t="s">
        <v>211</v>
      </c>
      <c r="BM275" s="203" t="s">
        <v>4588</v>
      </c>
    </row>
    <row r="276" spans="2:51" s="13" customFormat="1" ht="12">
      <c r="B276" s="214"/>
      <c r="C276" s="215"/>
      <c r="D276" s="205" t="s">
        <v>284</v>
      </c>
      <c r="E276" s="216" t="s">
        <v>1</v>
      </c>
      <c r="F276" s="217" t="s">
        <v>4589</v>
      </c>
      <c r="G276" s="215"/>
      <c r="H276" s="218">
        <v>83</v>
      </c>
      <c r="I276" s="219"/>
      <c r="J276" s="215"/>
      <c r="K276" s="215"/>
      <c r="L276" s="220"/>
      <c r="M276" s="221"/>
      <c r="N276" s="222"/>
      <c r="O276" s="222"/>
      <c r="P276" s="222"/>
      <c r="Q276" s="222"/>
      <c r="R276" s="222"/>
      <c r="S276" s="222"/>
      <c r="T276" s="223"/>
      <c r="AT276" s="224" t="s">
        <v>284</v>
      </c>
      <c r="AU276" s="224" t="s">
        <v>86</v>
      </c>
      <c r="AV276" s="13" t="s">
        <v>86</v>
      </c>
      <c r="AW276" s="13" t="s">
        <v>32</v>
      </c>
      <c r="AX276" s="13" t="s">
        <v>84</v>
      </c>
      <c r="AY276" s="224" t="s">
        <v>205</v>
      </c>
    </row>
    <row r="277" spans="1:65" s="2" customFormat="1" ht="14.45" customHeight="1">
      <c r="A277" s="35"/>
      <c r="B277" s="36"/>
      <c r="C277" s="250" t="s">
        <v>771</v>
      </c>
      <c r="D277" s="250" t="s">
        <v>502</v>
      </c>
      <c r="E277" s="251" t="s">
        <v>4590</v>
      </c>
      <c r="F277" s="252" t="s">
        <v>4591</v>
      </c>
      <c r="G277" s="253" t="s">
        <v>326</v>
      </c>
      <c r="H277" s="254">
        <v>83</v>
      </c>
      <c r="I277" s="255"/>
      <c r="J277" s="256">
        <f>ROUND(I277*H277,2)</f>
        <v>0</v>
      </c>
      <c r="K277" s="252" t="s">
        <v>278</v>
      </c>
      <c r="L277" s="257"/>
      <c r="M277" s="258" t="s">
        <v>1</v>
      </c>
      <c r="N277" s="259" t="s">
        <v>41</v>
      </c>
      <c r="O277" s="72"/>
      <c r="P277" s="201">
        <f>O277*H277</f>
        <v>0</v>
      </c>
      <c r="Q277" s="201">
        <v>0.028</v>
      </c>
      <c r="R277" s="201">
        <f>Q277*H277</f>
        <v>2.324</v>
      </c>
      <c r="S277" s="201">
        <v>0</v>
      </c>
      <c r="T277" s="202">
        <f>S277*H277</f>
        <v>0</v>
      </c>
      <c r="U277" s="35"/>
      <c r="V277" s="35"/>
      <c r="W277" s="35"/>
      <c r="X277" s="35"/>
      <c r="Y277" s="35"/>
      <c r="Z277" s="35"/>
      <c r="AA277" s="35"/>
      <c r="AB277" s="35"/>
      <c r="AC277" s="35"/>
      <c r="AD277" s="35"/>
      <c r="AE277" s="35"/>
      <c r="AR277" s="203" t="s">
        <v>245</v>
      </c>
      <c r="AT277" s="203" t="s">
        <v>502</v>
      </c>
      <c r="AU277" s="203" t="s">
        <v>86</v>
      </c>
      <c r="AY277" s="18" t="s">
        <v>205</v>
      </c>
      <c r="BE277" s="204">
        <f>IF(N277="základní",J277,0)</f>
        <v>0</v>
      </c>
      <c r="BF277" s="204">
        <f>IF(N277="snížená",J277,0)</f>
        <v>0</v>
      </c>
      <c r="BG277" s="204">
        <f>IF(N277="zákl. přenesená",J277,0)</f>
        <v>0</v>
      </c>
      <c r="BH277" s="204">
        <f>IF(N277="sníž. přenesená",J277,0)</f>
        <v>0</v>
      </c>
      <c r="BI277" s="204">
        <f>IF(N277="nulová",J277,0)</f>
        <v>0</v>
      </c>
      <c r="BJ277" s="18" t="s">
        <v>84</v>
      </c>
      <c r="BK277" s="204">
        <f>ROUND(I277*H277,2)</f>
        <v>0</v>
      </c>
      <c r="BL277" s="18" t="s">
        <v>211</v>
      </c>
      <c r="BM277" s="203" t="s">
        <v>4592</v>
      </c>
    </row>
    <row r="278" spans="1:65" s="2" customFormat="1" ht="24.2" customHeight="1">
      <c r="A278" s="35"/>
      <c r="B278" s="36"/>
      <c r="C278" s="192" t="s">
        <v>775</v>
      </c>
      <c r="D278" s="192" t="s">
        <v>207</v>
      </c>
      <c r="E278" s="193" t="s">
        <v>4593</v>
      </c>
      <c r="F278" s="194" t="s">
        <v>4594</v>
      </c>
      <c r="G278" s="195" t="s">
        <v>282</v>
      </c>
      <c r="H278" s="196">
        <v>3289</v>
      </c>
      <c r="I278" s="197"/>
      <c r="J278" s="198">
        <f>ROUND(I278*H278,2)</f>
        <v>0</v>
      </c>
      <c r="K278" s="194" t="s">
        <v>278</v>
      </c>
      <c r="L278" s="40"/>
      <c r="M278" s="199" t="s">
        <v>1</v>
      </c>
      <c r="N278" s="200" t="s">
        <v>41</v>
      </c>
      <c r="O278" s="72"/>
      <c r="P278" s="201">
        <f>O278*H278</f>
        <v>0</v>
      </c>
      <c r="Q278" s="201">
        <v>0.00069</v>
      </c>
      <c r="R278" s="201">
        <f>Q278*H278</f>
        <v>2.2694099999999997</v>
      </c>
      <c r="S278" s="201">
        <v>0</v>
      </c>
      <c r="T278" s="202">
        <f>S278*H278</f>
        <v>0</v>
      </c>
      <c r="U278" s="35"/>
      <c r="V278" s="35"/>
      <c r="W278" s="35"/>
      <c r="X278" s="35"/>
      <c r="Y278" s="35"/>
      <c r="Z278" s="35"/>
      <c r="AA278" s="35"/>
      <c r="AB278" s="35"/>
      <c r="AC278" s="35"/>
      <c r="AD278" s="35"/>
      <c r="AE278" s="35"/>
      <c r="AR278" s="203" t="s">
        <v>211</v>
      </c>
      <c r="AT278" s="203" t="s">
        <v>207</v>
      </c>
      <c r="AU278" s="203" t="s">
        <v>86</v>
      </c>
      <c r="AY278" s="18" t="s">
        <v>205</v>
      </c>
      <c r="BE278" s="204">
        <f>IF(N278="základní",J278,0)</f>
        <v>0</v>
      </c>
      <c r="BF278" s="204">
        <f>IF(N278="snížená",J278,0)</f>
        <v>0</v>
      </c>
      <c r="BG278" s="204">
        <f>IF(N278="zákl. přenesená",J278,0)</f>
        <v>0</v>
      </c>
      <c r="BH278" s="204">
        <f>IF(N278="sníž. přenesená",J278,0)</f>
        <v>0</v>
      </c>
      <c r="BI278" s="204">
        <f>IF(N278="nulová",J278,0)</f>
        <v>0</v>
      </c>
      <c r="BJ278" s="18" t="s">
        <v>84</v>
      </c>
      <c r="BK278" s="204">
        <f>ROUND(I278*H278,2)</f>
        <v>0</v>
      </c>
      <c r="BL278" s="18" t="s">
        <v>211</v>
      </c>
      <c r="BM278" s="203" t="s">
        <v>4595</v>
      </c>
    </row>
    <row r="279" spans="2:51" s="13" customFormat="1" ht="12">
      <c r="B279" s="214"/>
      <c r="C279" s="215"/>
      <c r="D279" s="205" t="s">
        <v>284</v>
      </c>
      <c r="E279" s="216" t="s">
        <v>1</v>
      </c>
      <c r="F279" s="217" t="s">
        <v>4596</v>
      </c>
      <c r="G279" s="215"/>
      <c r="H279" s="218">
        <v>3289</v>
      </c>
      <c r="I279" s="219"/>
      <c r="J279" s="215"/>
      <c r="K279" s="215"/>
      <c r="L279" s="220"/>
      <c r="M279" s="221"/>
      <c r="N279" s="222"/>
      <c r="O279" s="222"/>
      <c r="P279" s="222"/>
      <c r="Q279" s="222"/>
      <c r="R279" s="222"/>
      <c r="S279" s="222"/>
      <c r="T279" s="223"/>
      <c r="AT279" s="224" t="s">
        <v>284</v>
      </c>
      <c r="AU279" s="224" t="s">
        <v>86</v>
      </c>
      <c r="AV279" s="13" t="s">
        <v>86</v>
      </c>
      <c r="AW279" s="13" t="s">
        <v>32</v>
      </c>
      <c r="AX279" s="13" t="s">
        <v>84</v>
      </c>
      <c r="AY279" s="224" t="s">
        <v>205</v>
      </c>
    </row>
    <row r="280" spans="1:65" s="2" customFormat="1" ht="14.45" customHeight="1">
      <c r="A280" s="35"/>
      <c r="B280" s="36"/>
      <c r="C280" s="192" t="s">
        <v>779</v>
      </c>
      <c r="D280" s="192" t="s">
        <v>207</v>
      </c>
      <c r="E280" s="193" t="s">
        <v>4597</v>
      </c>
      <c r="F280" s="194" t="s">
        <v>4598</v>
      </c>
      <c r="G280" s="195" t="s">
        <v>326</v>
      </c>
      <c r="H280" s="196">
        <v>175</v>
      </c>
      <c r="I280" s="197"/>
      <c r="J280" s="198">
        <f aca="true" t="shared" si="0" ref="J280:J285">ROUND(I280*H280,2)</f>
        <v>0</v>
      </c>
      <c r="K280" s="194" t="s">
        <v>278</v>
      </c>
      <c r="L280" s="40"/>
      <c r="M280" s="199" t="s">
        <v>1</v>
      </c>
      <c r="N280" s="200" t="s">
        <v>41</v>
      </c>
      <c r="O280" s="72"/>
      <c r="P280" s="201">
        <f aca="true" t="shared" si="1" ref="P280:P285">O280*H280</f>
        <v>0</v>
      </c>
      <c r="Q280" s="201">
        <v>0</v>
      </c>
      <c r="R280" s="201">
        <f aca="true" t="shared" si="2" ref="R280:R285">Q280*H280</f>
        <v>0</v>
      </c>
      <c r="S280" s="201">
        <v>0</v>
      </c>
      <c r="T280" s="202">
        <f aca="true" t="shared" si="3" ref="T280:T285">S280*H280</f>
        <v>0</v>
      </c>
      <c r="U280" s="35"/>
      <c r="V280" s="35"/>
      <c r="W280" s="35"/>
      <c r="X280" s="35"/>
      <c r="Y280" s="35"/>
      <c r="Z280" s="35"/>
      <c r="AA280" s="35"/>
      <c r="AB280" s="35"/>
      <c r="AC280" s="35"/>
      <c r="AD280" s="35"/>
      <c r="AE280" s="35"/>
      <c r="AR280" s="203" t="s">
        <v>211</v>
      </c>
      <c r="AT280" s="203" t="s">
        <v>207</v>
      </c>
      <c r="AU280" s="203" t="s">
        <v>86</v>
      </c>
      <c r="AY280" s="18" t="s">
        <v>205</v>
      </c>
      <c r="BE280" s="204">
        <f aca="true" t="shared" si="4" ref="BE280:BE285">IF(N280="základní",J280,0)</f>
        <v>0</v>
      </c>
      <c r="BF280" s="204">
        <f aca="true" t="shared" si="5" ref="BF280:BF285">IF(N280="snížená",J280,0)</f>
        <v>0</v>
      </c>
      <c r="BG280" s="204">
        <f aca="true" t="shared" si="6" ref="BG280:BG285">IF(N280="zákl. přenesená",J280,0)</f>
        <v>0</v>
      </c>
      <c r="BH280" s="204">
        <f aca="true" t="shared" si="7" ref="BH280:BH285">IF(N280="sníž. přenesená",J280,0)</f>
        <v>0</v>
      </c>
      <c r="BI280" s="204">
        <f aca="true" t="shared" si="8" ref="BI280:BI285">IF(N280="nulová",J280,0)</f>
        <v>0</v>
      </c>
      <c r="BJ280" s="18" t="s">
        <v>84</v>
      </c>
      <c r="BK280" s="204">
        <f aca="true" t="shared" si="9" ref="BK280:BK285">ROUND(I280*H280,2)</f>
        <v>0</v>
      </c>
      <c r="BL280" s="18" t="s">
        <v>211</v>
      </c>
      <c r="BM280" s="203" t="s">
        <v>4599</v>
      </c>
    </row>
    <row r="281" spans="1:65" s="2" customFormat="1" ht="14.45" customHeight="1">
      <c r="A281" s="35"/>
      <c r="B281" s="36"/>
      <c r="C281" s="192" t="s">
        <v>783</v>
      </c>
      <c r="D281" s="192" t="s">
        <v>207</v>
      </c>
      <c r="E281" s="193" t="s">
        <v>4600</v>
      </c>
      <c r="F281" s="194" t="s">
        <v>4601</v>
      </c>
      <c r="G281" s="195" t="s">
        <v>326</v>
      </c>
      <c r="H281" s="196">
        <v>96</v>
      </c>
      <c r="I281" s="197"/>
      <c r="J281" s="198">
        <f t="shared" si="0"/>
        <v>0</v>
      </c>
      <c r="K281" s="194" t="s">
        <v>278</v>
      </c>
      <c r="L281" s="40"/>
      <c r="M281" s="199" t="s">
        <v>1</v>
      </c>
      <c r="N281" s="200" t="s">
        <v>41</v>
      </c>
      <c r="O281" s="72"/>
      <c r="P281" s="201">
        <f t="shared" si="1"/>
        <v>0</v>
      </c>
      <c r="Q281" s="201">
        <v>0</v>
      </c>
      <c r="R281" s="201">
        <f t="shared" si="2"/>
        <v>0</v>
      </c>
      <c r="S281" s="201">
        <v>0</v>
      </c>
      <c r="T281" s="202">
        <f t="shared" si="3"/>
        <v>0</v>
      </c>
      <c r="U281" s="35"/>
      <c r="V281" s="35"/>
      <c r="W281" s="35"/>
      <c r="X281" s="35"/>
      <c r="Y281" s="35"/>
      <c r="Z281" s="35"/>
      <c r="AA281" s="35"/>
      <c r="AB281" s="35"/>
      <c r="AC281" s="35"/>
      <c r="AD281" s="35"/>
      <c r="AE281" s="35"/>
      <c r="AR281" s="203" t="s">
        <v>211</v>
      </c>
      <c r="AT281" s="203" t="s">
        <v>207</v>
      </c>
      <c r="AU281" s="203" t="s">
        <v>86</v>
      </c>
      <c r="AY281" s="18" t="s">
        <v>205</v>
      </c>
      <c r="BE281" s="204">
        <f t="shared" si="4"/>
        <v>0</v>
      </c>
      <c r="BF281" s="204">
        <f t="shared" si="5"/>
        <v>0</v>
      </c>
      <c r="BG281" s="204">
        <f t="shared" si="6"/>
        <v>0</v>
      </c>
      <c r="BH281" s="204">
        <f t="shared" si="7"/>
        <v>0</v>
      </c>
      <c r="BI281" s="204">
        <f t="shared" si="8"/>
        <v>0</v>
      </c>
      <c r="BJ281" s="18" t="s">
        <v>84</v>
      </c>
      <c r="BK281" s="204">
        <f t="shared" si="9"/>
        <v>0</v>
      </c>
      <c r="BL281" s="18" t="s">
        <v>211</v>
      </c>
      <c r="BM281" s="203" t="s">
        <v>4602</v>
      </c>
    </row>
    <row r="282" spans="1:65" s="2" customFormat="1" ht="24.2" customHeight="1">
      <c r="A282" s="35"/>
      <c r="B282" s="36"/>
      <c r="C282" s="192" t="s">
        <v>792</v>
      </c>
      <c r="D282" s="192" t="s">
        <v>207</v>
      </c>
      <c r="E282" s="193" t="s">
        <v>4603</v>
      </c>
      <c r="F282" s="194" t="s">
        <v>4604</v>
      </c>
      <c r="G282" s="195" t="s">
        <v>326</v>
      </c>
      <c r="H282" s="196">
        <v>24</v>
      </c>
      <c r="I282" s="197"/>
      <c r="J282" s="198">
        <f t="shared" si="0"/>
        <v>0</v>
      </c>
      <c r="K282" s="194" t="s">
        <v>1</v>
      </c>
      <c r="L282" s="40"/>
      <c r="M282" s="199" t="s">
        <v>1</v>
      </c>
      <c r="N282" s="200" t="s">
        <v>41</v>
      </c>
      <c r="O282" s="72"/>
      <c r="P282" s="201">
        <f t="shared" si="1"/>
        <v>0</v>
      </c>
      <c r="Q282" s="201">
        <v>0</v>
      </c>
      <c r="R282" s="201">
        <f t="shared" si="2"/>
        <v>0</v>
      </c>
      <c r="S282" s="201">
        <v>0</v>
      </c>
      <c r="T282" s="202">
        <f t="shared" si="3"/>
        <v>0</v>
      </c>
      <c r="U282" s="35"/>
      <c r="V282" s="35"/>
      <c r="W282" s="35"/>
      <c r="X282" s="35"/>
      <c r="Y282" s="35"/>
      <c r="Z282" s="35"/>
      <c r="AA282" s="35"/>
      <c r="AB282" s="35"/>
      <c r="AC282" s="35"/>
      <c r="AD282" s="35"/>
      <c r="AE282" s="35"/>
      <c r="AR282" s="203" t="s">
        <v>211</v>
      </c>
      <c r="AT282" s="203" t="s">
        <v>207</v>
      </c>
      <c r="AU282" s="203" t="s">
        <v>86</v>
      </c>
      <c r="AY282" s="18" t="s">
        <v>205</v>
      </c>
      <c r="BE282" s="204">
        <f t="shared" si="4"/>
        <v>0</v>
      </c>
      <c r="BF282" s="204">
        <f t="shared" si="5"/>
        <v>0</v>
      </c>
      <c r="BG282" s="204">
        <f t="shared" si="6"/>
        <v>0</v>
      </c>
      <c r="BH282" s="204">
        <f t="shared" si="7"/>
        <v>0</v>
      </c>
      <c r="BI282" s="204">
        <f t="shared" si="8"/>
        <v>0</v>
      </c>
      <c r="BJ282" s="18" t="s">
        <v>84</v>
      </c>
      <c r="BK282" s="204">
        <f t="shared" si="9"/>
        <v>0</v>
      </c>
      <c r="BL282" s="18" t="s">
        <v>211</v>
      </c>
      <c r="BM282" s="203" t="s">
        <v>4605</v>
      </c>
    </row>
    <row r="283" spans="1:65" s="2" customFormat="1" ht="14.45" customHeight="1">
      <c r="A283" s="35"/>
      <c r="B283" s="36"/>
      <c r="C283" s="192" t="s">
        <v>797</v>
      </c>
      <c r="D283" s="192" t="s">
        <v>207</v>
      </c>
      <c r="E283" s="193" t="s">
        <v>4606</v>
      </c>
      <c r="F283" s="194" t="s">
        <v>4607</v>
      </c>
      <c r="G283" s="195" t="s">
        <v>210</v>
      </c>
      <c r="H283" s="196">
        <v>4</v>
      </c>
      <c r="I283" s="197"/>
      <c r="J283" s="198">
        <f t="shared" si="0"/>
        <v>0</v>
      </c>
      <c r="K283" s="194" t="s">
        <v>1</v>
      </c>
      <c r="L283" s="40"/>
      <c r="M283" s="199" t="s">
        <v>1</v>
      </c>
      <c r="N283" s="200" t="s">
        <v>41</v>
      </c>
      <c r="O283" s="72"/>
      <c r="P283" s="201">
        <f t="shared" si="1"/>
        <v>0</v>
      </c>
      <c r="Q283" s="201">
        <v>0</v>
      </c>
      <c r="R283" s="201">
        <f t="shared" si="2"/>
        <v>0</v>
      </c>
      <c r="S283" s="201">
        <v>0.001</v>
      </c>
      <c r="T283" s="202">
        <f t="shared" si="3"/>
        <v>0.004</v>
      </c>
      <c r="U283" s="35"/>
      <c r="V283" s="35"/>
      <c r="W283" s="35"/>
      <c r="X283" s="35"/>
      <c r="Y283" s="35"/>
      <c r="Z283" s="35"/>
      <c r="AA283" s="35"/>
      <c r="AB283" s="35"/>
      <c r="AC283" s="35"/>
      <c r="AD283" s="35"/>
      <c r="AE283" s="35"/>
      <c r="AR283" s="203" t="s">
        <v>211</v>
      </c>
      <c r="AT283" s="203" t="s">
        <v>207</v>
      </c>
      <c r="AU283" s="203" t="s">
        <v>86</v>
      </c>
      <c r="AY283" s="18" t="s">
        <v>205</v>
      </c>
      <c r="BE283" s="204">
        <f t="shared" si="4"/>
        <v>0</v>
      </c>
      <c r="BF283" s="204">
        <f t="shared" si="5"/>
        <v>0</v>
      </c>
      <c r="BG283" s="204">
        <f t="shared" si="6"/>
        <v>0</v>
      </c>
      <c r="BH283" s="204">
        <f t="shared" si="7"/>
        <v>0</v>
      </c>
      <c r="BI283" s="204">
        <f t="shared" si="8"/>
        <v>0</v>
      </c>
      <c r="BJ283" s="18" t="s">
        <v>84</v>
      </c>
      <c r="BK283" s="204">
        <f t="shared" si="9"/>
        <v>0</v>
      </c>
      <c r="BL283" s="18" t="s">
        <v>211</v>
      </c>
      <c r="BM283" s="203" t="s">
        <v>4608</v>
      </c>
    </row>
    <row r="284" spans="1:65" s="2" customFormat="1" ht="62.65" customHeight="1">
      <c r="A284" s="35"/>
      <c r="B284" s="36"/>
      <c r="C284" s="192" t="s">
        <v>802</v>
      </c>
      <c r="D284" s="192" t="s">
        <v>207</v>
      </c>
      <c r="E284" s="193" t="s">
        <v>4609</v>
      </c>
      <c r="F284" s="194" t="s">
        <v>4610</v>
      </c>
      <c r="G284" s="195" t="s">
        <v>326</v>
      </c>
      <c r="H284" s="196">
        <v>3</v>
      </c>
      <c r="I284" s="197"/>
      <c r="J284" s="198">
        <f t="shared" si="0"/>
        <v>0</v>
      </c>
      <c r="K284" s="194" t="s">
        <v>1</v>
      </c>
      <c r="L284" s="40"/>
      <c r="M284" s="199" t="s">
        <v>1</v>
      </c>
      <c r="N284" s="200" t="s">
        <v>41</v>
      </c>
      <c r="O284" s="72"/>
      <c r="P284" s="201">
        <f t="shared" si="1"/>
        <v>0</v>
      </c>
      <c r="Q284" s="201">
        <v>0</v>
      </c>
      <c r="R284" s="201">
        <f t="shared" si="2"/>
        <v>0</v>
      </c>
      <c r="S284" s="201">
        <v>0</v>
      </c>
      <c r="T284" s="202">
        <f t="shared" si="3"/>
        <v>0</v>
      </c>
      <c r="U284" s="35"/>
      <c r="V284" s="35"/>
      <c r="W284" s="35"/>
      <c r="X284" s="35"/>
      <c r="Y284" s="35"/>
      <c r="Z284" s="35"/>
      <c r="AA284" s="35"/>
      <c r="AB284" s="35"/>
      <c r="AC284" s="35"/>
      <c r="AD284" s="35"/>
      <c r="AE284" s="35"/>
      <c r="AR284" s="203" t="s">
        <v>211</v>
      </c>
      <c r="AT284" s="203" t="s">
        <v>207</v>
      </c>
      <c r="AU284" s="203" t="s">
        <v>86</v>
      </c>
      <c r="AY284" s="18" t="s">
        <v>205</v>
      </c>
      <c r="BE284" s="204">
        <f t="shared" si="4"/>
        <v>0</v>
      </c>
      <c r="BF284" s="204">
        <f t="shared" si="5"/>
        <v>0</v>
      </c>
      <c r="BG284" s="204">
        <f t="shared" si="6"/>
        <v>0</v>
      </c>
      <c r="BH284" s="204">
        <f t="shared" si="7"/>
        <v>0</v>
      </c>
      <c r="BI284" s="204">
        <f t="shared" si="8"/>
        <v>0</v>
      </c>
      <c r="BJ284" s="18" t="s">
        <v>84</v>
      </c>
      <c r="BK284" s="204">
        <f t="shared" si="9"/>
        <v>0</v>
      </c>
      <c r="BL284" s="18" t="s">
        <v>211</v>
      </c>
      <c r="BM284" s="203" t="s">
        <v>4611</v>
      </c>
    </row>
    <row r="285" spans="1:65" s="2" customFormat="1" ht="14.45" customHeight="1">
      <c r="A285" s="35"/>
      <c r="B285" s="36"/>
      <c r="C285" s="192" t="s">
        <v>806</v>
      </c>
      <c r="D285" s="192" t="s">
        <v>207</v>
      </c>
      <c r="E285" s="193" t="s">
        <v>4612</v>
      </c>
      <c r="F285" s="194" t="s">
        <v>4613</v>
      </c>
      <c r="G285" s="195" t="s">
        <v>210</v>
      </c>
      <c r="H285" s="196">
        <v>5</v>
      </c>
      <c r="I285" s="197"/>
      <c r="J285" s="198">
        <f t="shared" si="0"/>
        <v>0</v>
      </c>
      <c r="K285" s="194" t="s">
        <v>1</v>
      </c>
      <c r="L285" s="40"/>
      <c r="M285" s="199" t="s">
        <v>1</v>
      </c>
      <c r="N285" s="200" t="s">
        <v>41</v>
      </c>
      <c r="O285" s="72"/>
      <c r="P285" s="201">
        <f t="shared" si="1"/>
        <v>0</v>
      </c>
      <c r="Q285" s="201">
        <v>0</v>
      </c>
      <c r="R285" s="201">
        <f t="shared" si="2"/>
        <v>0</v>
      </c>
      <c r="S285" s="201">
        <v>0</v>
      </c>
      <c r="T285" s="202">
        <f t="shared" si="3"/>
        <v>0</v>
      </c>
      <c r="U285" s="35"/>
      <c r="V285" s="35"/>
      <c r="W285" s="35"/>
      <c r="X285" s="35"/>
      <c r="Y285" s="35"/>
      <c r="Z285" s="35"/>
      <c r="AA285" s="35"/>
      <c r="AB285" s="35"/>
      <c r="AC285" s="35"/>
      <c r="AD285" s="35"/>
      <c r="AE285" s="35"/>
      <c r="AR285" s="203" t="s">
        <v>211</v>
      </c>
      <c r="AT285" s="203" t="s">
        <v>207</v>
      </c>
      <c r="AU285" s="203" t="s">
        <v>86</v>
      </c>
      <c r="AY285" s="18" t="s">
        <v>205</v>
      </c>
      <c r="BE285" s="204">
        <f t="shared" si="4"/>
        <v>0</v>
      </c>
      <c r="BF285" s="204">
        <f t="shared" si="5"/>
        <v>0</v>
      </c>
      <c r="BG285" s="204">
        <f t="shared" si="6"/>
        <v>0</v>
      </c>
      <c r="BH285" s="204">
        <f t="shared" si="7"/>
        <v>0</v>
      </c>
      <c r="BI285" s="204">
        <f t="shared" si="8"/>
        <v>0</v>
      </c>
      <c r="BJ285" s="18" t="s">
        <v>84</v>
      </c>
      <c r="BK285" s="204">
        <f t="shared" si="9"/>
        <v>0</v>
      </c>
      <c r="BL285" s="18" t="s">
        <v>211</v>
      </c>
      <c r="BM285" s="203" t="s">
        <v>4614</v>
      </c>
    </row>
    <row r="286" spans="1:47" s="2" customFormat="1" ht="68.25">
      <c r="A286" s="35"/>
      <c r="B286" s="36"/>
      <c r="C286" s="37"/>
      <c r="D286" s="205" t="s">
        <v>225</v>
      </c>
      <c r="E286" s="37"/>
      <c r="F286" s="206" t="s">
        <v>4615</v>
      </c>
      <c r="G286" s="37"/>
      <c r="H286" s="37"/>
      <c r="I286" s="207"/>
      <c r="J286" s="37"/>
      <c r="K286" s="37"/>
      <c r="L286" s="40"/>
      <c r="M286" s="208"/>
      <c r="N286" s="209"/>
      <c r="O286" s="72"/>
      <c r="P286" s="72"/>
      <c r="Q286" s="72"/>
      <c r="R286" s="72"/>
      <c r="S286" s="72"/>
      <c r="T286" s="73"/>
      <c r="U286" s="35"/>
      <c r="V286" s="35"/>
      <c r="W286" s="35"/>
      <c r="X286" s="35"/>
      <c r="Y286" s="35"/>
      <c r="Z286" s="35"/>
      <c r="AA286" s="35"/>
      <c r="AB286" s="35"/>
      <c r="AC286" s="35"/>
      <c r="AD286" s="35"/>
      <c r="AE286" s="35"/>
      <c r="AT286" s="18" t="s">
        <v>225</v>
      </c>
      <c r="AU286" s="18" t="s">
        <v>86</v>
      </c>
    </row>
    <row r="287" spans="1:65" s="2" customFormat="1" ht="14.45" customHeight="1">
      <c r="A287" s="35"/>
      <c r="B287" s="36"/>
      <c r="C287" s="192" t="s">
        <v>811</v>
      </c>
      <c r="D287" s="192" t="s">
        <v>207</v>
      </c>
      <c r="E287" s="193" t="s">
        <v>4616</v>
      </c>
      <c r="F287" s="194" t="s">
        <v>4617</v>
      </c>
      <c r="G287" s="195" t="s">
        <v>210</v>
      </c>
      <c r="H287" s="196">
        <v>4</v>
      </c>
      <c r="I287" s="197"/>
      <c r="J287" s="198">
        <f>ROUND(I287*H287,2)</f>
        <v>0</v>
      </c>
      <c r="K287" s="194" t="s">
        <v>1</v>
      </c>
      <c r="L287" s="40"/>
      <c r="M287" s="199" t="s">
        <v>1</v>
      </c>
      <c r="N287" s="200" t="s">
        <v>41</v>
      </c>
      <c r="O287" s="72"/>
      <c r="P287" s="201">
        <f>O287*H287</f>
        <v>0</v>
      </c>
      <c r="Q287" s="201">
        <v>0</v>
      </c>
      <c r="R287" s="201">
        <f>Q287*H287</f>
        <v>0</v>
      </c>
      <c r="S287" s="201">
        <v>0</v>
      </c>
      <c r="T287" s="202">
        <f>S287*H287</f>
        <v>0</v>
      </c>
      <c r="U287" s="35"/>
      <c r="V287" s="35"/>
      <c r="W287" s="35"/>
      <c r="X287" s="35"/>
      <c r="Y287" s="35"/>
      <c r="Z287" s="35"/>
      <c r="AA287" s="35"/>
      <c r="AB287" s="35"/>
      <c r="AC287" s="35"/>
      <c r="AD287" s="35"/>
      <c r="AE287" s="35"/>
      <c r="AR287" s="203" t="s">
        <v>211</v>
      </c>
      <c r="AT287" s="203" t="s">
        <v>207</v>
      </c>
      <c r="AU287" s="203" t="s">
        <v>86</v>
      </c>
      <c r="AY287" s="18" t="s">
        <v>205</v>
      </c>
      <c r="BE287" s="204">
        <f>IF(N287="základní",J287,0)</f>
        <v>0</v>
      </c>
      <c r="BF287" s="204">
        <f>IF(N287="snížená",J287,0)</f>
        <v>0</v>
      </c>
      <c r="BG287" s="204">
        <f>IF(N287="zákl. přenesená",J287,0)</f>
        <v>0</v>
      </c>
      <c r="BH287" s="204">
        <f>IF(N287="sníž. přenesená",J287,0)</f>
        <v>0</v>
      </c>
      <c r="BI287" s="204">
        <f>IF(N287="nulová",J287,0)</f>
        <v>0</v>
      </c>
      <c r="BJ287" s="18" t="s">
        <v>84</v>
      </c>
      <c r="BK287" s="204">
        <f>ROUND(I287*H287,2)</f>
        <v>0</v>
      </c>
      <c r="BL287" s="18" t="s">
        <v>211</v>
      </c>
      <c r="BM287" s="203" t="s">
        <v>4618</v>
      </c>
    </row>
    <row r="288" spans="1:47" s="2" customFormat="1" ht="68.25">
      <c r="A288" s="35"/>
      <c r="B288" s="36"/>
      <c r="C288" s="37"/>
      <c r="D288" s="205" t="s">
        <v>225</v>
      </c>
      <c r="E288" s="37"/>
      <c r="F288" s="206" t="s">
        <v>4615</v>
      </c>
      <c r="G288" s="37"/>
      <c r="H288" s="37"/>
      <c r="I288" s="207"/>
      <c r="J288" s="37"/>
      <c r="K288" s="37"/>
      <c r="L288" s="40"/>
      <c r="M288" s="208"/>
      <c r="N288" s="209"/>
      <c r="O288" s="72"/>
      <c r="P288" s="72"/>
      <c r="Q288" s="72"/>
      <c r="R288" s="72"/>
      <c r="S288" s="72"/>
      <c r="T288" s="73"/>
      <c r="U288" s="35"/>
      <c r="V288" s="35"/>
      <c r="W288" s="35"/>
      <c r="X288" s="35"/>
      <c r="Y288" s="35"/>
      <c r="Z288" s="35"/>
      <c r="AA288" s="35"/>
      <c r="AB288" s="35"/>
      <c r="AC288" s="35"/>
      <c r="AD288" s="35"/>
      <c r="AE288" s="35"/>
      <c r="AT288" s="18" t="s">
        <v>225</v>
      </c>
      <c r="AU288" s="18" t="s">
        <v>86</v>
      </c>
    </row>
    <row r="289" spans="1:65" s="2" customFormat="1" ht="14.45" customHeight="1">
      <c r="A289" s="35"/>
      <c r="B289" s="36"/>
      <c r="C289" s="192" t="s">
        <v>816</v>
      </c>
      <c r="D289" s="192" t="s">
        <v>207</v>
      </c>
      <c r="E289" s="193" t="s">
        <v>4619</v>
      </c>
      <c r="F289" s="194" t="s">
        <v>4620</v>
      </c>
      <c r="G289" s="195" t="s">
        <v>210</v>
      </c>
      <c r="H289" s="196">
        <v>2</v>
      </c>
      <c r="I289" s="197"/>
      <c r="J289" s="198">
        <f>ROUND(I289*H289,2)</f>
        <v>0</v>
      </c>
      <c r="K289" s="194" t="s">
        <v>1</v>
      </c>
      <c r="L289" s="40"/>
      <c r="M289" s="199" t="s">
        <v>1</v>
      </c>
      <c r="N289" s="200" t="s">
        <v>41</v>
      </c>
      <c r="O289" s="72"/>
      <c r="P289" s="201">
        <f>O289*H289</f>
        <v>0</v>
      </c>
      <c r="Q289" s="201">
        <v>0</v>
      </c>
      <c r="R289" s="201">
        <f>Q289*H289</f>
        <v>0</v>
      </c>
      <c r="S289" s="201">
        <v>0</v>
      </c>
      <c r="T289" s="202">
        <f>S289*H289</f>
        <v>0</v>
      </c>
      <c r="U289" s="35"/>
      <c r="V289" s="35"/>
      <c r="W289" s="35"/>
      <c r="X289" s="35"/>
      <c r="Y289" s="35"/>
      <c r="Z289" s="35"/>
      <c r="AA289" s="35"/>
      <c r="AB289" s="35"/>
      <c r="AC289" s="35"/>
      <c r="AD289" s="35"/>
      <c r="AE289" s="35"/>
      <c r="AR289" s="203" t="s">
        <v>211</v>
      </c>
      <c r="AT289" s="203" t="s">
        <v>207</v>
      </c>
      <c r="AU289" s="203" t="s">
        <v>86</v>
      </c>
      <c r="AY289" s="18" t="s">
        <v>205</v>
      </c>
      <c r="BE289" s="204">
        <f>IF(N289="základní",J289,0)</f>
        <v>0</v>
      </c>
      <c r="BF289" s="204">
        <f>IF(N289="snížená",J289,0)</f>
        <v>0</v>
      </c>
      <c r="BG289" s="204">
        <f>IF(N289="zákl. přenesená",J289,0)</f>
        <v>0</v>
      </c>
      <c r="BH289" s="204">
        <f>IF(N289="sníž. přenesená",J289,0)</f>
        <v>0</v>
      </c>
      <c r="BI289" s="204">
        <f>IF(N289="nulová",J289,0)</f>
        <v>0</v>
      </c>
      <c r="BJ289" s="18" t="s">
        <v>84</v>
      </c>
      <c r="BK289" s="204">
        <f>ROUND(I289*H289,2)</f>
        <v>0</v>
      </c>
      <c r="BL289" s="18" t="s">
        <v>211</v>
      </c>
      <c r="BM289" s="203" t="s">
        <v>4621</v>
      </c>
    </row>
    <row r="290" spans="1:47" s="2" customFormat="1" ht="68.25">
      <c r="A290" s="35"/>
      <c r="B290" s="36"/>
      <c r="C290" s="37"/>
      <c r="D290" s="205" t="s">
        <v>225</v>
      </c>
      <c r="E290" s="37"/>
      <c r="F290" s="206" t="s">
        <v>4615</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225</v>
      </c>
      <c r="AU290" s="18" t="s">
        <v>86</v>
      </c>
    </row>
    <row r="291" spans="1:65" s="2" customFormat="1" ht="14.45" customHeight="1">
      <c r="A291" s="35"/>
      <c r="B291" s="36"/>
      <c r="C291" s="192" t="s">
        <v>821</v>
      </c>
      <c r="D291" s="192" t="s">
        <v>207</v>
      </c>
      <c r="E291" s="193" t="s">
        <v>4622</v>
      </c>
      <c r="F291" s="194" t="s">
        <v>4623</v>
      </c>
      <c r="G291" s="195" t="s">
        <v>326</v>
      </c>
      <c r="H291" s="196">
        <v>493</v>
      </c>
      <c r="I291" s="197"/>
      <c r="J291" s="198">
        <f>ROUND(I291*H291,2)</f>
        <v>0</v>
      </c>
      <c r="K291" s="194" t="s">
        <v>1</v>
      </c>
      <c r="L291" s="40"/>
      <c r="M291" s="199" t="s">
        <v>1</v>
      </c>
      <c r="N291" s="200" t="s">
        <v>41</v>
      </c>
      <c r="O291" s="72"/>
      <c r="P291" s="201">
        <f>O291*H291</f>
        <v>0</v>
      </c>
      <c r="Q291" s="201">
        <v>0.0043</v>
      </c>
      <c r="R291" s="201">
        <f>Q291*H291</f>
        <v>2.1199</v>
      </c>
      <c r="S291" s="201">
        <v>0</v>
      </c>
      <c r="T291" s="202">
        <f>S291*H291</f>
        <v>0</v>
      </c>
      <c r="U291" s="35"/>
      <c r="V291" s="35"/>
      <c r="W291" s="35"/>
      <c r="X291" s="35"/>
      <c r="Y291" s="35"/>
      <c r="Z291" s="35"/>
      <c r="AA291" s="35"/>
      <c r="AB291" s="35"/>
      <c r="AC291" s="35"/>
      <c r="AD291" s="35"/>
      <c r="AE291" s="35"/>
      <c r="AR291" s="203" t="s">
        <v>211</v>
      </c>
      <c r="AT291" s="203" t="s">
        <v>207</v>
      </c>
      <c r="AU291" s="203" t="s">
        <v>86</v>
      </c>
      <c r="AY291" s="18" t="s">
        <v>205</v>
      </c>
      <c r="BE291" s="204">
        <f>IF(N291="základní",J291,0)</f>
        <v>0</v>
      </c>
      <c r="BF291" s="204">
        <f>IF(N291="snížená",J291,0)</f>
        <v>0</v>
      </c>
      <c r="BG291" s="204">
        <f>IF(N291="zákl. přenesená",J291,0)</f>
        <v>0</v>
      </c>
      <c r="BH291" s="204">
        <f>IF(N291="sníž. přenesená",J291,0)</f>
        <v>0</v>
      </c>
      <c r="BI291" s="204">
        <f>IF(N291="nulová",J291,0)</f>
        <v>0</v>
      </c>
      <c r="BJ291" s="18" t="s">
        <v>84</v>
      </c>
      <c r="BK291" s="204">
        <f>ROUND(I291*H291,2)</f>
        <v>0</v>
      </c>
      <c r="BL291" s="18" t="s">
        <v>211</v>
      </c>
      <c r="BM291" s="203" t="s">
        <v>4624</v>
      </c>
    </row>
    <row r="292" spans="2:63" s="12" customFormat="1" ht="22.9" customHeight="1">
      <c r="B292" s="176"/>
      <c r="C292" s="177"/>
      <c r="D292" s="178" t="s">
        <v>75</v>
      </c>
      <c r="E292" s="190" t="s">
        <v>377</v>
      </c>
      <c r="F292" s="190" t="s">
        <v>378</v>
      </c>
      <c r="G292" s="177"/>
      <c r="H292" s="177"/>
      <c r="I292" s="180"/>
      <c r="J292" s="191">
        <f>BK292</f>
        <v>0</v>
      </c>
      <c r="K292" s="177"/>
      <c r="L292" s="182"/>
      <c r="M292" s="183"/>
      <c r="N292" s="184"/>
      <c r="O292" s="184"/>
      <c r="P292" s="185">
        <f>SUM(P293:P297)</f>
        <v>0</v>
      </c>
      <c r="Q292" s="184"/>
      <c r="R292" s="185">
        <f>SUM(R293:R297)</f>
        <v>0</v>
      </c>
      <c r="S292" s="184"/>
      <c r="T292" s="186">
        <f>SUM(T293:T297)</f>
        <v>0</v>
      </c>
      <c r="AR292" s="187" t="s">
        <v>84</v>
      </c>
      <c r="AT292" s="188" t="s">
        <v>75</v>
      </c>
      <c r="AU292" s="188" t="s">
        <v>84</v>
      </c>
      <c r="AY292" s="187" t="s">
        <v>205</v>
      </c>
      <c r="BK292" s="189">
        <f>SUM(BK293:BK297)</f>
        <v>0</v>
      </c>
    </row>
    <row r="293" spans="1:65" s="2" customFormat="1" ht="14.45" customHeight="1">
      <c r="A293" s="35"/>
      <c r="B293" s="36"/>
      <c r="C293" s="192" t="s">
        <v>826</v>
      </c>
      <c r="D293" s="192" t="s">
        <v>207</v>
      </c>
      <c r="E293" s="193" t="s">
        <v>380</v>
      </c>
      <c r="F293" s="194" t="s">
        <v>381</v>
      </c>
      <c r="G293" s="195" t="s">
        <v>382</v>
      </c>
      <c r="H293" s="196">
        <v>70.046</v>
      </c>
      <c r="I293" s="197"/>
      <c r="J293" s="198">
        <f>ROUND(I293*H293,2)</f>
        <v>0</v>
      </c>
      <c r="K293" s="194" t="s">
        <v>278</v>
      </c>
      <c r="L293" s="40"/>
      <c r="M293" s="199" t="s">
        <v>1</v>
      </c>
      <c r="N293" s="200" t="s">
        <v>41</v>
      </c>
      <c r="O293" s="72"/>
      <c r="P293" s="201">
        <f>O293*H293</f>
        <v>0</v>
      </c>
      <c r="Q293" s="201">
        <v>0</v>
      </c>
      <c r="R293" s="201">
        <f>Q293*H293</f>
        <v>0</v>
      </c>
      <c r="S293" s="201">
        <v>0</v>
      </c>
      <c r="T293" s="202">
        <f>S293*H293</f>
        <v>0</v>
      </c>
      <c r="U293" s="35"/>
      <c r="V293" s="35"/>
      <c r="W293" s="35"/>
      <c r="X293" s="35"/>
      <c r="Y293" s="35"/>
      <c r="Z293" s="35"/>
      <c r="AA293" s="35"/>
      <c r="AB293" s="35"/>
      <c r="AC293" s="35"/>
      <c r="AD293" s="35"/>
      <c r="AE293" s="35"/>
      <c r="AR293" s="203" t="s">
        <v>211</v>
      </c>
      <c r="AT293" s="203" t="s">
        <v>207</v>
      </c>
      <c r="AU293" s="203" t="s">
        <v>86</v>
      </c>
      <c r="AY293" s="18" t="s">
        <v>205</v>
      </c>
      <c r="BE293" s="204">
        <f>IF(N293="základní",J293,0)</f>
        <v>0</v>
      </c>
      <c r="BF293" s="204">
        <f>IF(N293="snížená",J293,0)</f>
        <v>0</v>
      </c>
      <c r="BG293" s="204">
        <f>IF(N293="zákl. přenesená",J293,0)</f>
        <v>0</v>
      </c>
      <c r="BH293" s="204">
        <f>IF(N293="sníž. přenesená",J293,0)</f>
        <v>0</v>
      </c>
      <c r="BI293" s="204">
        <f>IF(N293="nulová",J293,0)</f>
        <v>0</v>
      </c>
      <c r="BJ293" s="18" t="s">
        <v>84</v>
      </c>
      <c r="BK293" s="204">
        <f>ROUND(I293*H293,2)</f>
        <v>0</v>
      </c>
      <c r="BL293" s="18" t="s">
        <v>211</v>
      </c>
      <c r="BM293" s="203" t="s">
        <v>4625</v>
      </c>
    </row>
    <row r="294" spans="1:65" s="2" customFormat="1" ht="24.2" customHeight="1">
      <c r="A294" s="35"/>
      <c r="B294" s="36"/>
      <c r="C294" s="192" t="s">
        <v>830</v>
      </c>
      <c r="D294" s="192" t="s">
        <v>207</v>
      </c>
      <c r="E294" s="193" t="s">
        <v>385</v>
      </c>
      <c r="F294" s="194" t="s">
        <v>386</v>
      </c>
      <c r="G294" s="195" t="s">
        <v>382</v>
      </c>
      <c r="H294" s="196">
        <v>980.644</v>
      </c>
      <c r="I294" s="197"/>
      <c r="J294" s="198">
        <f>ROUND(I294*H294,2)</f>
        <v>0</v>
      </c>
      <c r="K294" s="194" t="s">
        <v>278</v>
      </c>
      <c r="L294" s="40"/>
      <c r="M294" s="199" t="s">
        <v>1</v>
      </c>
      <c r="N294" s="200" t="s">
        <v>41</v>
      </c>
      <c r="O294" s="72"/>
      <c r="P294" s="201">
        <f>O294*H294</f>
        <v>0</v>
      </c>
      <c r="Q294" s="201">
        <v>0</v>
      </c>
      <c r="R294" s="201">
        <f>Q294*H294</f>
        <v>0</v>
      </c>
      <c r="S294" s="201">
        <v>0</v>
      </c>
      <c r="T294" s="202">
        <f>S294*H294</f>
        <v>0</v>
      </c>
      <c r="U294" s="35"/>
      <c r="V294" s="35"/>
      <c r="W294" s="35"/>
      <c r="X294" s="35"/>
      <c r="Y294" s="35"/>
      <c r="Z294" s="35"/>
      <c r="AA294" s="35"/>
      <c r="AB294" s="35"/>
      <c r="AC294" s="35"/>
      <c r="AD294" s="35"/>
      <c r="AE294" s="35"/>
      <c r="AR294" s="203" t="s">
        <v>211</v>
      </c>
      <c r="AT294" s="203" t="s">
        <v>207</v>
      </c>
      <c r="AU294" s="203" t="s">
        <v>86</v>
      </c>
      <c r="AY294" s="18" t="s">
        <v>205</v>
      </c>
      <c r="BE294" s="204">
        <f>IF(N294="základní",J294,0)</f>
        <v>0</v>
      </c>
      <c r="BF294" s="204">
        <f>IF(N294="snížená",J294,0)</f>
        <v>0</v>
      </c>
      <c r="BG294" s="204">
        <f>IF(N294="zákl. přenesená",J294,0)</f>
        <v>0</v>
      </c>
      <c r="BH294" s="204">
        <f>IF(N294="sníž. přenesená",J294,0)</f>
        <v>0</v>
      </c>
      <c r="BI294" s="204">
        <f>IF(N294="nulová",J294,0)</f>
        <v>0</v>
      </c>
      <c r="BJ294" s="18" t="s">
        <v>84</v>
      </c>
      <c r="BK294" s="204">
        <f>ROUND(I294*H294,2)</f>
        <v>0</v>
      </c>
      <c r="BL294" s="18" t="s">
        <v>211</v>
      </c>
      <c r="BM294" s="203" t="s">
        <v>4626</v>
      </c>
    </row>
    <row r="295" spans="2:51" s="13" customFormat="1" ht="12">
      <c r="B295" s="214"/>
      <c r="C295" s="215"/>
      <c r="D295" s="205" t="s">
        <v>284</v>
      </c>
      <c r="E295" s="215"/>
      <c r="F295" s="217" t="s">
        <v>4627</v>
      </c>
      <c r="G295" s="215"/>
      <c r="H295" s="218">
        <v>980.644</v>
      </c>
      <c r="I295" s="219"/>
      <c r="J295" s="215"/>
      <c r="K295" s="215"/>
      <c r="L295" s="220"/>
      <c r="M295" s="221"/>
      <c r="N295" s="222"/>
      <c r="O295" s="222"/>
      <c r="P295" s="222"/>
      <c r="Q295" s="222"/>
      <c r="R295" s="222"/>
      <c r="S295" s="222"/>
      <c r="T295" s="223"/>
      <c r="AT295" s="224" t="s">
        <v>284</v>
      </c>
      <c r="AU295" s="224" t="s">
        <v>86</v>
      </c>
      <c r="AV295" s="13" t="s">
        <v>86</v>
      </c>
      <c r="AW295" s="13" t="s">
        <v>4</v>
      </c>
      <c r="AX295" s="13" t="s">
        <v>84</v>
      </c>
      <c r="AY295" s="224" t="s">
        <v>205</v>
      </c>
    </row>
    <row r="296" spans="1:65" s="2" customFormat="1" ht="24.2" customHeight="1">
      <c r="A296" s="35"/>
      <c r="B296" s="36"/>
      <c r="C296" s="192" t="s">
        <v>836</v>
      </c>
      <c r="D296" s="192" t="s">
        <v>207</v>
      </c>
      <c r="E296" s="193" t="s">
        <v>390</v>
      </c>
      <c r="F296" s="194" t="s">
        <v>391</v>
      </c>
      <c r="G296" s="195" t="s">
        <v>382</v>
      </c>
      <c r="H296" s="196">
        <v>70.046</v>
      </c>
      <c r="I296" s="197"/>
      <c r="J296" s="198">
        <f>ROUND(I296*H296,2)</f>
        <v>0</v>
      </c>
      <c r="K296" s="194" t="s">
        <v>278</v>
      </c>
      <c r="L296" s="40"/>
      <c r="M296" s="199" t="s">
        <v>1</v>
      </c>
      <c r="N296" s="200" t="s">
        <v>41</v>
      </c>
      <c r="O296" s="72"/>
      <c r="P296" s="201">
        <f>O296*H296</f>
        <v>0</v>
      </c>
      <c r="Q296" s="201">
        <v>0</v>
      </c>
      <c r="R296" s="201">
        <f>Q296*H296</f>
        <v>0</v>
      </c>
      <c r="S296" s="201">
        <v>0</v>
      </c>
      <c r="T296" s="202">
        <f>S296*H296</f>
        <v>0</v>
      </c>
      <c r="U296" s="35"/>
      <c r="V296" s="35"/>
      <c r="W296" s="35"/>
      <c r="X296" s="35"/>
      <c r="Y296" s="35"/>
      <c r="Z296" s="35"/>
      <c r="AA296" s="35"/>
      <c r="AB296" s="35"/>
      <c r="AC296" s="35"/>
      <c r="AD296" s="35"/>
      <c r="AE296" s="35"/>
      <c r="AR296" s="203" t="s">
        <v>211</v>
      </c>
      <c r="AT296" s="203" t="s">
        <v>207</v>
      </c>
      <c r="AU296" s="203" t="s">
        <v>86</v>
      </c>
      <c r="AY296" s="18" t="s">
        <v>205</v>
      </c>
      <c r="BE296" s="204">
        <f>IF(N296="základní",J296,0)</f>
        <v>0</v>
      </c>
      <c r="BF296" s="204">
        <f>IF(N296="snížená",J296,0)</f>
        <v>0</v>
      </c>
      <c r="BG296" s="204">
        <f>IF(N296="zákl. přenesená",J296,0)</f>
        <v>0</v>
      </c>
      <c r="BH296" s="204">
        <f>IF(N296="sníž. přenesená",J296,0)</f>
        <v>0</v>
      </c>
      <c r="BI296" s="204">
        <f>IF(N296="nulová",J296,0)</f>
        <v>0</v>
      </c>
      <c r="BJ296" s="18" t="s">
        <v>84</v>
      </c>
      <c r="BK296" s="204">
        <f>ROUND(I296*H296,2)</f>
        <v>0</v>
      </c>
      <c r="BL296" s="18" t="s">
        <v>211</v>
      </c>
      <c r="BM296" s="203" t="s">
        <v>4628</v>
      </c>
    </row>
    <row r="297" spans="1:65" s="2" customFormat="1" ht="37.9" customHeight="1">
      <c r="A297" s="35"/>
      <c r="B297" s="36"/>
      <c r="C297" s="192" t="s">
        <v>841</v>
      </c>
      <c r="D297" s="192" t="s">
        <v>207</v>
      </c>
      <c r="E297" s="193" t="s">
        <v>398</v>
      </c>
      <c r="F297" s="194" t="s">
        <v>399</v>
      </c>
      <c r="G297" s="195" t="s">
        <v>382</v>
      </c>
      <c r="H297" s="196">
        <v>70.046</v>
      </c>
      <c r="I297" s="197"/>
      <c r="J297" s="198">
        <f>ROUND(I297*H297,2)</f>
        <v>0</v>
      </c>
      <c r="K297" s="194" t="s">
        <v>278</v>
      </c>
      <c r="L297" s="40"/>
      <c r="M297" s="199" t="s">
        <v>1</v>
      </c>
      <c r="N297" s="200" t="s">
        <v>41</v>
      </c>
      <c r="O297" s="72"/>
      <c r="P297" s="201">
        <f>O297*H297</f>
        <v>0</v>
      </c>
      <c r="Q297" s="201">
        <v>0</v>
      </c>
      <c r="R297" s="201">
        <f>Q297*H297</f>
        <v>0</v>
      </c>
      <c r="S297" s="201">
        <v>0</v>
      </c>
      <c r="T297" s="202">
        <f>S297*H297</f>
        <v>0</v>
      </c>
      <c r="U297" s="35"/>
      <c r="V297" s="35"/>
      <c r="W297" s="35"/>
      <c r="X297" s="35"/>
      <c r="Y297" s="35"/>
      <c r="Z297" s="35"/>
      <c r="AA297" s="35"/>
      <c r="AB297" s="35"/>
      <c r="AC297" s="35"/>
      <c r="AD297" s="35"/>
      <c r="AE297" s="35"/>
      <c r="AR297" s="203" t="s">
        <v>211</v>
      </c>
      <c r="AT297" s="203" t="s">
        <v>207</v>
      </c>
      <c r="AU297" s="203" t="s">
        <v>86</v>
      </c>
      <c r="AY297" s="18" t="s">
        <v>205</v>
      </c>
      <c r="BE297" s="204">
        <f>IF(N297="základní",J297,0)</f>
        <v>0</v>
      </c>
      <c r="BF297" s="204">
        <f>IF(N297="snížená",J297,0)</f>
        <v>0</v>
      </c>
      <c r="BG297" s="204">
        <f>IF(N297="zákl. přenesená",J297,0)</f>
        <v>0</v>
      </c>
      <c r="BH297" s="204">
        <f>IF(N297="sníž. přenesená",J297,0)</f>
        <v>0</v>
      </c>
      <c r="BI297" s="204">
        <f>IF(N297="nulová",J297,0)</f>
        <v>0</v>
      </c>
      <c r="BJ297" s="18" t="s">
        <v>84</v>
      </c>
      <c r="BK297" s="204">
        <f>ROUND(I297*H297,2)</f>
        <v>0</v>
      </c>
      <c r="BL297" s="18" t="s">
        <v>211</v>
      </c>
      <c r="BM297" s="203" t="s">
        <v>4629</v>
      </c>
    </row>
    <row r="298" spans="2:63" s="12" customFormat="1" ht="22.9" customHeight="1">
      <c r="B298" s="176"/>
      <c r="C298" s="177"/>
      <c r="D298" s="178" t="s">
        <v>75</v>
      </c>
      <c r="E298" s="190" t="s">
        <v>1069</v>
      </c>
      <c r="F298" s="190" t="s">
        <v>1070</v>
      </c>
      <c r="G298" s="177"/>
      <c r="H298" s="177"/>
      <c r="I298" s="180"/>
      <c r="J298" s="191">
        <f>BK298</f>
        <v>0</v>
      </c>
      <c r="K298" s="177"/>
      <c r="L298" s="182"/>
      <c r="M298" s="183"/>
      <c r="N298" s="184"/>
      <c r="O298" s="184"/>
      <c r="P298" s="185">
        <f>P299</f>
        <v>0</v>
      </c>
      <c r="Q298" s="184"/>
      <c r="R298" s="185">
        <f>R299</f>
        <v>0</v>
      </c>
      <c r="S298" s="184"/>
      <c r="T298" s="186">
        <f>T299</f>
        <v>0</v>
      </c>
      <c r="AR298" s="187" t="s">
        <v>84</v>
      </c>
      <c r="AT298" s="188" t="s">
        <v>75</v>
      </c>
      <c r="AU298" s="188" t="s">
        <v>84</v>
      </c>
      <c r="AY298" s="187" t="s">
        <v>205</v>
      </c>
      <c r="BK298" s="189">
        <f>BK299</f>
        <v>0</v>
      </c>
    </row>
    <row r="299" spans="1:65" s="2" customFormat="1" ht="24.2" customHeight="1">
      <c r="A299" s="35"/>
      <c r="B299" s="36"/>
      <c r="C299" s="192" t="s">
        <v>846</v>
      </c>
      <c r="D299" s="192" t="s">
        <v>207</v>
      </c>
      <c r="E299" s="193" t="s">
        <v>4630</v>
      </c>
      <c r="F299" s="194" t="s">
        <v>4631</v>
      </c>
      <c r="G299" s="195" t="s">
        <v>382</v>
      </c>
      <c r="H299" s="196">
        <v>623.148</v>
      </c>
      <c r="I299" s="197"/>
      <c r="J299" s="198">
        <f>ROUND(I299*H299,2)</f>
        <v>0</v>
      </c>
      <c r="K299" s="194" t="s">
        <v>278</v>
      </c>
      <c r="L299" s="40"/>
      <c r="M299" s="225" t="s">
        <v>1</v>
      </c>
      <c r="N299" s="226" t="s">
        <v>41</v>
      </c>
      <c r="O299" s="212"/>
      <c r="P299" s="227">
        <f>O299*H299</f>
        <v>0</v>
      </c>
      <c r="Q299" s="227">
        <v>0</v>
      </c>
      <c r="R299" s="227">
        <f>Q299*H299</f>
        <v>0</v>
      </c>
      <c r="S299" s="227">
        <v>0</v>
      </c>
      <c r="T299" s="228">
        <f>S299*H299</f>
        <v>0</v>
      </c>
      <c r="U299" s="35"/>
      <c r="V299" s="35"/>
      <c r="W299" s="35"/>
      <c r="X299" s="35"/>
      <c r="Y299" s="35"/>
      <c r="Z299" s="35"/>
      <c r="AA299" s="35"/>
      <c r="AB299" s="35"/>
      <c r="AC299" s="35"/>
      <c r="AD299" s="35"/>
      <c r="AE299" s="35"/>
      <c r="AR299" s="203" t="s">
        <v>211</v>
      </c>
      <c r="AT299" s="203" t="s">
        <v>207</v>
      </c>
      <c r="AU299" s="203" t="s">
        <v>86</v>
      </c>
      <c r="AY299" s="18" t="s">
        <v>205</v>
      </c>
      <c r="BE299" s="204">
        <f>IF(N299="základní",J299,0)</f>
        <v>0</v>
      </c>
      <c r="BF299" s="204">
        <f>IF(N299="snížená",J299,0)</f>
        <v>0</v>
      </c>
      <c r="BG299" s="204">
        <f>IF(N299="zákl. přenesená",J299,0)</f>
        <v>0</v>
      </c>
      <c r="BH299" s="204">
        <f>IF(N299="sníž. přenesená",J299,0)</f>
        <v>0</v>
      </c>
      <c r="BI299" s="204">
        <f>IF(N299="nulová",J299,0)</f>
        <v>0</v>
      </c>
      <c r="BJ299" s="18" t="s">
        <v>84</v>
      </c>
      <c r="BK299" s="204">
        <f>ROUND(I299*H299,2)</f>
        <v>0</v>
      </c>
      <c r="BL299" s="18" t="s">
        <v>211</v>
      </c>
      <c r="BM299" s="203" t="s">
        <v>4632</v>
      </c>
    </row>
    <row r="300" spans="1:31" s="2" customFormat="1" ht="6.95" customHeight="1">
      <c r="A300" s="35"/>
      <c r="B300" s="55"/>
      <c r="C300" s="56"/>
      <c r="D300" s="56"/>
      <c r="E300" s="56"/>
      <c r="F300" s="56"/>
      <c r="G300" s="56"/>
      <c r="H300" s="56"/>
      <c r="I300" s="56"/>
      <c r="J300" s="56"/>
      <c r="K300" s="56"/>
      <c r="L300" s="40"/>
      <c r="M300" s="35"/>
      <c r="O300" s="35"/>
      <c r="P300" s="35"/>
      <c r="Q300" s="35"/>
      <c r="R300" s="35"/>
      <c r="S300" s="35"/>
      <c r="T300" s="35"/>
      <c r="U300" s="35"/>
      <c r="V300" s="35"/>
      <c r="W300" s="35"/>
      <c r="X300" s="35"/>
      <c r="Y300" s="35"/>
      <c r="Z300" s="35"/>
      <c r="AA300" s="35"/>
      <c r="AB300" s="35"/>
      <c r="AC300" s="35"/>
      <c r="AD300" s="35"/>
      <c r="AE300" s="35"/>
    </row>
  </sheetData>
  <sheetProtection algorithmName="SHA-512" hashValue="+54r4rmL3xU9O9LM0x9i5GX31KNPD+kgUEOEI9wm0mEUW/ePbZeOVLsAXk7kS7QczJkzgErcQd9+3h94/AB6jg==" saltValue="Z+ixqZwp+NNEBGD21lgIW2mm9TAdVoRIGNvcH3etTMfz2JDOWF6GiL6f5AU4Eh5In4fxpemh9iI3VvI9EFoQLw==" spinCount="100000" sheet="1" objects="1" scenarios="1" formatColumns="0" formatRows="0" autoFilter="0"/>
  <autoFilter ref="C123:K299"/>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163</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4633</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ROUND(J122,2)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ROUND((SUM(BE122:BE168)),2)</f>
        <v>0</v>
      </c>
      <c r="G33" s="35"/>
      <c r="H33" s="35"/>
      <c r="I33" s="131">
        <v>0.21</v>
      </c>
      <c r="J33" s="130">
        <f>ROUND(((SUM(BE122:BE168))*I33),2)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ROUND((SUM(BF122:BF168)),2)</f>
        <v>0</v>
      </c>
      <c r="G34" s="35"/>
      <c r="H34" s="35"/>
      <c r="I34" s="131">
        <v>0.15</v>
      </c>
      <c r="J34" s="130">
        <f>ROUND(((SUM(BF122:BF168))*I34),2)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ROUND((SUM(BG122:BG168)),2)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ROUND((SUM(BH122:BH168)),2)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ROUND((SUM(BI122:BI168)),2)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04.1 - Areálové osvětlení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3179</v>
      </c>
      <c r="E97" s="157"/>
      <c r="F97" s="157"/>
      <c r="G97" s="157"/>
      <c r="H97" s="157"/>
      <c r="I97" s="157"/>
      <c r="J97" s="158">
        <f>J123</f>
        <v>0</v>
      </c>
      <c r="K97" s="155"/>
      <c r="L97" s="159"/>
    </row>
    <row r="98" spans="2:12" s="9" customFormat="1" ht="24.95" customHeight="1">
      <c r="B98" s="154"/>
      <c r="C98" s="155"/>
      <c r="D98" s="156" t="s">
        <v>4634</v>
      </c>
      <c r="E98" s="157"/>
      <c r="F98" s="157"/>
      <c r="G98" s="157"/>
      <c r="H98" s="157"/>
      <c r="I98" s="157"/>
      <c r="J98" s="158">
        <f>J138</f>
        <v>0</v>
      </c>
      <c r="K98" s="155"/>
      <c r="L98" s="159"/>
    </row>
    <row r="99" spans="2:12" s="9" customFormat="1" ht="24.95" customHeight="1">
      <c r="B99" s="154"/>
      <c r="C99" s="155"/>
      <c r="D99" s="156" t="s">
        <v>3181</v>
      </c>
      <c r="E99" s="157"/>
      <c r="F99" s="157"/>
      <c r="G99" s="157"/>
      <c r="H99" s="157"/>
      <c r="I99" s="157"/>
      <c r="J99" s="158">
        <f>J143</f>
        <v>0</v>
      </c>
      <c r="K99" s="155"/>
      <c r="L99" s="159"/>
    </row>
    <row r="100" spans="2:12" s="9" customFormat="1" ht="24.95" customHeight="1">
      <c r="B100" s="154"/>
      <c r="C100" s="155"/>
      <c r="D100" s="156" t="s">
        <v>3182</v>
      </c>
      <c r="E100" s="157"/>
      <c r="F100" s="157"/>
      <c r="G100" s="157"/>
      <c r="H100" s="157"/>
      <c r="I100" s="157"/>
      <c r="J100" s="158">
        <f>J159</f>
        <v>0</v>
      </c>
      <c r="K100" s="155"/>
      <c r="L100" s="159"/>
    </row>
    <row r="101" spans="2:12" s="9" customFormat="1" ht="24.95" customHeight="1">
      <c r="B101" s="154"/>
      <c r="C101" s="155"/>
      <c r="D101" s="156" t="s">
        <v>3183</v>
      </c>
      <c r="E101" s="157"/>
      <c r="F101" s="157"/>
      <c r="G101" s="157"/>
      <c r="H101" s="157"/>
      <c r="I101" s="157"/>
      <c r="J101" s="158">
        <f>J161</f>
        <v>0</v>
      </c>
      <c r="K101" s="155"/>
      <c r="L101" s="159"/>
    </row>
    <row r="102" spans="2:12" s="9" customFormat="1" ht="24.95" customHeight="1">
      <c r="B102" s="154"/>
      <c r="C102" s="155"/>
      <c r="D102" s="156" t="s">
        <v>3184</v>
      </c>
      <c r="E102" s="157"/>
      <c r="F102" s="157"/>
      <c r="G102" s="157"/>
      <c r="H102" s="157"/>
      <c r="I102" s="157"/>
      <c r="J102" s="158">
        <f>J163</f>
        <v>0</v>
      </c>
      <c r="K102" s="155"/>
      <c r="L102" s="159"/>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189</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26.25" customHeight="1">
      <c r="A112" s="35"/>
      <c r="B112" s="36"/>
      <c r="C112" s="37"/>
      <c r="D112" s="37"/>
      <c r="E112" s="325" t="str">
        <f>E7</f>
        <v>Bohumínská městská nemocnice – přístavba ambulantního traktu vč. příjezdové komunikace a parkoviště</v>
      </c>
      <c r="F112" s="326"/>
      <c r="G112" s="326"/>
      <c r="H112" s="326"/>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177</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17" t="str">
        <f>E9</f>
        <v xml:space="preserve">SO 04.1 - Areálové osvětlení </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 xml:space="preserve"> </v>
      </c>
      <c r="G116" s="37"/>
      <c r="H116" s="37"/>
      <c r="I116" s="30" t="s">
        <v>22</v>
      </c>
      <c r="J116" s="67" t="str">
        <f>IF(J12="","",J12)</f>
        <v>10. 3. 2021</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24</v>
      </c>
      <c r="D118" s="37"/>
      <c r="E118" s="37"/>
      <c r="F118" s="28" t="str">
        <f>E15</f>
        <v>Město Bohumín</v>
      </c>
      <c r="G118" s="37"/>
      <c r="H118" s="37"/>
      <c r="I118" s="30" t="s">
        <v>30</v>
      </c>
      <c r="J118" s="33" t="str">
        <f>E21</f>
        <v xml:space="preserve">ATRIS s.r.o. </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Barbora Kyšková</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5"/>
      <c r="B121" s="166"/>
      <c r="C121" s="167" t="s">
        <v>190</v>
      </c>
      <c r="D121" s="168" t="s">
        <v>61</v>
      </c>
      <c r="E121" s="168" t="s">
        <v>57</v>
      </c>
      <c r="F121" s="168" t="s">
        <v>58</v>
      </c>
      <c r="G121" s="168" t="s">
        <v>191</v>
      </c>
      <c r="H121" s="168" t="s">
        <v>192</v>
      </c>
      <c r="I121" s="168" t="s">
        <v>193</v>
      </c>
      <c r="J121" s="168" t="s">
        <v>181</v>
      </c>
      <c r="K121" s="169" t="s">
        <v>194</v>
      </c>
      <c r="L121" s="170"/>
      <c r="M121" s="76" t="s">
        <v>1</v>
      </c>
      <c r="N121" s="77" t="s">
        <v>40</v>
      </c>
      <c r="O121" s="77" t="s">
        <v>195</v>
      </c>
      <c r="P121" s="77" t="s">
        <v>196</v>
      </c>
      <c r="Q121" s="77" t="s">
        <v>197</v>
      </c>
      <c r="R121" s="77" t="s">
        <v>198</v>
      </c>
      <c r="S121" s="77" t="s">
        <v>199</v>
      </c>
      <c r="T121" s="78" t="s">
        <v>200</v>
      </c>
      <c r="U121" s="165"/>
      <c r="V121" s="165"/>
      <c r="W121" s="165"/>
      <c r="X121" s="165"/>
      <c r="Y121" s="165"/>
      <c r="Z121" s="165"/>
      <c r="AA121" s="165"/>
      <c r="AB121" s="165"/>
      <c r="AC121" s="165"/>
      <c r="AD121" s="165"/>
      <c r="AE121" s="165"/>
    </row>
    <row r="122" spans="1:63" s="2" customFormat="1" ht="22.9" customHeight="1">
      <c r="A122" s="35"/>
      <c r="B122" s="36"/>
      <c r="C122" s="83" t="s">
        <v>201</v>
      </c>
      <c r="D122" s="37"/>
      <c r="E122" s="37"/>
      <c r="F122" s="37"/>
      <c r="G122" s="37"/>
      <c r="H122" s="37"/>
      <c r="I122" s="37"/>
      <c r="J122" s="171">
        <f>BK122</f>
        <v>0</v>
      </c>
      <c r="K122" s="37"/>
      <c r="L122" s="40"/>
      <c r="M122" s="79"/>
      <c r="N122" s="172"/>
      <c r="O122" s="80"/>
      <c r="P122" s="173">
        <f>P123+P138+P143+P159+P161+P163</f>
        <v>0</v>
      </c>
      <c r="Q122" s="80"/>
      <c r="R122" s="173">
        <f>R123+R138+R143+R159+R161+R163</f>
        <v>0</v>
      </c>
      <c r="S122" s="80"/>
      <c r="T122" s="174">
        <f>T123+T138+T143+T159+T161+T163</f>
        <v>0</v>
      </c>
      <c r="U122" s="35"/>
      <c r="V122" s="35"/>
      <c r="W122" s="35"/>
      <c r="X122" s="35"/>
      <c r="Y122" s="35"/>
      <c r="Z122" s="35"/>
      <c r="AA122" s="35"/>
      <c r="AB122" s="35"/>
      <c r="AC122" s="35"/>
      <c r="AD122" s="35"/>
      <c r="AE122" s="35"/>
      <c r="AT122" s="18" t="s">
        <v>75</v>
      </c>
      <c r="AU122" s="18" t="s">
        <v>183</v>
      </c>
      <c r="BK122" s="175">
        <f>BK123+BK138+BK143+BK159+BK161+BK163</f>
        <v>0</v>
      </c>
    </row>
    <row r="123" spans="2:63" s="12" customFormat="1" ht="25.9" customHeight="1">
      <c r="B123" s="176"/>
      <c r="C123" s="177"/>
      <c r="D123" s="178" t="s">
        <v>75</v>
      </c>
      <c r="E123" s="179" t="s">
        <v>2674</v>
      </c>
      <c r="F123" s="179" t="s">
        <v>3185</v>
      </c>
      <c r="G123" s="177"/>
      <c r="H123" s="177"/>
      <c r="I123" s="180"/>
      <c r="J123" s="181">
        <f>BK123</f>
        <v>0</v>
      </c>
      <c r="K123" s="177"/>
      <c r="L123" s="182"/>
      <c r="M123" s="183"/>
      <c r="N123" s="184"/>
      <c r="O123" s="184"/>
      <c r="P123" s="185">
        <f>SUM(P124:P137)</f>
        <v>0</v>
      </c>
      <c r="Q123" s="184"/>
      <c r="R123" s="185">
        <f>SUM(R124:R137)</f>
        <v>0</v>
      </c>
      <c r="S123" s="184"/>
      <c r="T123" s="186">
        <f>SUM(T124:T137)</f>
        <v>0</v>
      </c>
      <c r="AR123" s="187" t="s">
        <v>84</v>
      </c>
      <c r="AT123" s="188" t="s">
        <v>75</v>
      </c>
      <c r="AU123" s="188" t="s">
        <v>76</v>
      </c>
      <c r="AY123" s="187" t="s">
        <v>205</v>
      </c>
      <c r="BK123" s="189">
        <f>SUM(BK124:BK137)</f>
        <v>0</v>
      </c>
    </row>
    <row r="124" spans="1:65" s="2" customFormat="1" ht="14.45" customHeight="1">
      <c r="A124" s="35"/>
      <c r="B124" s="36"/>
      <c r="C124" s="192" t="s">
        <v>84</v>
      </c>
      <c r="D124" s="192" t="s">
        <v>207</v>
      </c>
      <c r="E124" s="193" t="s">
        <v>3661</v>
      </c>
      <c r="F124" s="194" t="s">
        <v>4635</v>
      </c>
      <c r="G124" s="195" t="s">
        <v>326</v>
      </c>
      <c r="H124" s="196">
        <v>110</v>
      </c>
      <c r="I124" s="197"/>
      <c r="J124" s="198">
        <f aca="true" t="shared" si="0" ref="J124:J137">ROUND(I124*H124,2)</f>
        <v>0</v>
      </c>
      <c r="K124" s="194" t="s">
        <v>1</v>
      </c>
      <c r="L124" s="40"/>
      <c r="M124" s="199" t="s">
        <v>1</v>
      </c>
      <c r="N124" s="200" t="s">
        <v>41</v>
      </c>
      <c r="O124" s="72"/>
      <c r="P124" s="201">
        <f aca="true" t="shared" si="1" ref="P124:P137">O124*H124</f>
        <v>0</v>
      </c>
      <c r="Q124" s="201">
        <v>0</v>
      </c>
      <c r="R124" s="201">
        <f aca="true" t="shared" si="2" ref="R124:R137">Q124*H124</f>
        <v>0</v>
      </c>
      <c r="S124" s="201">
        <v>0</v>
      </c>
      <c r="T124" s="202">
        <f aca="true" t="shared" si="3" ref="T124:T137">S124*H124</f>
        <v>0</v>
      </c>
      <c r="U124" s="35"/>
      <c r="V124" s="35"/>
      <c r="W124" s="35"/>
      <c r="X124" s="35"/>
      <c r="Y124" s="35"/>
      <c r="Z124" s="35"/>
      <c r="AA124" s="35"/>
      <c r="AB124" s="35"/>
      <c r="AC124" s="35"/>
      <c r="AD124" s="35"/>
      <c r="AE124" s="35"/>
      <c r="AR124" s="203" t="s">
        <v>211</v>
      </c>
      <c r="AT124" s="203" t="s">
        <v>207</v>
      </c>
      <c r="AU124" s="203" t="s">
        <v>84</v>
      </c>
      <c r="AY124" s="18" t="s">
        <v>205</v>
      </c>
      <c r="BE124" s="204">
        <f aca="true" t="shared" si="4" ref="BE124:BE137">IF(N124="základní",J124,0)</f>
        <v>0</v>
      </c>
      <c r="BF124" s="204">
        <f aca="true" t="shared" si="5" ref="BF124:BF137">IF(N124="snížená",J124,0)</f>
        <v>0</v>
      </c>
      <c r="BG124" s="204">
        <f aca="true" t="shared" si="6" ref="BG124:BG137">IF(N124="zákl. přenesená",J124,0)</f>
        <v>0</v>
      </c>
      <c r="BH124" s="204">
        <f aca="true" t="shared" si="7" ref="BH124:BH137">IF(N124="sníž. přenesená",J124,0)</f>
        <v>0</v>
      </c>
      <c r="BI124" s="204">
        <f aca="true" t="shared" si="8" ref="BI124:BI137">IF(N124="nulová",J124,0)</f>
        <v>0</v>
      </c>
      <c r="BJ124" s="18" t="s">
        <v>84</v>
      </c>
      <c r="BK124" s="204">
        <f aca="true" t="shared" si="9" ref="BK124:BK137">ROUND(I124*H124,2)</f>
        <v>0</v>
      </c>
      <c r="BL124" s="18" t="s">
        <v>211</v>
      </c>
      <c r="BM124" s="203" t="s">
        <v>86</v>
      </c>
    </row>
    <row r="125" spans="1:65" s="2" customFormat="1" ht="14.45" customHeight="1">
      <c r="A125" s="35"/>
      <c r="B125" s="36"/>
      <c r="C125" s="192" t="s">
        <v>86</v>
      </c>
      <c r="D125" s="192" t="s">
        <v>207</v>
      </c>
      <c r="E125" s="193" t="s">
        <v>3204</v>
      </c>
      <c r="F125" s="194" t="s">
        <v>3205</v>
      </c>
      <c r="G125" s="195" t="s">
        <v>2678</v>
      </c>
      <c r="H125" s="196">
        <v>8</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84</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211</v>
      </c>
    </row>
    <row r="126" spans="1:65" s="2" customFormat="1" ht="14.45" customHeight="1">
      <c r="A126" s="35"/>
      <c r="B126" s="36"/>
      <c r="C126" s="192" t="s">
        <v>218</v>
      </c>
      <c r="D126" s="192" t="s">
        <v>207</v>
      </c>
      <c r="E126" s="193" t="s">
        <v>4636</v>
      </c>
      <c r="F126" s="194" t="s">
        <v>4637</v>
      </c>
      <c r="G126" s="195" t="s">
        <v>2678</v>
      </c>
      <c r="H126" s="196">
        <v>7</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84</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235</v>
      </c>
    </row>
    <row r="127" spans="1:65" s="2" customFormat="1" ht="14.45" customHeight="1">
      <c r="A127" s="35"/>
      <c r="B127" s="36"/>
      <c r="C127" s="192" t="s">
        <v>211</v>
      </c>
      <c r="D127" s="192" t="s">
        <v>207</v>
      </c>
      <c r="E127" s="193" t="s">
        <v>4638</v>
      </c>
      <c r="F127" s="194" t="s">
        <v>4639</v>
      </c>
      <c r="G127" s="195" t="s">
        <v>2678</v>
      </c>
      <c r="H127" s="196">
        <v>3</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84</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245</v>
      </c>
    </row>
    <row r="128" spans="1:65" s="2" customFormat="1" ht="14.45" customHeight="1">
      <c r="A128" s="35"/>
      <c r="B128" s="36"/>
      <c r="C128" s="192" t="s">
        <v>204</v>
      </c>
      <c r="D128" s="192" t="s">
        <v>207</v>
      </c>
      <c r="E128" s="193" t="s">
        <v>4640</v>
      </c>
      <c r="F128" s="194" t="s">
        <v>4641</v>
      </c>
      <c r="G128" s="195" t="s">
        <v>2678</v>
      </c>
      <c r="H128" s="196">
        <v>4</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84</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256</v>
      </c>
    </row>
    <row r="129" spans="1:65" s="2" customFormat="1" ht="14.45" customHeight="1">
      <c r="A129" s="35"/>
      <c r="B129" s="36"/>
      <c r="C129" s="192" t="s">
        <v>235</v>
      </c>
      <c r="D129" s="192" t="s">
        <v>207</v>
      </c>
      <c r="E129" s="193" t="s">
        <v>4642</v>
      </c>
      <c r="F129" s="194" t="s">
        <v>4643</v>
      </c>
      <c r="G129" s="195" t="s">
        <v>2678</v>
      </c>
      <c r="H129" s="196">
        <v>4</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84</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323</v>
      </c>
    </row>
    <row r="130" spans="1:65" s="2" customFormat="1" ht="14.45" customHeight="1">
      <c r="A130" s="35"/>
      <c r="B130" s="36"/>
      <c r="C130" s="192" t="s">
        <v>240</v>
      </c>
      <c r="D130" s="192" t="s">
        <v>207</v>
      </c>
      <c r="E130" s="193" t="s">
        <v>4644</v>
      </c>
      <c r="F130" s="194" t="s">
        <v>4645</v>
      </c>
      <c r="G130" s="195" t="s">
        <v>2678</v>
      </c>
      <c r="H130" s="196">
        <v>4</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84</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333</v>
      </c>
    </row>
    <row r="131" spans="1:65" s="2" customFormat="1" ht="14.45" customHeight="1">
      <c r="A131" s="35"/>
      <c r="B131" s="36"/>
      <c r="C131" s="192" t="s">
        <v>245</v>
      </c>
      <c r="D131" s="192" t="s">
        <v>207</v>
      </c>
      <c r="E131" s="193" t="s">
        <v>2666</v>
      </c>
      <c r="F131" s="194" t="s">
        <v>3283</v>
      </c>
      <c r="G131" s="195" t="s">
        <v>326</v>
      </c>
      <c r="H131" s="196">
        <v>110</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84</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341</v>
      </c>
    </row>
    <row r="132" spans="1:65" s="2" customFormat="1" ht="14.45" customHeight="1">
      <c r="A132" s="35"/>
      <c r="B132" s="36"/>
      <c r="C132" s="192" t="s">
        <v>249</v>
      </c>
      <c r="D132" s="192" t="s">
        <v>207</v>
      </c>
      <c r="E132" s="193" t="s">
        <v>2668</v>
      </c>
      <c r="F132" s="194" t="s">
        <v>3284</v>
      </c>
      <c r="G132" s="195" t="s">
        <v>326</v>
      </c>
      <c r="H132" s="196">
        <v>12</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84</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350</v>
      </c>
    </row>
    <row r="133" spans="1:65" s="2" customFormat="1" ht="14.45" customHeight="1">
      <c r="A133" s="35"/>
      <c r="B133" s="36"/>
      <c r="C133" s="192" t="s">
        <v>256</v>
      </c>
      <c r="D133" s="192" t="s">
        <v>207</v>
      </c>
      <c r="E133" s="193" t="s">
        <v>2672</v>
      </c>
      <c r="F133" s="194" t="s">
        <v>3292</v>
      </c>
      <c r="G133" s="195" t="s">
        <v>2678</v>
      </c>
      <c r="H133" s="196">
        <v>8</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84</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361</v>
      </c>
    </row>
    <row r="134" spans="1:65" s="2" customFormat="1" ht="14.45" customHeight="1">
      <c r="A134" s="35"/>
      <c r="B134" s="36"/>
      <c r="C134" s="192" t="s">
        <v>263</v>
      </c>
      <c r="D134" s="192" t="s">
        <v>207</v>
      </c>
      <c r="E134" s="193" t="s">
        <v>2670</v>
      </c>
      <c r="F134" s="194" t="s">
        <v>3291</v>
      </c>
      <c r="G134" s="195" t="s">
        <v>2678</v>
      </c>
      <c r="H134" s="196">
        <v>4</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84</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372</v>
      </c>
    </row>
    <row r="135" spans="1:65" s="2" customFormat="1" ht="14.45" customHeight="1">
      <c r="A135" s="35"/>
      <c r="B135" s="36"/>
      <c r="C135" s="192" t="s">
        <v>323</v>
      </c>
      <c r="D135" s="192" t="s">
        <v>207</v>
      </c>
      <c r="E135" s="193" t="s">
        <v>4646</v>
      </c>
      <c r="F135" s="194" t="s">
        <v>4647</v>
      </c>
      <c r="G135" s="195" t="s">
        <v>326</v>
      </c>
      <c r="H135" s="196">
        <v>24</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84</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384</v>
      </c>
    </row>
    <row r="136" spans="1:65" s="2" customFormat="1" ht="14.45" customHeight="1">
      <c r="A136" s="35"/>
      <c r="B136" s="36"/>
      <c r="C136" s="192" t="s">
        <v>329</v>
      </c>
      <c r="D136" s="192" t="s">
        <v>207</v>
      </c>
      <c r="E136" s="193" t="s">
        <v>4648</v>
      </c>
      <c r="F136" s="194" t="s">
        <v>4649</v>
      </c>
      <c r="G136" s="195" t="s">
        <v>326</v>
      </c>
      <c r="H136" s="196">
        <v>115</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84</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393</v>
      </c>
    </row>
    <row r="137" spans="1:65" s="2" customFormat="1" ht="14.45" customHeight="1">
      <c r="A137" s="35"/>
      <c r="B137" s="36"/>
      <c r="C137" s="192" t="s">
        <v>333</v>
      </c>
      <c r="D137" s="192" t="s">
        <v>207</v>
      </c>
      <c r="E137" s="193" t="s">
        <v>4650</v>
      </c>
      <c r="F137" s="194" t="s">
        <v>4651</v>
      </c>
      <c r="G137" s="195" t="s">
        <v>326</v>
      </c>
      <c r="H137" s="196">
        <v>115</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84</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401</v>
      </c>
    </row>
    <row r="138" spans="2:63" s="12" customFormat="1" ht="25.9" customHeight="1">
      <c r="B138" s="176"/>
      <c r="C138" s="177"/>
      <c r="D138" s="178" t="s">
        <v>75</v>
      </c>
      <c r="E138" s="179" t="s">
        <v>2718</v>
      </c>
      <c r="F138" s="179" t="s">
        <v>4652</v>
      </c>
      <c r="G138" s="177"/>
      <c r="H138" s="177"/>
      <c r="I138" s="180"/>
      <c r="J138" s="181">
        <f>BK138</f>
        <v>0</v>
      </c>
      <c r="K138" s="177"/>
      <c r="L138" s="182"/>
      <c r="M138" s="183"/>
      <c r="N138" s="184"/>
      <c r="O138" s="184"/>
      <c r="P138" s="185">
        <f>SUM(P139:P142)</f>
        <v>0</v>
      </c>
      <c r="Q138" s="184"/>
      <c r="R138" s="185">
        <f>SUM(R139:R142)</f>
        <v>0</v>
      </c>
      <c r="S138" s="184"/>
      <c r="T138" s="186">
        <f>SUM(T139:T142)</f>
        <v>0</v>
      </c>
      <c r="AR138" s="187" t="s">
        <v>84</v>
      </c>
      <c r="AT138" s="188" t="s">
        <v>75</v>
      </c>
      <c r="AU138" s="188" t="s">
        <v>76</v>
      </c>
      <c r="AY138" s="187" t="s">
        <v>205</v>
      </c>
      <c r="BK138" s="189">
        <f>SUM(BK139:BK142)</f>
        <v>0</v>
      </c>
    </row>
    <row r="139" spans="1:65" s="2" customFormat="1" ht="14.45" customHeight="1">
      <c r="A139" s="35"/>
      <c r="B139" s="36"/>
      <c r="C139" s="192" t="s">
        <v>8</v>
      </c>
      <c r="D139" s="192" t="s">
        <v>207</v>
      </c>
      <c r="E139" s="193" t="s">
        <v>4653</v>
      </c>
      <c r="F139" s="194" t="s">
        <v>4654</v>
      </c>
      <c r="G139" s="195" t="s">
        <v>358</v>
      </c>
      <c r="H139" s="196">
        <v>1</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84</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632</v>
      </c>
    </row>
    <row r="140" spans="1:65" s="2" customFormat="1" ht="14.45" customHeight="1">
      <c r="A140" s="35"/>
      <c r="B140" s="36"/>
      <c r="C140" s="192" t="s">
        <v>341</v>
      </c>
      <c r="D140" s="192" t="s">
        <v>207</v>
      </c>
      <c r="E140" s="193" t="s">
        <v>2770</v>
      </c>
      <c r="F140" s="194" t="s">
        <v>4655</v>
      </c>
      <c r="G140" s="195" t="s">
        <v>326</v>
      </c>
      <c r="H140" s="196">
        <v>110</v>
      </c>
      <c r="I140" s="197"/>
      <c r="J140" s="198">
        <f>ROUND(I140*H140,2)</f>
        <v>0</v>
      </c>
      <c r="K140" s="194" t="s">
        <v>1</v>
      </c>
      <c r="L140" s="40"/>
      <c r="M140" s="199" t="s">
        <v>1</v>
      </c>
      <c r="N140" s="200" t="s">
        <v>41</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211</v>
      </c>
      <c r="AT140" s="203" t="s">
        <v>207</v>
      </c>
      <c r="AU140" s="203" t="s">
        <v>84</v>
      </c>
      <c r="AY140" s="18" t="s">
        <v>205</v>
      </c>
      <c r="BE140" s="204">
        <f>IF(N140="základní",J140,0)</f>
        <v>0</v>
      </c>
      <c r="BF140" s="204">
        <f>IF(N140="snížená",J140,0)</f>
        <v>0</v>
      </c>
      <c r="BG140" s="204">
        <f>IF(N140="zákl. přenesená",J140,0)</f>
        <v>0</v>
      </c>
      <c r="BH140" s="204">
        <f>IF(N140="sníž. přenesená",J140,0)</f>
        <v>0</v>
      </c>
      <c r="BI140" s="204">
        <f>IF(N140="nulová",J140,0)</f>
        <v>0</v>
      </c>
      <c r="BJ140" s="18" t="s">
        <v>84</v>
      </c>
      <c r="BK140" s="204">
        <f>ROUND(I140*H140,2)</f>
        <v>0</v>
      </c>
      <c r="BL140" s="18" t="s">
        <v>211</v>
      </c>
      <c r="BM140" s="203" t="s">
        <v>643</v>
      </c>
    </row>
    <row r="141" spans="1:65" s="2" customFormat="1" ht="14.45" customHeight="1">
      <c r="A141" s="35"/>
      <c r="B141" s="36"/>
      <c r="C141" s="192" t="s">
        <v>345</v>
      </c>
      <c r="D141" s="192" t="s">
        <v>207</v>
      </c>
      <c r="E141" s="193" t="s">
        <v>2772</v>
      </c>
      <c r="F141" s="194" t="s">
        <v>4656</v>
      </c>
      <c r="G141" s="195" t="s">
        <v>326</v>
      </c>
      <c r="H141" s="196">
        <v>110</v>
      </c>
      <c r="I141" s="197"/>
      <c r="J141" s="198">
        <f>ROUND(I141*H141,2)</f>
        <v>0</v>
      </c>
      <c r="K141" s="194" t="s">
        <v>1</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84</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653</v>
      </c>
    </row>
    <row r="142" spans="1:65" s="2" customFormat="1" ht="14.45" customHeight="1">
      <c r="A142" s="35"/>
      <c r="B142" s="36"/>
      <c r="C142" s="192" t="s">
        <v>350</v>
      </c>
      <c r="D142" s="192" t="s">
        <v>207</v>
      </c>
      <c r="E142" s="193" t="s">
        <v>2774</v>
      </c>
      <c r="F142" s="194" t="s">
        <v>4657</v>
      </c>
      <c r="G142" s="195" t="s">
        <v>326</v>
      </c>
      <c r="H142" s="196">
        <v>110</v>
      </c>
      <c r="I142" s="197"/>
      <c r="J142" s="198">
        <f>ROUND(I142*H142,2)</f>
        <v>0</v>
      </c>
      <c r="K142" s="194" t="s">
        <v>1</v>
      </c>
      <c r="L142" s="40"/>
      <c r="M142" s="199" t="s">
        <v>1</v>
      </c>
      <c r="N142" s="200" t="s">
        <v>41</v>
      </c>
      <c r="O142" s="72"/>
      <c r="P142" s="201">
        <f>O142*H142</f>
        <v>0</v>
      </c>
      <c r="Q142" s="201">
        <v>0</v>
      </c>
      <c r="R142" s="201">
        <f>Q142*H142</f>
        <v>0</v>
      </c>
      <c r="S142" s="201">
        <v>0</v>
      </c>
      <c r="T142" s="202">
        <f>S142*H142</f>
        <v>0</v>
      </c>
      <c r="U142" s="35"/>
      <c r="V142" s="35"/>
      <c r="W142" s="35"/>
      <c r="X142" s="35"/>
      <c r="Y142" s="35"/>
      <c r="Z142" s="35"/>
      <c r="AA142" s="35"/>
      <c r="AB142" s="35"/>
      <c r="AC142" s="35"/>
      <c r="AD142" s="35"/>
      <c r="AE142" s="35"/>
      <c r="AR142" s="203" t="s">
        <v>211</v>
      </c>
      <c r="AT142" s="203" t="s">
        <v>207</v>
      </c>
      <c r="AU142" s="203" t="s">
        <v>84</v>
      </c>
      <c r="AY142" s="18" t="s">
        <v>205</v>
      </c>
      <c r="BE142" s="204">
        <f>IF(N142="základní",J142,0)</f>
        <v>0</v>
      </c>
      <c r="BF142" s="204">
        <f>IF(N142="snížená",J142,0)</f>
        <v>0</v>
      </c>
      <c r="BG142" s="204">
        <f>IF(N142="zákl. přenesená",J142,0)</f>
        <v>0</v>
      </c>
      <c r="BH142" s="204">
        <f>IF(N142="sníž. přenesená",J142,0)</f>
        <v>0</v>
      </c>
      <c r="BI142" s="204">
        <f>IF(N142="nulová",J142,0)</f>
        <v>0</v>
      </c>
      <c r="BJ142" s="18" t="s">
        <v>84</v>
      </c>
      <c r="BK142" s="204">
        <f>ROUND(I142*H142,2)</f>
        <v>0</v>
      </c>
      <c r="BL142" s="18" t="s">
        <v>211</v>
      </c>
      <c r="BM142" s="203" t="s">
        <v>666</v>
      </c>
    </row>
    <row r="143" spans="2:63" s="12" customFormat="1" ht="25.9" customHeight="1">
      <c r="B143" s="176"/>
      <c r="C143" s="177"/>
      <c r="D143" s="178" t="s">
        <v>75</v>
      </c>
      <c r="E143" s="179" t="s">
        <v>2804</v>
      </c>
      <c r="F143" s="179" t="s">
        <v>3367</v>
      </c>
      <c r="G143" s="177"/>
      <c r="H143" s="177"/>
      <c r="I143" s="180"/>
      <c r="J143" s="181">
        <f>BK143</f>
        <v>0</v>
      </c>
      <c r="K143" s="177"/>
      <c r="L143" s="182"/>
      <c r="M143" s="183"/>
      <c r="N143" s="184"/>
      <c r="O143" s="184"/>
      <c r="P143" s="185">
        <f>SUM(P144:P158)</f>
        <v>0</v>
      </c>
      <c r="Q143" s="184"/>
      <c r="R143" s="185">
        <f>SUM(R144:R158)</f>
        <v>0</v>
      </c>
      <c r="S143" s="184"/>
      <c r="T143" s="186">
        <f>SUM(T144:T158)</f>
        <v>0</v>
      </c>
      <c r="AR143" s="187" t="s">
        <v>84</v>
      </c>
      <c r="AT143" s="188" t="s">
        <v>75</v>
      </c>
      <c r="AU143" s="188" t="s">
        <v>76</v>
      </c>
      <c r="AY143" s="187" t="s">
        <v>205</v>
      </c>
      <c r="BK143" s="189">
        <f>SUM(BK144:BK158)</f>
        <v>0</v>
      </c>
    </row>
    <row r="144" spans="1:65" s="2" customFormat="1" ht="14.45" customHeight="1">
      <c r="A144" s="35"/>
      <c r="B144" s="36"/>
      <c r="C144" s="192" t="s">
        <v>355</v>
      </c>
      <c r="D144" s="192" t="s">
        <v>207</v>
      </c>
      <c r="E144" s="193" t="s">
        <v>4658</v>
      </c>
      <c r="F144" s="194" t="s">
        <v>4659</v>
      </c>
      <c r="G144" s="195" t="s">
        <v>502</v>
      </c>
      <c r="H144" s="196">
        <v>115</v>
      </c>
      <c r="I144" s="197"/>
      <c r="J144" s="198">
        <f aca="true" t="shared" si="10" ref="J144:J158">ROUND(I144*H144,2)</f>
        <v>0</v>
      </c>
      <c r="K144" s="194" t="s">
        <v>1</v>
      </c>
      <c r="L144" s="40"/>
      <c r="M144" s="199" t="s">
        <v>1</v>
      </c>
      <c r="N144" s="200" t="s">
        <v>41</v>
      </c>
      <c r="O144" s="72"/>
      <c r="P144" s="201">
        <f aca="true" t="shared" si="11" ref="P144:P158">O144*H144</f>
        <v>0</v>
      </c>
      <c r="Q144" s="201">
        <v>0</v>
      </c>
      <c r="R144" s="201">
        <f aca="true" t="shared" si="12" ref="R144:R158">Q144*H144</f>
        <v>0</v>
      </c>
      <c r="S144" s="201">
        <v>0</v>
      </c>
      <c r="T144" s="202">
        <f aca="true" t="shared" si="13" ref="T144:T158">S144*H144</f>
        <v>0</v>
      </c>
      <c r="U144" s="35"/>
      <c r="V144" s="35"/>
      <c r="W144" s="35"/>
      <c r="X144" s="35"/>
      <c r="Y144" s="35"/>
      <c r="Z144" s="35"/>
      <c r="AA144" s="35"/>
      <c r="AB144" s="35"/>
      <c r="AC144" s="35"/>
      <c r="AD144" s="35"/>
      <c r="AE144" s="35"/>
      <c r="AR144" s="203" t="s">
        <v>211</v>
      </c>
      <c r="AT144" s="203" t="s">
        <v>207</v>
      </c>
      <c r="AU144" s="203" t="s">
        <v>84</v>
      </c>
      <c r="AY144" s="18" t="s">
        <v>205</v>
      </c>
      <c r="BE144" s="204">
        <f aca="true" t="shared" si="14" ref="BE144:BE158">IF(N144="základní",J144,0)</f>
        <v>0</v>
      </c>
      <c r="BF144" s="204">
        <f aca="true" t="shared" si="15" ref="BF144:BF158">IF(N144="snížená",J144,0)</f>
        <v>0</v>
      </c>
      <c r="BG144" s="204">
        <f aca="true" t="shared" si="16" ref="BG144:BG158">IF(N144="zákl. přenesená",J144,0)</f>
        <v>0</v>
      </c>
      <c r="BH144" s="204">
        <f aca="true" t="shared" si="17" ref="BH144:BH158">IF(N144="sníž. přenesená",J144,0)</f>
        <v>0</v>
      </c>
      <c r="BI144" s="204">
        <f aca="true" t="shared" si="18" ref="BI144:BI158">IF(N144="nulová",J144,0)</f>
        <v>0</v>
      </c>
      <c r="BJ144" s="18" t="s">
        <v>84</v>
      </c>
      <c r="BK144" s="204">
        <f aca="true" t="shared" si="19" ref="BK144:BK158">ROUND(I144*H144,2)</f>
        <v>0</v>
      </c>
      <c r="BL144" s="18" t="s">
        <v>211</v>
      </c>
      <c r="BM144" s="203" t="s">
        <v>680</v>
      </c>
    </row>
    <row r="145" spans="1:65" s="2" customFormat="1" ht="14.45" customHeight="1">
      <c r="A145" s="35"/>
      <c r="B145" s="36"/>
      <c r="C145" s="192" t="s">
        <v>361</v>
      </c>
      <c r="D145" s="192" t="s">
        <v>207</v>
      </c>
      <c r="E145" s="193" t="s">
        <v>4660</v>
      </c>
      <c r="F145" s="194" t="s">
        <v>4661</v>
      </c>
      <c r="G145" s="195" t="s">
        <v>502</v>
      </c>
      <c r="H145" s="196">
        <v>24</v>
      </c>
      <c r="I145" s="197"/>
      <c r="J145" s="198">
        <f t="shared" si="10"/>
        <v>0</v>
      </c>
      <c r="K145" s="194" t="s">
        <v>1</v>
      </c>
      <c r="L145" s="40"/>
      <c r="M145" s="199" t="s">
        <v>1</v>
      </c>
      <c r="N145" s="200" t="s">
        <v>41</v>
      </c>
      <c r="O145" s="72"/>
      <c r="P145" s="201">
        <f t="shared" si="11"/>
        <v>0</v>
      </c>
      <c r="Q145" s="201">
        <v>0</v>
      </c>
      <c r="R145" s="201">
        <f t="shared" si="12"/>
        <v>0</v>
      </c>
      <c r="S145" s="201">
        <v>0</v>
      </c>
      <c r="T145" s="202">
        <f t="shared" si="13"/>
        <v>0</v>
      </c>
      <c r="U145" s="35"/>
      <c r="V145" s="35"/>
      <c r="W145" s="35"/>
      <c r="X145" s="35"/>
      <c r="Y145" s="35"/>
      <c r="Z145" s="35"/>
      <c r="AA145" s="35"/>
      <c r="AB145" s="35"/>
      <c r="AC145" s="35"/>
      <c r="AD145" s="35"/>
      <c r="AE145" s="35"/>
      <c r="AR145" s="203" t="s">
        <v>211</v>
      </c>
      <c r="AT145" s="203" t="s">
        <v>207</v>
      </c>
      <c r="AU145" s="203" t="s">
        <v>84</v>
      </c>
      <c r="AY145" s="18" t="s">
        <v>205</v>
      </c>
      <c r="BE145" s="204">
        <f t="shared" si="14"/>
        <v>0</v>
      </c>
      <c r="BF145" s="204">
        <f t="shared" si="15"/>
        <v>0</v>
      </c>
      <c r="BG145" s="204">
        <f t="shared" si="16"/>
        <v>0</v>
      </c>
      <c r="BH145" s="204">
        <f t="shared" si="17"/>
        <v>0</v>
      </c>
      <c r="BI145" s="204">
        <f t="shared" si="18"/>
        <v>0</v>
      </c>
      <c r="BJ145" s="18" t="s">
        <v>84</v>
      </c>
      <c r="BK145" s="204">
        <f t="shared" si="19"/>
        <v>0</v>
      </c>
      <c r="BL145" s="18" t="s">
        <v>211</v>
      </c>
      <c r="BM145" s="203" t="s">
        <v>695</v>
      </c>
    </row>
    <row r="146" spans="1:65" s="2" customFormat="1" ht="24.2" customHeight="1">
      <c r="A146" s="35"/>
      <c r="B146" s="36"/>
      <c r="C146" s="192" t="s">
        <v>7</v>
      </c>
      <c r="D146" s="192" t="s">
        <v>207</v>
      </c>
      <c r="E146" s="193" t="s">
        <v>4662</v>
      </c>
      <c r="F146" s="194" t="s">
        <v>4663</v>
      </c>
      <c r="G146" s="195" t="s">
        <v>2678</v>
      </c>
      <c r="H146" s="196">
        <v>4</v>
      </c>
      <c r="I146" s="197"/>
      <c r="J146" s="198">
        <f t="shared" si="10"/>
        <v>0</v>
      </c>
      <c r="K146" s="194" t="s">
        <v>1</v>
      </c>
      <c r="L146" s="40"/>
      <c r="M146" s="199" t="s">
        <v>1</v>
      </c>
      <c r="N146" s="200" t="s">
        <v>41</v>
      </c>
      <c r="O146" s="72"/>
      <c r="P146" s="201">
        <f t="shared" si="11"/>
        <v>0</v>
      </c>
      <c r="Q146" s="201">
        <v>0</v>
      </c>
      <c r="R146" s="201">
        <f t="shared" si="12"/>
        <v>0</v>
      </c>
      <c r="S146" s="201">
        <v>0</v>
      </c>
      <c r="T146" s="202">
        <f t="shared" si="13"/>
        <v>0</v>
      </c>
      <c r="U146" s="35"/>
      <c r="V146" s="35"/>
      <c r="W146" s="35"/>
      <c r="X146" s="35"/>
      <c r="Y146" s="35"/>
      <c r="Z146" s="35"/>
      <c r="AA146" s="35"/>
      <c r="AB146" s="35"/>
      <c r="AC146" s="35"/>
      <c r="AD146" s="35"/>
      <c r="AE146" s="35"/>
      <c r="AR146" s="203" t="s">
        <v>211</v>
      </c>
      <c r="AT146" s="203" t="s">
        <v>207</v>
      </c>
      <c r="AU146" s="203" t="s">
        <v>84</v>
      </c>
      <c r="AY146" s="18" t="s">
        <v>205</v>
      </c>
      <c r="BE146" s="204">
        <f t="shared" si="14"/>
        <v>0</v>
      </c>
      <c r="BF146" s="204">
        <f t="shared" si="15"/>
        <v>0</v>
      </c>
      <c r="BG146" s="204">
        <f t="shared" si="16"/>
        <v>0</v>
      </c>
      <c r="BH146" s="204">
        <f t="shared" si="17"/>
        <v>0</v>
      </c>
      <c r="BI146" s="204">
        <f t="shared" si="18"/>
        <v>0</v>
      </c>
      <c r="BJ146" s="18" t="s">
        <v>84</v>
      </c>
      <c r="BK146" s="204">
        <f t="shared" si="19"/>
        <v>0</v>
      </c>
      <c r="BL146" s="18" t="s">
        <v>211</v>
      </c>
      <c r="BM146" s="203" t="s">
        <v>705</v>
      </c>
    </row>
    <row r="147" spans="1:65" s="2" customFormat="1" ht="14.45" customHeight="1">
      <c r="A147" s="35"/>
      <c r="B147" s="36"/>
      <c r="C147" s="192" t="s">
        <v>372</v>
      </c>
      <c r="D147" s="192" t="s">
        <v>207</v>
      </c>
      <c r="E147" s="193" t="s">
        <v>4664</v>
      </c>
      <c r="F147" s="194" t="s">
        <v>4665</v>
      </c>
      <c r="G147" s="195" t="s">
        <v>3418</v>
      </c>
      <c r="H147" s="196">
        <v>4</v>
      </c>
      <c r="I147" s="197"/>
      <c r="J147" s="198">
        <f t="shared" si="10"/>
        <v>0</v>
      </c>
      <c r="K147" s="194" t="s">
        <v>1</v>
      </c>
      <c r="L147" s="40"/>
      <c r="M147" s="199" t="s">
        <v>1</v>
      </c>
      <c r="N147" s="200" t="s">
        <v>41</v>
      </c>
      <c r="O147" s="72"/>
      <c r="P147" s="201">
        <f t="shared" si="11"/>
        <v>0</v>
      </c>
      <c r="Q147" s="201">
        <v>0</v>
      </c>
      <c r="R147" s="201">
        <f t="shared" si="12"/>
        <v>0</v>
      </c>
      <c r="S147" s="201">
        <v>0</v>
      </c>
      <c r="T147" s="202">
        <f t="shared" si="13"/>
        <v>0</v>
      </c>
      <c r="U147" s="35"/>
      <c r="V147" s="35"/>
      <c r="W147" s="35"/>
      <c r="X147" s="35"/>
      <c r="Y147" s="35"/>
      <c r="Z147" s="35"/>
      <c r="AA147" s="35"/>
      <c r="AB147" s="35"/>
      <c r="AC147" s="35"/>
      <c r="AD147" s="35"/>
      <c r="AE147" s="35"/>
      <c r="AR147" s="203" t="s">
        <v>211</v>
      </c>
      <c r="AT147" s="203" t="s">
        <v>207</v>
      </c>
      <c r="AU147" s="203" t="s">
        <v>84</v>
      </c>
      <c r="AY147" s="18" t="s">
        <v>205</v>
      </c>
      <c r="BE147" s="204">
        <f t="shared" si="14"/>
        <v>0</v>
      </c>
      <c r="BF147" s="204">
        <f t="shared" si="15"/>
        <v>0</v>
      </c>
      <c r="BG147" s="204">
        <f t="shared" si="16"/>
        <v>0</v>
      </c>
      <c r="BH147" s="204">
        <f t="shared" si="17"/>
        <v>0</v>
      </c>
      <c r="BI147" s="204">
        <f t="shared" si="18"/>
        <v>0</v>
      </c>
      <c r="BJ147" s="18" t="s">
        <v>84</v>
      </c>
      <c r="BK147" s="204">
        <f t="shared" si="19"/>
        <v>0</v>
      </c>
      <c r="BL147" s="18" t="s">
        <v>211</v>
      </c>
      <c r="BM147" s="203" t="s">
        <v>715</v>
      </c>
    </row>
    <row r="148" spans="1:65" s="2" customFormat="1" ht="24.2" customHeight="1">
      <c r="A148" s="35"/>
      <c r="B148" s="36"/>
      <c r="C148" s="192" t="s">
        <v>379</v>
      </c>
      <c r="D148" s="192" t="s">
        <v>207</v>
      </c>
      <c r="E148" s="193" t="s">
        <v>4666</v>
      </c>
      <c r="F148" s="194" t="s">
        <v>4667</v>
      </c>
      <c r="G148" s="195" t="s">
        <v>3418</v>
      </c>
      <c r="H148" s="196">
        <v>4</v>
      </c>
      <c r="I148" s="197"/>
      <c r="J148" s="198">
        <f t="shared" si="10"/>
        <v>0</v>
      </c>
      <c r="K148" s="194" t="s">
        <v>1</v>
      </c>
      <c r="L148" s="40"/>
      <c r="M148" s="199" t="s">
        <v>1</v>
      </c>
      <c r="N148" s="200" t="s">
        <v>41</v>
      </c>
      <c r="O148" s="72"/>
      <c r="P148" s="201">
        <f t="shared" si="11"/>
        <v>0</v>
      </c>
      <c r="Q148" s="201">
        <v>0</v>
      </c>
      <c r="R148" s="201">
        <f t="shared" si="12"/>
        <v>0</v>
      </c>
      <c r="S148" s="201">
        <v>0</v>
      </c>
      <c r="T148" s="202">
        <f t="shared" si="13"/>
        <v>0</v>
      </c>
      <c r="U148" s="35"/>
      <c r="V148" s="35"/>
      <c r="W148" s="35"/>
      <c r="X148" s="35"/>
      <c r="Y148" s="35"/>
      <c r="Z148" s="35"/>
      <c r="AA148" s="35"/>
      <c r="AB148" s="35"/>
      <c r="AC148" s="35"/>
      <c r="AD148" s="35"/>
      <c r="AE148" s="35"/>
      <c r="AR148" s="203" t="s">
        <v>211</v>
      </c>
      <c r="AT148" s="203" t="s">
        <v>207</v>
      </c>
      <c r="AU148" s="203" t="s">
        <v>84</v>
      </c>
      <c r="AY148" s="18" t="s">
        <v>205</v>
      </c>
      <c r="BE148" s="204">
        <f t="shared" si="14"/>
        <v>0</v>
      </c>
      <c r="BF148" s="204">
        <f t="shared" si="15"/>
        <v>0</v>
      </c>
      <c r="BG148" s="204">
        <f t="shared" si="16"/>
        <v>0</v>
      </c>
      <c r="BH148" s="204">
        <f t="shared" si="17"/>
        <v>0</v>
      </c>
      <c r="BI148" s="204">
        <f t="shared" si="18"/>
        <v>0</v>
      </c>
      <c r="BJ148" s="18" t="s">
        <v>84</v>
      </c>
      <c r="BK148" s="204">
        <f t="shared" si="19"/>
        <v>0</v>
      </c>
      <c r="BL148" s="18" t="s">
        <v>211</v>
      </c>
      <c r="BM148" s="203" t="s">
        <v>725</v>
      </c>
    </row>
    <row r="149" spans="1:65" s="2" customFormat="1" ht="14.45" customHeight="1">
      <c r="A149" s="35"/>
      <c r="B149" s="36"/>
      <c r="C149" s="192" t="s">
        <v>384</v>
      </c>
      <c r="D149" s="192" t="s">
        <v>207</v>
      </c>
      <c r="E149" s="193" t="s">
        <v>2778</v>
      </c>
      <c r="F149" s="194" t="s">
        <v>3412</v>
      </c>
      <c r="G149" s="195" t="s">
        <v>3413</v>
      </c>
      <c r="H149" s="196">
        <v>7.2</v>
      </c>
      <c r="I149" s="197"/>
      <c r="J149" s="198">
        <f t="shared" si="10"/>
        <v>0</v>
      </c>
      <c r="K149" s="194" t="s">
        <v>1</v>
      </c>
      <c r="L149" s="40"/>
      <c r="M149" s="199" t="s">
        <v>1</v>
      </c>
      <c r="N149" s="200" t="s">
        <v>41</v>
      </c>
      <c r="O149" s="72"/>
      <c r="P149" s="201">
        <f t="shared" si="11"/>
        <v>0</v>
      </c>
      <c r="Q149" s="201">
        <v>0</v>
      </c>
      <c r="R149" s="201">
        <f t="shared" si="12"/>
        <v>0</v>
      </c>
      <c r="S149" s="201">
        <v>0</v>
      </c>
      <c r="T149" s="202">
        <f t="shared" si="13"/>
        <v>0</v>
      </c>
      <c r="U149" s="35"/>
      <c r="V149" s="35"/>
      <c r="W149" s="35"/>
      <c r="X149" s="35"/>
      <c r="Y149" s="35"/>
      <c r="Z149" s="35"/>
      <c r="AA149" s="35"/>
      <c r="AB149" s="35"/>
      <c r="AC149" s="35"/>
      <c r="AD149" s="35"/>
      <c r="AE149" s="35"/>
      <c r="AR149" s="203" t="s">
        <v>211</v>
      </c>
      <c r="AT149" s="203" t="s">
        <v>207</v>
      </c>
      <c r="AU149" s="203" t="s">
        <v>84</v>
      </c>
      <c r="AY149" s="18" t="s">
        <v>205</v>
      </c>
      <c r="BE149" s="204">
        <f t="shared" si="14"/>
        <v>0</v>
      </c>
      <c r="BF149" s="204">
        <f t="shared" si="15"/>
        <v>0</v>
      </c>
      <c r="BG149" s="204">
        <f t="shared" si="16"/>
        <v>0</v>
      </c>
      <c r="BH149" s="204">
        <f t="shared" si="17"/>
        <v>0</v>
      </c>
      <c r="BI149" s="204">
        <f t="shared" si="18"/>
        <v>0</v>
      </c>
      <c r="BJ149" s="18" t="s">
        <v>84</v>
      </c>
      <c r="BK149" s="204">
        <f t="shared" si="19"/>
        <v>0</v>
      </c>
      <c r="BL149" s="18" t="s">
        <v>211</v>
      </c>
      <c r="BM149" s="203" t="s">
        <v>740</v>
      </c>
    </row>
    <row r="150" spans="1:65" s="2" customFormat="1" ht="14.45" customHeight="1">
      <c r="A150" s="35"/>
      <c r="B150" s="36"/>
      <c r="C150" s="192" t="s">
        <v>389</v>
      </c>
      <c r="D150" s="192" t="s">
        <v>207</v>
      </c>
      <c r="E150" s="193" t="s">
        <v>2780</v>
      </c>
      <c r="F150" s="194" t="s">
        <v>3433</v>
      </c>
      <c r="G150" s="195" t="s">
        <v>3220</v>
      </c>
      <c r="H150" s="196">
        <v>4</v>
      </c>
      <c r="I150" s="197"/>
      <c r="J150" s="198">
        <f t="shared" si="10"/>
        <v>0</v>
      </c>
      <c r="K150" s="194" t="s">
        <v>1</v>
      </c>
      <c r="L150" s="40"/>
      <c r="M150" s="199" t="s">
        <v>1</v>
      </c>
      <c r="N150" s="200" t="s">
        <v>41</v>
      </c>
      <c r="O150" s="72"/>
      <c r="P150" s="201">
        <f t="shared" si="11"/>
        <v>0</v>
      </c>
      <c r="Q150" s="201">
        <v>0</v>
      </c>
      <c r="R150" s="201">
        <f t="shared" si="12"/>
        <v>0</v>
      </c>
      <c r="S150" s="201">
        <v>0</v>
      </c>
      <c r="T150" s="202">
        <f t="shared" si="13"/>
        <v>0</v>
      </c>
      <c r="U150" s="35"/>
      <c r="V150" s="35"/>
      <c r="W150" s="35"/>
      <c r="X150" s="35"/>
      <c r="Y150" s="35"/>
      <c r="Z150" s="35"/>
      <c r="AA150" s="35"/>
      <c r="AB150" s="35"/>
      <c r="AC150" s="35"/>
      <c r="AD150" s="35"/>
      <c r="AE150" s="35"/>
      <c r="AR150" s="203" t="s">
        <v>211</v>
      </c>
      <c r="AT150" s="203" t="s">
        <v>207</v>
      </c>
      <c r="AU150" s="203" t="s">
        <v>84</v>
      </c>
      <c r="AY150" s="18" t="s">
        <v>205</v>
      </c>
      <c r="BE150" s="204">
        <f t="shared" si="14"/>
        <v>0</v>
      </c>
      <c r="BF150" s="204">
        <f t="shared" si="15"/>
        <v>0</v>
      </c>
      <c r="BG150" s="204">
        <f t="shared" si="16"/>
        <v>0</v>
      </c>
      <c r="BH150" s="204">
        <f t="shared" si="17"/>
        <v>0</v>
      </c>
      <c r="BI150" s="204">
        <f t="shared" si="18"/>
        <v>0</v>
      </c>
      <c r="BJ150" s="18" t="s">
        <v>84</v>
      </c>
      <c r="BK150" s="204">
        <f t="shared" si="19"/>
        <v>0</v>
      </c>
      <c r="BL150" s="18" t="s">
        <v>211</v>
      </c>
      <c r="BM150" s="203" t="s">
        <v>751</v>
      </c>
    </row>
    <row r="151" spans="1:65" s="2" customFormat="1" ht="14.45" customHeight="1">
      <c r="A151" s="35"/>
      <c r="B151" s="36"/>
      <c r="C151" s="192" t="s">
        <v>393</v>
      </c>
      <c r="D151" s="192" t="s">
        <v>207</v>
      </c>
      <c r="E151" s="193" t="s">
        <v>2782</v>
      </c>
      <c r="F151" s="194" t="s">
        <v>3434</v>
      </c>
      <c r="G151" s="195" t="s">
        <v>3220</v>
      </c>
      <c r="H151" s="196">
        <v>6</v>
      </c>
      <c r="I151" s="197"/>
      <c r="J151" s="198">
        <f t="shared" si="10"/>
        <v>0</v>
      </c>
      <c r="K151" s="194" t="s">
        <v>1</v>
      </c>
      <c r="L151" s="40"/>
      <c r="M151" s="199" t="s">
        <v>1</v>
      </c>
      <c r="N151" s="200" t="s">
        <v>41</v>
      </c>
      <c r="O151" s="72"/>
      <c r="P151" s="201">
        <f t="shared" si="11"/>
        <v>0</v>
      </c>
      <c r="Q151" s="201">
        <v>0</v>
      </c>
      <c r="R151" s="201">
        <f t="shared" si="12"/>
        <v>0</v>
      </c>
      <c r="S151" s="201">
        <v>0</v>
      </c>
      <c r="T151" s="202">
        <f t="shared" si="13"/>
        <v>0</v>
      </c>
      <c r="U151" s="35"/>
      <c r="V151" s="35"/>
      <c r="W151" s="35"/>
      <c r="X151" s="35"/>
      <c r="Y151" s="35"/>
      <c r="Z151" s="35"/>
      <c r="AA151" s="35"/>
      <c r="AB151" s="35"/>
      <c r="AC151" s="35"/>
      <c r="AD151" s="35"/>
      <c r="AE151" s="35"/>
      <c r="AR151" s="203" t="s">
        <v>211</v>
      </c>
      <c r="AT151" s="203" t="s">
        <v>207</v>
      </c>
      <c r="AU151" s="203" t="s">
        <v>84</v>
      </c>
      <c r="AY151" s="18" t="s">
        <v>205</v>
      </c>
      <c r="BE151" s="204">
        <f t="shared" si="14"/>
        <v>0</v>
      </c>
      <c r="BF151" s="204">
        <f t="shared" si="15"/>
        <v>0</v>
      </c>
      <c r="BG151" s="204">
        <f t="shared" si="16"/>
        <v>0</v>
      </c>
      <c r="BH151" s="204">
        <f t="shared" si="17"/>
        <v>0</v>
      </c>
      <c r="BI151" s="204">
        <f t="shared" si="18"/>
        <v>0</v>
      </c>
      <c r="BJ151" s="18" t="s">
        <v>84</v>
      </c>
      <c r="BK151" s="204">
        <f t="shared" si="19"/>
        <v>0</v>
      </c>
      <c r="BL151" s="18" t="s">
        <v>211</v>
      </c>
      <c r="BM151" s="203" t="s">
        <v>764</v>
      </c>
    </row>
    <row r="152" spans="1:65" s="2" customFormat="1" ht="14.45" customHeight="1">
      <c r="A152" s="35"/>
      <c r="B152" s="36"/>
      <c r="C152" s="192" t="s">
        <v>397</v>
      </c>
      <c r="D152" s="192" t="s">
        <v>207</v>
      </c>
      <c r="E152" s="193" t="s">
        <v>2784</v>
      </c>
      <c r="F152" s="194" t="s">
        <v>3435</v>
      </c>
      <c r="G152" s="195" t="s">
        <v>3220</v>
      </c>
      <c r="H152" s="196">
        <v>8</v>
      </c>
      <c r="I152" s="197"/>
      <c r="J152" s="198">
        <f t="shared" si="10"/>
        <v>0</v>
      </c>
      <c r="K152" s="194" t="s">
        <v>1</v>
      </c>
      <c r="L152" s="40"/>
      <c r="M152" s="199" t="s">
        <v>1</v>
      </c>
      <c r="N152" s="200" t="s">
        <v>41</v>
      </c>
      <c r="O152" s="72"/>
      <c r="P152" s="201">
        <f t="shared" si="11"/>
        <v>0</v>
      </c>
      <c r="Q152" s="201">
        <v>0</v>
      </c>
      <c r="R152" s="201">
        <f t="shared" si="12"/>
        <v>0</v>
      </c>
      <c r="S152" s="201">
        <v>0</v>
      </c>
      <c r="T152" s="202">
        <f t="shared" si="13"/>
        <v>0</v>
      </c>
      <c r="U152" s="35"/>
      <c r="V152" s="35"/>
      <c r="W152" s="35"/>
      <c r="X152" s="35"/>
      <c r="Y152" s="35"/>
      <c r="Z152" s="35"/>
      <c r="AA152" s="35"/>
      <c r="AB152" s="35"/>
      <c r="AC152" s="35"/>
      <c r="AD152" s="35"/>
      <c r="AE152" s="35"/>
      <c r="AR152" s="203" t="s">
        <v>211</v>
      </c>
      <c r="AT152" s="203" t="s">
        <v>207</v>
      </c>
      <c r="AU152" s="203" t="s">
        <v>84</v>
      </c>
      <c r="AY152" s="18" t="s">
        <v>205</v>
      </c>
      <c r="BE152" s="204">
        <f t="shared" si="14"/>
        <v>0</v>
      </c>
      <c r="BF152" s="204">
        <f t="shared" si="15"/>
        <v>0</v>
      </c>
      <c r="BG152" s="204">
        <f t="shared" si="16"/>
        <v>0</v>
      </c>
      <c r="BH152" s="204">
        <f t="shared" si="17"/>
        <v>0</v>
      </c>
      <c r="BI152" s="204">
        <f t="shared" si="18"/>
        <v>0</v>
      </c>
      <c r="BJ152" s="18" t="s">
        <v>84</v>
      </c>
      <c r="BK152" s="204">
        <f t="shared" si="19"/>
        <v>0</v>
      </c>
      <c r="BL152" s="18" t="s">
        <v>211</v>
      </c>
      <c r="BM152" s="203" t="s">
        <v>775</v>
      </c>
    </row>
    <row r="153" spans="1:65" s="2" customFormat="1" ht="14.45" customHeight="1">
      <c r="A153" s="35"/>
      <c r="B153" s="36"/>
      <c r="C153" s="192" t="s">
        <v>401</v>
      </c>
      <c r="D153" s="192" t="s">
        <v>207</v>
      </c>
      <c r="E153" s="193" t="s">
        <v>2786</v>
      </c>
      <c r="F153" s="194" t="s">
        <v>3436</v>
      </c>
      <c r="G153" s="195" t="s">
        <v>3413</v>
      </c>
      <c r="H153" s="196">
        <v>110</v>
      </c>
      <c r="I153" s="197"/>
      <c r="J153" s="198">
        <f t="shared" si="10"/>
        <v>0</v>
      </c>
      <c r="K153" s="194" t="s">
        <v>1</v>
      </c>
      <c r="L153" s="40"/>
      <c r="M153" s="199" t="s">
        <v>1</v>
      </c>
      <c r="N153" s="200" t="s">
        <v>41</v>
      </c>
      <c r="O153" s="72"/>
      <c r="P153" s="201">
        <f t="shared" si="11"/>
        <v>0</v>
      </c>
      <c r="Q153" s="201">
        <v>0</v>
      </c>
      <c r="R153" s="201">
        <f t="shared" si="12"/>
        <v>0</v>
      </c>
      <c r="S153" s="201">
        <v>0</v>
      </c>
      <c r="T153" s="202">
        <f t="shared" si="13"/>
        <v>0</v>
      </c>
      <c r="U153" s="35"/>
      <c r="V153" s="35"/>
      <c r="W153" s="35"/>
      <c r="X153" s="35"/>
      <c r="Y153" s="35"/>
      <c r="Z153" s="35"/>
      <c r="AA153" s="35"/>
      <c r="AB153" s="35"/>
      <c r="AC153" s="35"/>
      <c r="AD153" s="35"/>
      <c r="AE153" s="35"/>
      <c r="AR153" s="203" t="s">
        <v>211</v>
      </c>
      <c r="AT153" s="203" t="s">
        <v>207</v>
      </c>
      <c r="AU153" s="203" t="s">
        <v>84</v>
      </c>
      <c r="AY153" s="18" t="s">
        <v>205</v>
      </c>
      <c r="BE153" s="204">
        <f t="shared" si="14"/>
        <v>0</v>
      </c>
      <c r="BF153" s="204">
        <f t="shared" si="15"/>
        <v>0</v>
      </c>
      <c r="BG153" s="204">
        <f t="shared" si="16"/>
        <v>0</v>
      </c>
      <c r="BH153" s="204">
        <f t="shared" si="17"/>
        <v>0</v>
      </c>
      <c r="BI153" s="204">
        <f t="shared" si="18"/>
        <v>0</v>
      </c>
      <c r="BJ153" s="18" t="s">
        <v>84</v>
      </c>
      <c r="BK153" s="204">
        <f t="shared" si="19"/>
        <v>0</v>
      </c>
      <c r="BL153" s="18" t="s">
        <v>211</v>
      </c>
      <c r="BM153" s="203" t="s">
        <v>783</v>
      </c>
    </row>
    <row r="154" spans="1:65" s="2" customFormat="1" ht="14.45" customHeight="1">
      <c r="A154" s="35"/>
      <c r="B154" s="36"/>
      <c r="C154" s="192" t="s">
        <v>405</v>
      </c>
      <c r="D154" s="192" t="s">
        <v>207</v>
      </c>
      <c r="E154" s="193" t="s">
        <v>2788</v>
      </c>
      <c r="F154" s="194" t="s">
        <v>4668</v>
      </c>
      <c r="G154" s="195" t="s">
        <v>502</v>
      </c>
      <c r="H154" s="196">
        <v>110</v>
      </c>
      <c r="I154" s="197"/>
      <c r="J154" s="198">
        <f t="shared" si="10"/>
        <v>0</v>
      </c>
      <c r="K154" s="194" t="s">
        <v>1</v>
      </c>
      <c r="L154" s="40"/>
      <c r="M154" s="199" t="s">
        <v>1</v>
      </c>
      <c r="N154" s="200" t="s">
        <v>41</v>
      </c>
      <c r="O154" s="72"/>
      <c r="P154" s="201">
        <f t="shared" si="11"/>
        <v>0</v>
      </c>
      <c r="Q154" s="201">
        <v>0</v>
      </c>
      <c r="R154" s="201">
        <f t="shared" si="12"/>
        <v>0</v>
      </c>
      <c r="S154" s="201">
        <v>0</v>
      </c>
      <c r="T154" s="202">
        <f t="shared" si="13"/>
        <v>0</v>
      </c>
      <c r="U154" s="35"/>
      <c r="V154" s="35"/>
      <c r="W154" s="35"/>
      <c r="X154" s="35"/>
      <c r="Y154" s="35"/>
      <c r="Z154" s="35"/>
      <c r="AA154" s="35"/>
      <c r="AB154" s="35"/>
      <c r="AC154" s="35"/>
      <c r="AD154" s="35"/>
      <c r="AE154" s="35"/>
      <c r="AR154" s="203" t="s">
        <v>211</v>
      </c>
      <c r="AT154" s="203" t="s">
        <v>207</v>
      </c>
      <c r="AU154" s="203" t="s">
        <v>84</v>
      </c>
      <c r="AY154" s="18" t="s">
        <v>205</v>
      </c>
      <c r="BE154" s="204">
        <f t="shared" si="14"/>
        <v>0</v>
      </c>
      <c r="BF154" s="204">
        <f t="shared" si="15"/>
        <v>0</v>
      </c>
      <c r="BG154" s="204">
        <f t="shared" si="16"/>
        <v>0</v>
      </c>
      <c r="BH154" s="204">
        <f t="shared" si="17"/>
        <v>0</v>
      </c>
      <c r="BI154" s="204">
        <f t="shared" si="18"/>
        <v>0</v>
      </c>
      <c r="BJ154" s="18" t="s">
        <v>84</v>
      </c>
      <c r="BK154" s="204">
        <f t="shared" si="19"/>
        <v>0</v>
      </c>
      <c r="BL154" s="18" t="s">
        <v>211</v>
      </c>
      <c r="BM154" s="203" t="s">
        <v>797</v>
      </c>
    </row>
    <row r="155" spans="1:65" s="2" customFormat="1" ht="14.45" customHeight="1">
      <c r="A155" s="35"/>
      <c r="B155" s="36"/>
      <c r="C155" s="192" t="s">
        <v>632</v>
      </c>
      <c r="D155" s="192" t="s">
        <v>207</v>
      </c>
      <c r="E155" s="193" t="s">
        <v>4669</v>
      </c>
      <c r="F155" s="194" t="s">
        <v>4670</v>
      </c>
      <c r="G155" s="195" t="s">
        <v>3418</v>
      </c>
      <c r="H155" s="196">
        <v>3</v>
      </c>
      <c r="I155" s="197"/>
      <c r="J155" s="198">
        <f t="shared" si="10"/>
        <v>0</v>
      </c>
      <c r="K155" s="194" t="s">
        <v>1</v>
      </c>
      <c r="L155" s="40"/>
      <c r="M155" s="199" t="s">
        <v>1</v>
      </c>
      <c r="N155" s="200" t="s">
        <v>41</v>
      </c>
      <c r="O155" s="72"/>
      <c r="P155" s="201">
        <f t="shared" si="11"/>
        <v>0</v>
      </c>
      <c r="Q155" s="201">
        <v>0</v>
      </c>
      <c r="R155" s="201">
        <f t="shared" si="12"/>
        <v>0</v>
      </c>
      <c r="S155" s="201">
        <v>0</v>
      </c>
      <c r="T155" s="202">
        <f t="shared" si="13"/>
        <v>0</v>
      </c>
      <c r="U155" s="35"/>
      <c r="V155" s="35"/>
      <c r="W155" s="35"/>
      <c r="X155" s="35"/>
      <c r="Y155" s="35"/>
      <c r="Z155" s="35"/>
      <c r="AA155" s="35"/>
      <c r="AB155" s="35"/>
      <c r="AC155" s="35"/>
      <c r="AD155" s="35"/>
      <c r="AE155" s="35"/>
      <c r="AR155" s="203" t="s">
        <v>211</v>
      </c>
      <c r="AT155" s="203" t="s">
        <v>207</v>
      </c>
      <c r="AU155" s="203" t="s">
        <v>84</v>
      </c>
      <c r="AY155" s="18" t="s">
        <v>205</v>
      </c>
      <c r="BE155" s="204">
        <f t="shared" si="14"/>
        <v>0</v>
      </c>
      <c r="BF155" s="204">
        <f t="shared" si="15"/>
        <v>0</v>
      </c>
      <c r="BG155" s="204">
        <f t="shared" si="16"/>
        <v>0</v>
      </c>
      <c r="BH155" s="204">
        <f t="shared" si="17"/>
        <v>0</v>
      </c>
      <c r="BI155" s="204">
        <f t="shared" si="18"/>
        <v>0</v>
      </c>
      <c r="BJ155" s="18" t="s">
        <v>84</v>
      </c>
      <c r="BK155" s="204">
        <f t="shared" si="19"/>
        <v>0</v>
      </c>
      <c r="BL155" s="18" t="s">
        <v>211</v>
      </c>
      <c r="BM155" s="203" t="s">
        <v>806</v>
      </c>
    </row>
    <row r="156" spans="1:65" s="2" customFormat="1" ht="14.45" customHeight="1">
      <c r="A156" s="35"/>
      <c r="B156" s="36"/>
      <c r="C156" s="192" t="s">
        <v>637</v>
      </c>
      <c r="D156" s="192" t="s">
        <v>207</v>
      </c>
      <c r="E156" s="193" t="s">
        <v>4671</v>
      </c>
      <c r="F156" s="194" t="s">
        <v>4672</v>
      </c>
      <c r="G156" s="195" t="s">
        <v>502</v>
      </c>
      <c r="H156" s="196">
        <v>110</v>
      </c>
      <c r="I156" s="197"/>
      <c r="J156" s="198">
        <f t="shared" si="10"/>
        <v>0</v>
      </c>
      <c r="K156" s="194" t="s">
        <v>1</v>
      </c>
      <c r="L156" s="40"/>
      <c r="M156" s="199" t="s">
        <v>1</v>
      </c>
      <c r="N156" s="200" t="s">
        <v>41</v>
      </c>
      <c r="O156" s="72"/>
      <c r="P156" s="201">
        <f t="shared" si="11"/>
        <v>0</v>
      </c>
      <c r="Q156" s="201">
        <v>0</v>
      </c>
      <c r="R156" s="201">
        <f t="shared" si="12"/>
        <v>0</v>
      </c>
      <c r="S156" s="201">
        <v>0</v>
      </c>
      <c r="T156" s="202">
        <f t="shared" si="13"/>
        <v>0</v>
      </c>
      <c r="U156" s="35"/>
      <c r="V156" s="35"/>
      <c r="W156" s="35"/>
      <c r="X156" s="35"/>
      <c r="Y156" s="35"/>
      <c r="Z156" s="35"/>
      <c r="AA156" s="35"/>
      <c r="AB156" s="35"/>
      <c r="AC156" s="35"/>
      <c r="AD156" s="35"/>
      <c r="AE156" s="35"/>
      <c r="AR156" s="203" t="s">
        <v>211</v>
      </c>
      <c r="AT156" s="203" t="s">
        <v>207</v>
      </c>
      <c r="AU156" s="203" t="s">
        <v>84</v>
      </c>
      <c r="AY156" s="18" t="s">
        <v>205</v>
      </c>
      <c r="BE156" s="204">
        <f t="shared" si="14"/>
        <v>0</v>
      </c>
      <c r="BF156" s="204">
        <f t="shared" si="15"/>
        <v>0</v>
      </c>
      <c r="BG156" s="204">
        <f t="shared" si="16"/>
        <v>0</v>
      </c>
      <c r="BH156" s="204">
        <f t="shared" si="17"/>
        <v>0</v>
      </c>
      <c r="BI156" s="204">
        <f t="shared" si="18"/>
        <v>0</v>
      </c>
      <c r="BJ156" s="18" t="s">
        <v>84</v>
      </c>
      <c r="BK156" s="204">
        <f t="shared" si="19"/>
        <v>0</v>
      </c>
      <c r="BL156" s="18" t="s">
        <v>211</v>
      </c>
      <c r="BM156" s="203" t="s">
        <v>816</v>
      </c>
    </row>
    <row r="157" spans="1:65" s="2" customFormat="1" ht="14.45" customHeight="1">
      <c r="A157" s="35"/>
      <c r="B157" s="36"/>
      <c r="C157" s="192" t="s">
        <v>643</v>
      </c>
      <c r="D157" s="192" t="s">
        <v>207</v>
      </c>
      <c r="E157" s="193" t="s">
        <v>4673</v>
      </c>
      <c r="F157" s="194" t="s">
        <v>4674</v>
      </c>
      <c r="G157" s="195" t="s">
        <v>3418</v>
      </c>
      <c r="H157" s="196">
        <v>7</v>
      </c>
      <c r="I157" s="197"/>
      <c r="J157" s="198">
        <f t="shared" si="10"/>
        <v>0</v>
      </c>
      <c r="K157" s="194" t="s">
        <v>1</v>
      </c>
      <c r="L157" s="40"/>
      <c r="M157" s="199" t="s">
        <v>1</v>
      </c>
      <c r="N157" s="200" t="s">
        <v>41</v>
      </c>
      <c r="O157" s="72"/>
      <c r="P157" s="201">
        <f t="shared" si="11"/>
        <v>0</v>
      </c>
      <c r="Q157" s="201">
        <v>0</v>
      </c>
      <c r="R157" s="201">
        <f t="shared" si="12"/>
        <v>0</v>
      </c>
      <c r="S157" s="201">
        <v>0</v>
      </c>
      <c r="T157" s="202">
        <f t="shared" si="13"/>
        <v>0</v>
      </c>
      <c r="U157" s="35"/>
      <c r="V157" s="35"/>
      <c r="W157" s="35"/>
      <c r="X157" s="35"/>
      <c r="Y157" s="35"/>
      <c r="Z157" s="35"/>
      <c r="AA157" s="35"/>
      <c r="AB157" s="35"/>
      <c r="AC157" s="35"/>
      <c r="AD157" s="35"/>
      <c r="AE157" s="35"/>
      <c r="AR157" s="203" t="s">
        <v>211</v>
      </c>
      <c r="AT157" s="203" t="s">
        <v>207</v>
      </c>
      <c r="AU157" s="203" t="s">
        <v>84</v>
      </c>
      <c r="AY157" s="18" t="s">
        <v>205</v>
      </c>
      <c r="BE157" s="204">
        <f t="shared" si="14"/>
        <v>0</v>
      </c>
      <c r="BF157" s="204">
        <f t="shared" si="15"/>
        <v>0</v>
      </c>
      <c r="BG157" s="204">
        <f t="shared" si="16"/>
        <v>0</v>
      </c>
      <c r="BH157" s="204">
        <f t="shared" si="17"/>
        <v>0</v>
      </c>
      <c r="BI157" s="204">
        <f t="shared" si="18"/>
        <v>0</v>
      </c>
      <c r="BJ157" s="18" t="s">
        <v>84</v>
      </c>
      <c r="BK157" s="204">
        <f t="shared" si="19"/>
        <v>0</v>
      </c>
      <c r="BL157" s="18" t="s">
        <v>211</v>
      </c>
      <c r="BM157" s="203" t="s">
        <v>826</v>
      </c>
    </row>
    <row r="158" spans="1:65" s="2" customFormat="1" ht="14.45" customHeight="1">
      <c r="A158" s="35"/>
      <c r="B158" s="36"/>
      <c r="C158" s="192" t="s">
        <v>649</v>
      </c>
      <c r="D158" s="192" t="s">
        <v>207</v>
      </c>
      <c r="E158" s="193" t="s">
        <v>4675</v>
      </c>
      <c r="F158" s="194" t="s">
        <v>4676</v>
      </c>
      <c r="G158" s="195" t="s">
        <v>358</v>
      </c>
      <c r="H158" s="196">
        <v>1</v>
      </c>
      <c r="I158" s="197"/>
      <c r="J158" s="198">
        <f t="shared" si="10"/>
        <v>0</v>
      </c>
      <c r="K158" s="194" t="s">
        <v>1</v>
      </c>
      <c r="L158" s="40"/>
      <c r="M158" s="199" t="s">
        <v>1</v>
      </c>
      <c r="N158" s="200" t="s">
        <v>41</v>
      </c>
      <c r="O158" s="72"/>
      <c r="P158" s="201">
        <f t="shared" si="11"/>
        <v>0</v>
      </c>
      <c r="Q158" s="201">
        <v>0</v>
      </c>
      <c r="R158" s="201">
        <f t="shared" si="12"/>
        <v>0</v>
      </c>
      <c r="S158" s="201">
        <v>0</v>
      </c>
      <c r="T158" s="202">
        <f t="shared" si="13"/>
        <v>0</v>
      </c>
      <c r="U158" s="35"/>
      <c r="V158" s="35"/>
      <c r="W158" s="35"/>
      <c r="X158" s="35"/>
      <c r="Y158" s="35"/>
      <c r="Z158" s="35"/>
      <c r="AA158" s="35"/>
      <c r="AB158" s="35"/>
      <c r="AC158" s="35"/>
      <c r="AD158" s="35"/>
      <c r="AE158" s="35"/>
      <c r="AR158" s="203" t="s">
        <v>211</v>
      </c>
      <c r="AT158" s="203" t="s">
        <v>207</v>
      </c>
      <c r="AU158" s="203" t="s">
        <v>84</v>
      </c>
      <c r="AY158" s="18" t="s">
        <v>205</v>
      </c>
      <c r="BE158" s="204">
        <f t="shared" si="14"/>
        <v>0</v>
      </c>
      <c r="BF158" s="204">
        <f t="shared" si="15"/>
        <v>0</v>
      </c>
      <c r="BG158" s="204">
        <f t="shared" si="16"/>
        <v>0</v>
      </c>
      <c r="BH158" s="204">
        <f t="shared" si="17"/>
        <v>0</v>
      </c>
      <c r="BI158" s="204">
        <f t="shared" si="18"/>
        <v>0</v>
      </c>
      <c r="BJ158" s="18" t="s">
        <v>84</v>
      </c>
      <c r="BK158" s="204">
        <f t="shared" si="19"/>
        <v>0</v>
      </c>
      <c r="BL158" s="18" t="s">
        <v>211</v>
      </c>
      <c r="BM158" s="203" t="s">
        <v>836</v>
      </c>
    </row>
    <row r="159" spans="2:63" s="12" customFormat="1" ht="25.9" customHeight="1">
      <c r="B159" s="176"/>
      <c r="C159" s="177"/>
      <c r="D159" s="178" t="s">
        <v>75</v>
      </c>
      <c r="E159" s="179" t="s">
        <v>2832</v>
      </c>
      <c r="F159" s="179" t="s">
        <v>3620</v>
      </c>
      <c r="G159" s="177"/>
      <c r="H159" s="177"/>
      <c r="I159" s="180"/>
      <c r="J159" s="181">
        <f>BK159</f>
        <v>0</v>
      </c>
      <c r="K159" s="177"/>
      <c r="L159" s="182"/>
      <c r="M159" s="183"/>
      <c r="N159" s="184"/>
      <c r="O159" s="184"/>
      <c r="P159" s="185">
        <f>P160</f>
        <v>0</v>
      </c>
      <c r="Q159" s="184"/>
      <c r="R159" s="185">
        <f>R160</f>
        <v>0</v>
      </c>
      <c r="S159" s="184"/>
      <c r="T159" s="186">
        <f>T160</f>
        <v>0</v>
      </c>
      <c r="AR159" s="187" t="s">
        <v>84</v>
      </c>
      <c r="AT159" s="188" t="s">
        <v>75</v>
      </c>
      <c r="AU159" s="188" t="s">
        <v>76</v>
      </c>
      <c r="AY159" s="187" t="s">
        <v>205</v>
      </c>
      <c r="BK159" s="189">
        <f>BK160</f>
        <v>0</v>
      </c>
    </row>
    <row r="160" spans="1:65" s="2" customFormat="1" ht="14.45" customHeight="1">
      <c r="A160" s="35"/>
      <c r="B160" s="36"/>
      <c r="C160" s="192" t="s">
        <v>653</v>
      </c>
      <c r="D160" s="192" t="s">
        <v>207</v>
      </c>
      <c r="E160" s="193" t="s">
        <v>4677</v>
      </c>
      <c r="F160" s="194" t="s">
        <v>4678</v>
      </c>
      <c r="G160" s="195" t="s">
        <v>4679</v>
      </c>
      <c r="H160" s="196">
        <v>1</v>
      </c>
      <c r="I160" s="197"/>
      <c r="J160" s="198">
        <f>ROUND(I160*H160,2)</f>
        <v>0</v>
      </c>
      <c r="K160" s="194" t="s">
        <v>1</v>
      </c>
      <c r="L160" s="40"/>
      <c r="M160" s="199" t="s">
        <v>1</v>
      </c>
      <c r="N160" s="200" t="s">
        <v>41</v>
      </c>
      <c r="O160" s="72"/>
      <c r="P160" s="201">
        <f>O160*H160</f>
        <v>0</v>
      </c>
      <c r="Q160" s="201">
        <v>0</v>
      </c>
      <c r="R160" s="201">
        <f>Q160*H160</f>
        <v>0</v>
      </c>
      <c r="S160" s="201">
        <v>0</v>
      </c>
      <c r="T160" s="202">
        <f>S160*H160</f>
        <v>0</v>
      </c>
      <c r="U160" s="35"/>
      <c r="V160" s="35"/>
      <c r="W160" s="35"/>
      <c r="X160" s="35"/>
      <c r="Y160" s="35"/>
      <c r="Z160" s="35"/>
      <c r="AA160" s="35"/>
      <c r="AB160" s="35"/>
      <c r="AC160" s="35"/>
      <c r="AD160" s="35"/>
      <c r="AE160" s="35"/>
      <c r="AR160" s="203" t="s">
        <v>211</v>
      </c>
      <c r="AT160" s="203" t="s">
        <v>207</v>
      </c>
      <c r="AU160" s="203" t="s">
        <v>84</v>
      </c>
      <c r="AY160" s="18" t="s">
        <v>205</v>
      </c>
      <c r="BE160" s="204">
        <f>IF(N160="základní",J160,0)</f>
        <v>0</v>
      </c>
      <c r="BF160" s="204">
        <f>IF(N160="snížená",J160,0)</f>
        <v>0</v>
      </c>
      <c r="BG160" s="204">
        <f>IF(N160="zákl. přenesená",J160,0)</f>
        <v>0</v>
      </c>
      <c r="BH160" s="204">
        <f>IF(N160="sníž. přenesená",J160,0)</f>
        <v>0</v>
      </c>
      <c r="BI160" s="204">
        <f>IF(N160="nulová",J160,0)</f>
        <v>0</v>
      </c>
      <c r="BJ160" s="18" t="s">
        <v>84</v>
      </c>
      <c r="BK160" s="204">
        <f>ROUND(I160*H160,2)</f>
        <v>0</v>
      </c>
      <c r="BL160" s="18" t="s">
        <v>211</v>
      </c>
      <c r="BM160" s="203" t="s">
        <v>846</v>
      </c>
    </row>
    <row r="161" spans="2:63" s="12" customFormat="1" ht="25.9" customHeight="1">
      <c r="B161" s="176"/>
      <c r="C161" s="177"/>
      <c r="D161" s="178" t="s">
        <v>75</v>
      </c>
      <c r="E161" s="179" t="s">
        <v>3001</v>
      </c>
      <c r="F161" s="179" t="s">
        <v>3642</v>
      </c>
      <c r="G161" s="177"/>
      <c r="H161" s="177"/>
      <c r="I161" s="180"/>
      <c r="J161" s="181">
        <f>BK161</f>
        <v>0</v>
      </c>
      <c r="K161" s="177"/>
      <c r="L161" s="182"/>
      <c r="M161" s="183"/>
      <c r="N161" s="184"/>
      <c r="O161" s="184"/>
      <c r="P161" s="185">
        <f>P162</f>
        <v>0</v>
      </c>
      <c r="Q161" s="184"/>
      <c r="R161" s="185">
        <f>R162</f>
        <v>0</v>
      </c>
      <c r="S161" s="184"/>
      <c r="T161" s="186">
        <f>T162</f>
        <v>0</v>
      </c>
      <c r="AR161" s="187" t="s">
        <v>84</v>
      </c>
      <c r="AT161" s="188" t="s">
        <v>75</v>
      </c>
      <c r="AU161" s="188" t="s">
        <v>76</v>
      </c>
      <c r="AY161" s="187" t="s">
        <v>205</v>
      </c>
      <c r="BK161" s="189">
        <f>BK162</f>
        <v>0</v>
      </c>
    </row>
    <row r="162" spans="1:65" s="2" customFormat="1" ht="14.45" customHeight="1">
      <c r="A162" s="35"/>
      <c r="B162" s="36"/>
      <c r="C162" s="192" t="s">
        <v>660</v>
      </c>
      <c r="D162" s="192" t="s">
        <v>207</v>
      </c>
      <c r="E162" s="193" t="s">
        <v>2801</v>
      </c>
      <c r="F162" s="194" t="s">
        <v>3647</v>
      </c>
      <c r="G162" s="195" t="s">
        <v>3645</v>
      </c>
      <c r="H162" s="196">
        <v>6</v>
      </c>
      <c r="I162" s="197"/>
      <c r="J162" s="198">
        <f>ROUND(I162*H162,2)</f>
        <v>0</v>
      </c>
      <c r="K162" s="194" t="s">
        <v>1</v>
      </c>
      <c r="L162" s="40"/>
      <c r="M162" s="199" t="s">
        <v>1</v>
      </c>
      <c r="N162" s="200" t="s">
        <v>41</v>
      </c>
      <c r="O162" s="72"/>
      <c r="P162" s="201">
        <f>O162*H162</f>
        <v>0</v>
      </c>
      <c r="Q162" s="201">
        <v>0</v>
      </c>
      <c r="R162" s="201">
        <f>Q162*H162</f>
        <v>0</v>
      </c>
      <c r="S162" s="201">
        <v>0</v>
      </c>
      <c r="T162" s="202">
        <f>S162*H162</f>
        <v>0</v>
      </c>
      <c r="U162" s="35"/>
      <c r="V162" s="35"/>
      <c r="W162" s="35"/>
      <c r="X162" s="35"/>
      <c r="Y162" s="35"/>
      <c r="Z162" s="35"/>
      <c r="AA162" s="35"/>
      <c r="AB162" s="35"/>
      <c r="AC162" s="35"/>
      <c r="AD162" s="35"/>
      <c r="AE162" s="35"/>
      <c r="AR162" s="203" t="s">
        <v>211</v>
      </c>
      <c r="AT162" s="203" t="s">
        <v>207</v>
      </c>
      <c r="AU162" s="203" t="s">
        <v>84</v>
      </c>
      <c r="AY162" s="18" t="s">
        <v>205</v>
      </c>
      <c r="BE162" s="204">
        <f>IF(N162="základní",J162,0)</f>
        <v>0</v>
      </c>
      <c r="BF162" s="204">
        <f>IF(N162="snížená",J162,0)</f>
        <v>0</v>
      </c>
      <c r="BG162" s="204">
        <f>IF(N162="zákl. přenesená",J162,0)</f>
        <v>0</v>
      </c>
      <c r="BH162" s="204">
        <f>IF(N162="sníž. přenesená",J162,0)</f>
        <v>0</v>
      </c>
      <c r="BI162" s="204">
        <f>IF(N162="nulová",J162,0)</f>
        <v>0</v>
      </c>
      <c r="BJ162" s="18" t="s">
        <v>84</v>
      </c>
      <c r="BK162" s="204">
        <f>ROUND(I162*H162,2)</f>
        <v>0</v>
      </c>
      <c r="BL162" s="18" t="s">
        <v>211</v>
      </c>
      <c r="BM162" s="203" t="s">
        <v>856</v>
      </c>
    </row>
    <row r="163" spans="2:63" s="12" customFormat="1" ht="25.9" customHeight="1">
      <c r="B163" s="176"/>
      <c r="C163" s="177"/>
      <c r="D163" s="178" t="s">
        <v>75</v>
      </c>
      <c r="E163" s="179" t="s">
        <v>3664</v>
      </c>
      <c r="F163" s="179" t="s">
        <v>3642</v>
      </c>
      <c r="G163" s="177"/>
      <c r="H163" s="177"/>
      <c r="I163" s="180"/>
      <c r="J163" s="181">
        <f>BK163</f>
        <v>0</v>
      </c>
      <c r="K163" s="177"/>
      <c r="L163" s="182"/>
      <c r="M163" s="183"/>
      <c r="N163" s="184"/>
      <c r="O163" s="184"/>
      <c r="P163" s="185">
        <f>SUM(P164:P168)</f>
        <v>0</v>
      </c>
      <c r="Q163" s="184"/>
      <c r="R163" s="185">
        <f>SUM(R164:R168)</f>
        <v>0</v>
      </c>
      <c r="S163" s="184"/>
      <c r="T163" s="186">
        <f>SUM(T164:T168)</f>
        <v>0</v>
      </c>
      <c r="AR163" s="187" t="s">
        <v>84</v>
      </c>
      <c r="AT163" s="188" t="s">
        <v>75</v>
      </c>
      <c r="AU163" s="188" t="s">
        <v>76</v>
      </c>
      <c r="AY163" s="187" t="s">
        <v>205</v>
      </c>
      <c r="BK163" s="189">
        <f>SUM(BK164:BK168)</f>
        <v>0</v>
      </c>
    </row>
    <row r="164" spans="1:65" s="2" customFormat="1" ht="14.45" customHeight="1">
      <c r="A164" s="35"/>
      <c r="B164" s="36"/>
      <c r="C164" s="192" t="s">
        <v>666</v>
      </c>
      <c r="D164" s="192" t="s">
        <v>207</v>
      </c>
      <c r="E164" s="193" t="s">
        <v>1014</v>
      </c>
      <c r="F164" s="194" t="s">
        <v>3665</v>
      </c>
      <c r="G164" s="195" t="s">
        <v>221</v>
      </c>
      <c r="H164" s="196">
        <v>1</v>
      </c>
      <c r="I164" s="197"/>
      <c r="J164" s="198">
        <f>ROUND(I164*H164,2)</f>
        <v>0</v>
      </c>
      <c r="K164" s="194" t="s">
        <v>1</v>
      </c>
      <c r="L164" s="40"/>
      <c r="M164" s="199" t="s">
        <v>1</v>
      </c>
      <c r="N164" s="200" t="s">
        <v>41</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211</v>
      </c>
      <c r="AT164" s="203" t="s">
        <v>207</v>
      </c>
      <c r="AU164" s="203" t="s">
        <v>84</v>
      </c>
      <c r="AY164" s="18" t="s">
        <v>205</v>
      </c>
      <c r="BE164" s="204">
        <f>IF(N164="základní",J164,0)</f>
        <v>0</v>
      </c>
      <c r="BF164" s="204">
        <f>IF(N164="snížená",J164,0)</f>
        <v>0</v>
      </c>
      <c r="BG164" s="204">
        <f>IF(N164="zákl. přenesená",J164,0)</f>
        <v>0</v>
      </c>
      <c r="BH164" s="204">
        <f>IF(N164="sníž. přenesená",J164,0)</f>
        <v>0</v>
      </c>
      <c r="BI164" s="204">
        <f>IF(N164="nulová",J164,0)</f>
        <v>0</v>
      </c>
      <c r="BJ164" s="18" t="s">
        <v>84</v>
      </c>
      <c r="BK164" s="204">
        <f>ROUND(I164*H164,2)</f>
        <v>0</v>
      </c>
      <c r="BL164" s="18" t="s">
        <v>211</v>
      </c>
      <c r="BM164" s="203" t="s">
        <v>4680</v>
      </c>
    </row>
    <row r="165" spans="1:65" s="2" customFormat="1" ht="14.45" customHeight="1">
      <c r="A165" s="35"/>
      <c r="B165" s="36"/>
      <c r="C165" s="192" t="s">
        <v>675</v>
      </c>
      <c r="D165" s="192" t="s">
        <v>207</v>
      </c>
      <c r="E165" s="193" t="s">
        <v>1019</v>
      </c>
      <c r="F165" s="194" t="s">
        <v>3667</v>
      </c>
      <c r="G165" s="195" t="s">
        <v>221</v>
      </c>
      <c r="H165" s="196">
        <v>1</v>
      </c>
      <c r="I165" s="197"/>
      <c r="J165" s="198">
        <f>ROUND(I165*H165,2)</f>
        <v>0</v>
      </c>
      <c r="K165" s="194" t="s">
        <v>1</v>
      </c>
      <c r="L165" s="40"/>
      <c r="M165" s="199" t="s">
        <v>1</v>
      </c>
      <c r="N165" s="200" t="s">
        <v>41</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211</v>
      </c>
      <c r="AT165" s="203" t="s">
        <v>207</v>
      </c>
      <c r="AU165" s="203" t="s">
        <v>84</v>
      </c>
      <c r="AY165" s="18" t="s">
        <v>205</v>
      </c>
      <c r="BE165" s="204">
        <f>IF(N165="základní",J165,0)</f>
        <v>0</v>
      </c>
      <c r="BF165" s="204">
        <f>IF(N165="snížená",J165,0)</f>
        <v>0</v>
      </c>
      <c r="BG165" s="204">
        <f>IF(N165="zákl. přenesená",J165,0)</f>
        <v>0</v>
      </c>
      <c r="BH165" s="204">
        <f>IF(N165="sníž. přenesená",J165,0)</f>
        <v>0</v>
      </c>
      <c r="BI165" s="204">
        <f>IF(N165="nulová",J165,0)</f>
        <v>0</v>
      </c>
      <c r="BJ165" s="18" t="s">
        <v>84</v>
      </c>
      <c r="BK165" s="204">
        <f>ROUND(I165*H165,2)</f>
        <v>0</v>
      </c>
      <c r="BL165" s="18" t="s">
        <v>211</v>
      </c>
      <c r="BM165" s="203" t="s">
        <v>4681</v>
      </c>
    </row>
    <row r="166" spans="1:65" s="2" customFormat="1" ht="14.45" customHeight="1">
      <c r="A166" s="35"/>
      <c r="B166" s="36"/>
      <c r="C166" s="192" t="s">
        <v>680</v>
      </c>
      <c r="D166" s="192" t="s">
        <v>207</v>
      </c>
      <c r="E166" s="193" t="s">
        <v>1079</v>
      </c>
      <c r="F166" s="194" t="s">
        <v>3669</v>
      </c>
      <c r="G166" s="195" t="s">
        <v>221</v>
      </c>
      <c r="H166" s="196">
        <v>1</v>
      </c>
      <c r="I166" s="197"/>
      <c r="J166" s="198">
        <f>ROUND(I166*H166,2)</f>
        <v>0</v>
      </c>
      <c r="K166" s="194" t="s">
        <v>1</v>
      </c>
      <c r="L166" s="40"/>
      <c r="M166" s="199" t="s">
        <v>1</v>
      </c>
      <c r="N166" s="200" t="s">
        <v>41</v>
      </c>
      <c r="O166" s="72"/>
      <c r="P166" s="201">
        <f>O166*H166</f>
        <v>0</v>
      </c>
      <c r="Q166" s="201">
        <v>0</v>
      </c>
      <c r="R166" s="201">
        <f>Q166*H166</f>
        <v>0</v>
      </c>
      <c r="S166" s="201">
        <v>0</v>
      </c>
      <c r="T166" s="202">
        <f>S166*H166</f>
        <v>0</v>
      </c>
      <c r="U166" s="35"/>
      <c r="V166" s="35"/>
      <c r="W166" s="35"/>
      <c r="X166" s="35"/>
      <c r="Y166" s="35"/>
      <c r="Z166" s="35"/>
      <c r="AA166" s="35"/>
      <c r="AB166" s="35"/>
      <c r="AC166" s="35"/>
      <c r="AD166" s="35"/>
      <c r="AE166" s="35"/>
      <c r="AR166" s="203" t="s">
        <v>211</v>
      </c>
      <c r="AT166" s="203" t="s">
        <v>207</v>
      </c>
      <c r="AU166" s="203" t="s">
        <v>84</v>
      </c>
      <c r="AY166" s="18" t="s">
        <v>205</v>
      </c>
      <c r="BE166" s="204">
        <f>IF(N166="základní",J166,0)</f>
        <v>0</v>
      </c>
      <c r="BF166" s="204">
        <f>IF(N166="snížená",J166,0)</f>
        <v>0</v>
      </c>
      <c r="BG166" s="204">
        <f>IF(N166="zákl. přenesená",J166,0)</f>
        <v>0</v>
      </c>
      <c r="BH166" s="204">
        <f>IF(N166="sníž. přenesená",J166,0)</f>
        <v>0</v>
      </c>
      <c r="BI166" s="204">
        <f>IF(N166="nulová",J166,0)</f>
        <v>0</v>
      </c>
      <c r="BJ166" s="18" t="s">
        <v>84</v>
      </c>
      <c r="BK166" s="204">
        <f>ROUND(I166*H166,2)</f>
        <v>0</v>
      </c>
      <c r="BL166" s="18" t="s">
        <v>211</v>
      </c>
      <c r="BM166" s="203" t="s">
        <v>4682</v>
      </c>
    </row>
    <row r="167" spans="1:65" s="2" customFormat="1" ht="14.45" customHeight="1">
      <c r="A167" s="35"/>
      <c r="B167" s="36"/>
      <c r="C167" s="192" t="s">
        <v>690</v>
      </c>
      <c r="D167" s="192" t="s">
        <v>207</v>
      </c>
      <c r="E167" s="193" t="s">
        <v>996</v>
      </c>
      <c r="F167" s="194" t="s">
        <v>3671</v>
      </c>
      <c r="G167" s="195" t="s">
        <v>221</v>
      </c>
      <c r="H167" s="196">
        <v>1</v>
      </c>
      <c r="I167" s="197"/>
      <c r="J167" s="198">
        <f>ROUND(I167*H167,2)</f>
        <v>0</v>
      </c>
      <c r="K167" s="194" t="s">
        <v>1</v>
      </c>
      <c r="L167" s="40"/>
      <c r="M167" s="199" t="s">
        <v>1</v>
      </c>
      <c r="N167" s="200" t="s">
        <v>41</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211</v>
      </c>
      <c r="AT167" s="203" t="s">
        <v>207</v>
      </c>
      <c r="AU167" s="203" t="s">
        <v>84</v>
      </c>
      <c r="AY167" s="18" t="s">
        <v>205</v>
      </c>
      <c r="BE167" s="204">
        <f>IF(N167="základní",J167,0)</f>
        <v>0</v>
      </c>
      <c r="BF167" s="204">
        <f>IF(N167="snížená",J167,0)</f>
        <v>0</v>
      </c>
      <c r="BG167" s="204">
        <f>IF(N167="zákl. přenesená",J167,0)</f>
        <v>0</v>
      </c>
      <c r="BH167" s="204">
        <f>IF(N167="sníž. přenesená",J167,0)</f>
        <v>0</v>
      </c>
      <c r="BI167" s="204">
        <f>IF(N167="nulová",J167,0)</f>
        <v>0</v>
      </c>
      <c r="BJ167" s="18" t="s">
        <v>84</v>
      </c>
      <c r="BK167" s="204">
        <f>ROUND(I167*H167,2)</f>
        <v>0</v>
      </c>
      <c r="BL167" s="18" t="s">
        <v>211</v>
      </c>
      <c r="BM167" s="203" t="s">
        <v>4683</v>
      </c>
    </row>
    <row r="168" spans="1:65" s="2" customFormat="1" ht="14.45" customHeight="1">
      <c r="A168" s="35"/>
      <c r="B168" s="36"/>
      <c r="C168" s="192" t="s">
        <v>695</v>
      </c>
      <c r="D168" s="192" t="s">
        <v>207</v>
      </c>
      <c r="E168" s="193" t="s">
        <v>1000</v>
      </c>
      <c r="F168" s="194" t="s">
        <v>3673</v>
      </c>
      <c r="G168" s="195" t="s">
        <v>221</v>
      </c>
      <c r="H168" s="196">
        <v>1</v>
      </c>
      <c r="I168" s="197"/>
      <c r="J168" s="198">
        <f>ROUND(I168*H168,2)</f>
        <v>0</v>
      </c>
      <c r="K168" s="194" t="s">
        <v>1</v>
      </c>
      <c r="L168" s="40"/>
      <c r="M168" s="225" t="s">
        <v>1</v>
      </c>
      <c r="N168" s="226" t="s">
        <v>41</v>
      </c>
      <c r="O168" s="212"/>
      <c r="P168" s="227">
        <f>O168*H168</f>
        <v>0</v>
      </c>
      <c r="Q168" s="227">
        <v>0</v>
      </c>
      <c r="R168" s="227">
        <f>Q168*H168</f>
        <v>0</v>
      </c>
      <c r="S168" s="227">
        <v>0</v>
      </c>
      <c r="T168" s="228">
        <f>S168*H168</f>
        <v>0</v>
      </c>
      <c r="U168" s="35"/>
      <c r="V168" s="35"/>
      <c r="W168" s="35"/>
      <c r="X168" s="35"/>
      <c r="Y168" s="35"/>
      <c r="Z168" s="35"/>
      <c r="AA168" s="35"/>
      <c r="AB168" s="35"/>
      <c r="AC168" s="35"/>
      <c r="AD168" s="35"/>
      <c r="AE168" s="35"/>
      <c r="AR168" s="203" t="s">
        <v>211</v>
      </c>
      <c r="AT168" s="203" t="s">
        <v>207</v>
      </c>
      <c r="AU168" s="203" t="s">
        <v>84</v>
      </c>
      <c r="AY168" s="18" t="s">
        <v>205</v>
      </c>
      <c r="BE168" s="204">
        <f>IF(N168="základní",J168,0)</f>
        <v>0</v>
      </c>
      <c r="BF168" s="204">
        <f>IF(N168="snížená",J168,0)</f>
        <v>0</v>
      </c>
      <c r="BG168" s="204">
        <f>IF(N168="zákl. přenesená",J168,0)</f>
        <v>0</v>
      </c>
      <c r="BH168" s="204">
        <f>IF(N168="sníž. přenesená",J168,0)</f>
        <v>0</v>
      </c>
      <c r="BI168" s="204">
        <f>IF(N168="nulová",J168,0)</f>
        <v>0</v>
      </c>
      <c r="BJ168" s="18" t="s">
        <v>84</v>
      </c>
      <c r="BK168" s="204">
        <f>ROUND(I168*H168,2)</f>
        <v>0</v>
      </c>
      <c r="BL168" s="18" t="s">
        <v>211</v>
      </c>
      <c r="BM168" s="203" t="s">
        <v>4684</v>
      </c>
    </row>
    <row r="169" spans="1:31" s="2" customFormat="1" ht="6.95" customHeight="1">
      <c r="A169" s="35"/>
      <c r="B169" s="55"/>
      <c r="C169" s="56"/>
      <c r="D169" s="56"/>
      <c r="E169" s="56"/>
      <c r="F169" s="56"/>
      <c r="G169" s="56"/>
      <c r="H169" s="56"/>
      <c r="I169" s="56"/>
      <c r="J169" s="56"/>
      <c r="K169" s="56"/>
      <c r="L169" s="40"/>
      <c r="M169" s="35"/>
      <c r="O169" s="35"/>
      <c r="P169" s="35"/>
      <c r="Q169" s="35"/>
      <c r="R169" s="35"/>
      <c r="S169" s="35"/>
      <c r="T169" s="35"/>
      <c r="U169" s="35"/>
      <c r="V169" s="35"/>
      <c r="W169" s="35"/>
      <c r="X169" s="35"/>
      <c r="Y169" s="35"/>
      <c r="Z169" s="35"/>
      <c r="AA169" s="35"/>
      <c r="AB169" s="35"/>
      <c r="AC169" s="35"/>
      <c r="AD169" s="35"/>
      <c r="AE169" s="35"/>
    </row>
  </sheetData>
  <sheetProtection algorithmName="SHA-512" hashValue="WCvreBGKfb8z4Imc8nlZNJBjMio4DsyAZ01mOPmX+TGdwDTvHEYlSEC2JBiWVPm5b5nJNIY7/rldqSdAXH/vuw==" saltValue="4M2Qai5u6bLMvxYZj2PQLZaV1VL6rNz4NykEYpbMZDC1CvnjpKajxfBDFaFr1uJHHOv6i3mJCDfr7ce4K2v0lg==" spinCount="100000" sheet="1" objects="1" scenarios="1" formatColumns="0" formatRows="0" autoFilter="0"/>
  <autoFilter ref="C121:K168"/>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166</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4685</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ROUND(J123,2)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ROUND((SUM(BE123:BE199)),2)</f>
        <v>0</v>
      </c>
      <c r="G33" s="35"/>
      <c r="H33" s="35"/>
      <c r="I33" s="131">
        <v>0.21</v>
      </c>
      <c r="J33" s="130">
        <f>ROUND(((SUM(BE123:BE199))*I33),2)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ROUND((SUM(BF123:BF199)),2)</f>
        <v>0</v>
      </c>
      <c r="G34" s="35"/>
      <c r="H34" s="35"/>
      <c r="I34" s="131">
        <v>0.15</v>
      </c>
      <c r="J34" s="130">
        <f>ROUND(((SUM(BF123:BF199))*I34),2)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ROUND((SUM(BG123:BG199)),2)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ROUND((SUM(BH123:BH199)),2)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ROUND((SUM(BI123:BI199)),2)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06 - Přípojka kanalizace a vody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J124</f>
        <v>0</v>
      </c>
      <c r="K97" s="155"/>
      <c r="L97" s="159"/>
    </row>
    <row r="98" spans="2:12" s="10" customFormat="1" ht="19.9" customHeight="1">
      <c r="B98" s="160"/>
      <c r="C98" s="105"/>
      <c r="D98" s="161" t="s">
        <v>270</v>
      </c>
      <c r="E98" s="162"/>
      <c r="F98" s="162"/>
      <c r="G98" s="162"/>
      <c r="H98" s="162"/>
      <c r="I98" s="162"/>
      <c r="J98" s="163">
        <f>J125</f>
        <v>0</v>
      </c>
      <c r="K98" s="105"/>
      <c r="L98" s="164"/>
    </row>
    <row r="99" spans="2:12" s="10" customFormat="1" ht="19.9" customHeight="1">
      <c r="B99" s="160"/>
      <c r="C99" s="105"/>
      <c r="D99" s="161" t="s">
        <v>412</v>
      </c>
      <c r="E99" s="162"/>
      <c r="F99" s="162"/>
      <c r="G99" s="162"/>
      <c r="H99" s="162"/>
      <c r="I99" s="162"/>
      <c r="J99" s="163">
        <f>J149</f>
        <v>0</v>
      </c>
      <c r="K99" s="105"/>
      <c r="L99" s="164"/>
    </row>
    <row r="100" spans="2:12" s="10" customFormat="1" ht="19.9" customHeight="1">
      <c r="B100" s="160"/>
      <c r="C100" s="105"/>
      <c r="D100" s="161" t="s">
        <v>3676</v>
      </c>
      <c r="E100" s="162"/>
      <c r="F100" s="162"/>
      <c r="G100" s="162"/>
      <c r="H100" s="162"/>
      <c r="I100" s="162"/>
      <c r="J100" s="163">
        <f>J155</f>
        <v>0</v>
      </c>
      <c r="K100" s="105"/>
      <c r="L100" s="164"/>
    </row>
    <row r="101" spans="2:12" s="10" customFormat="1" ht="19.9" customHeight="1">
      <c r="B101" s="160"/>
      <c r="C101" s="105"/>
      <c r="D101" s="161" t="s">
        <v>416</v>
      </c>
      <c r="E101" s="162"/>
      <c r="F101" s="162"/>
      <c r="G101" s="162"/>
      <c r="H101" s="162"/>
      <c r="I101" s="162"/>
      <c r="J101" s="163">
        <f>J194</f>
        <v>0</v>
      </c>
      <c r="K101" s="105"/>
      <c r="L101" s="164"/>
    </row>
    <row r="102" spans="2:12" s="9" customFormat="1" ht="24.95" customHeight="1">
      <c r="B102" s="154"/>
      <c r="C102" s="155"/>
      <c r="D102" s="156" t="s">
        <v>417</v>
      </c>
      <c r="E102" s="157"/>
      <c r="F102" s="157"/>
      <c r="G102" s="157"/>
      <c r="H102" s="157"/>
      <c r="I102" s="157"/>
      <c r="J102" s="158">
        <f>J196</f>
        <v>0</v>
      </c>
      <c r="K102" s="155"/>
      <c r="L102" s="159"/>
    </row>
    <row r="103" spans="2:12" s="10" customFormat="1" ht="19.9" customHeight="1">
      <c r="B103" s="160"/>
      <c r="C103" s="105"/>
      <c r="D103" s="161" t="s">
        <v>421</v>
      </c>
      <c r="E103" s="162"/>
      <c r="F103" s="162"/>
      <c r="G103" s="162"/>
      <c r="H103" s="162"/>
      <c r="I103" s="162"/>
      <c r="J103" s="163">
        <f>J197</f>
        <v>0</v>
      </c>
      <c r="K103" s="105"/>
      <c r="L103" s="164"/>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189</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26.25" customHeight="1">
      <c r="A113" s="35"/>
      <c r="B113" s="36"/>
      <c r="C113" s="37"/>
      <c r="D113" s="37"/>
      <c r="E113" s="325" t="str">
        <f>E7</f>
        <v>Bohumínská městská nemocnice – přístavba ambulantního traktu vč. příjezdové komunikace a parkoviště</v>
      </c>
      <c r="F113" s="326"/>
      <c r="G113" s="326"/>
      <c r="H113" s="32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177</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17" t="str">
        <f>E9</f>
        <v xml:space="preserve">SO 06 - Přípojka kanalizace a vody </v>
      </c>
      <c r="F115" s="324"/>
      <c r="G115" s="324"/>
      <c r="H115" s="324"/>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Bohumín</v>
      </c>
      <c r="G117" s="37"/>
      <c r="H117" s="37"/>
      <c r="I117" s="30" t="s">
        <v>22</v>
      </c>
      <c r="J117" s="67" t="str">
        <f>IF(J12="","",J12)</f>
        <v>10. 3. 2021</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24</v>
      </c>
      <c r="D119" s="37"/>
      <c r="E119" s="37"/>
      <c r="F119" s="28" t="str">
        <f>E15</f>
        <v>Město Bohumín</v>
      </c>
      <c r="G119" s="37"/>
      <c r="H119" s="37"/>
      <c r="I119" s="30" t="s">
        <v>30</v>
      </c>
      <c r="J119" s="33" t="str">
        <f>E21</f>
        <v xml:space="preserve">ATRIS s.r.o. </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IF(E18="","",E18)</f>
        <v>Vyplň údaj</v>
      </c>
      <c r="G120" s="37"/>
      <c r="H120" s="37"/>
      <c r="I120" s="30" t="s">
        <v>33</v>
      </c>
      <c r="J120" s="33" t="str">
        <f>E24</f>
        <v>Barbora Kyšková</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5"/>
      <c r="B122" s="166"/>
      <c r="C122" s="167" t="s">
        <v>190</v>
      </c>
      <c r="D122" s="168" t="s">
        <v>61</v>
      </c>
      <c r="E122" s="168" t="s">
        <v>57</v>
      </c>
      <c r="F122" s="168" t="s">
        <v>58</v>
      </c>
      <c r="G122" s="168" t="s">
        <v>191</v>
      </c>
      <c r="H122" s="168" t="s">
        <v>192</v>
      </c>
      <c r="I122" s="168" t="s">
        <v>193</v>
      </c>
      <c r="J122" s="168" t="s">
        <v>181</v>
      </c>
      <c r="K122" s="169" t="s">
        <v>194</v>
      </c>
      <c r="L122" s="170"/>
      <c r="M122" s="76" t="s">
        <v>1</v>
      </c>
      <c r="N122" s="77" t="s">
        <v>40</v>
      </c>
      <c r="O122" s="77" t="s">
        <v>195</v>
      </c>
      <c r="P122" s="77" t="s">
        <v>196</v>
      </c>
      <c r="Q122" s="77" t="s">
        <v>197</v>
      </c>
      <c r="R122" s="77" t="s">
        <v>198</v>
      </c>
      <c r="S122" s="77" t="s">
        <v>199</v>
      </c>
      <c r="T122" s="78" t="s">
        <v>200</v>
      </c>
      <c r="U122" s="165"/>
      <c r="V122" s="165"/>
      <c r="W122" s="165"/>
      <c r="X122" s="165"/>
      <c r="Y122" s="165"/>
      <c r="Z122" s="165"/>
      <c r="AA122" s="165"/>
      <c r="AB122" s="165"/>
      <c r="AC122" s="165"/>
      <c r="AD122" s="165"/>
      <c r="AE122" s="165"/>
    </row>
    <row r="123" spans="1:63" s="2" customFormat="1" ht="22.9" customHeight="1">
      <c r="A123" s="35"/>
      <c r="B123" s="36"/>
      <c r="C123" s="83" t="s">
        <v>201</v>
      </c>
      <c r="D123" s="37"/>
      <c r="E123" s="37"/>
      <c r="F123" s="37"/>
      <c r="G123" s="37"/>
      <c r="H123" s="37"/>
      <c r="I123" s="37"/>
      <c r="J123" s="171">
        <f>BK123</f>
        <v>0</v>
      </c>
      <c r="K123" s="37"/>
      <c r="L123" s="40"/>
      <c r="M123" s="79"/>
      <c r="N123" s="172"/>
      <c r="O123" s="80"/>
      <c r="P123" s="173">
        <f>P124+P196</f>
        <v>0</v>
      </c>
      <c r="Q123" s="80"/>
      <c r="R123" s="173">
        <f>R124+R196</f>
        <v>1.09185</v>
      </c>
      <c r="S123" s="80"/>
      <c r="T123" s="174">
        <f>T124+T196</f>
        <v>0</v>
      </c>
      <c r="U123" s="35"/>
      <c r="V123" s="35"/>
      <c r="W123" s="35"/>
      <c r="X123" s="35"/>
      <c r="Y123" s="35"/>
      <c r="Z123" s="35"/>
      <c r="AA123" s="35"/>
      <c r="AB123" s="35"/>
      <c r="AC123" s="35"/>
      <c r="AD123" s="35"/>
      <c r="AE123" s="35"/>
      <c r="AT123" s="18" t="s">
        <v>75</v>
      </c>
      <c r="AU123" s="18" t="s">
        <v>183</v>
      </c>
      <c r="BK123" s="175">
        <f>BK124+BK196</f>
        <v>0</v>
      </c>
    </row>
    <row r="124" spans="2:63" s="12" customFormat="1" ht="25.9" customHeight="1">
      <c r="B124" s="176"/>
      <c r="C124" s="177"/>
      <c r="D124" s="178" t="s">
        <v>75</v>
      </c>
      <c r="E124" s="179" t="s">
        <v>273</v>
      </c>
      <c r="F124" s="179" t="s">
        <v>274</v>
      </c>
      <c r="G124" s="177"/>
      <c r="H124" s="177"/>
      <c r="I124" s="180"/>
      <c r="J124" s="181">
        <f>BK124</f>
        <v>0</v>
      </c>
      <c r="K124" s="177"/>
      <c r="L124" s="182"/>
      <c r="M124" s="183"/>
      <c r="N124" s="184"/>
      <c r="O124" s="184"/>
      <c r="P124" s="185">
        <f>P125+P149+P155+P194</f>
        <v>0</v>
      </c>
      <c r="Q124" s="184"/>
      <c r="R124" s="185">
        <f>R125+R149+R155+R194</f>
        <v>1.09035</v>
      </c>
      <c r="S124" s="184"/>
      <c r="T124" s="186">
        <f>T125+T149+T155+T194</f>
        <v>0</v>
      </c>
      <c r="AR124" s="187" t="s">
        <v>84</v>
      </c>
      <c r="AT124" s="188" t="s">
        <v>75</v>
      </c>
      <c r="AU124" s="188" t="s">
        <v>76</v>
      </c>
      <c r="AY124" s="187" t="s">
        <v>205</v>
      </c>
      <c r="BK124" s="189">
        <f>BK125+BK149+BK155+BK194</f>
        <v>0</v>
      </c>
    </row>
    <row r="125" spans="2:63" s="12" customFormat="1" ht="22.9" customHeight="1">
      <c r="B125" s="176"/>
      <c r="C125" s="177"/>
      <c r="D125" s="178" t="s">
        <v>75</v>
      </c>
      <c r="E125" s="190" t="s">
        <v>84</v>
      </c>
      <c r="F125" s="190" t="s">
        <v>275</v>
      </c>
      <c r="G125" s="177"/>
      <c r="H125" s="177"/>
      <c r="I125" s="180"/>
      <c r="J125" s="191">
        <f>BK125</f>
        <v>0</v>
      </c>
      <c r="K125" s="177"/>
      <c r="L125" s="182"/>
      <c r="M125" s="183"/>
      <c r="N125" s="184"/>
      <c r="O125" s="184"/>
      <c r="P125" s="185">
        <f>SUM(P126:P148)</f>
        <v>0</v>
      </c>
      <c r="Q125" s="184"/>
      <c r="R125" s="185">
        <f>SUM(R126:R148)</f>
        <v>0.10836</v>
      </c>
      <c r="S125" s="184"/>
      <c r="T125" s="186">
        <f>SUM(T126:T148)</f>
        <v>0</v>
      </c>
      <c r="AR125" s="187" t="s">
        <v>84</v>
      </c>
      <c r="AT125" s="188" t="s">
        <v>75</v>
      </c>
      <c r="AU125" s="188" t="s">
        <v>84</v>
      </c>
      <c r="AY125" s="187" t="s">
        <v>205</v>
      </c>
      <c r="BK125" s="189">
        <f>SUM(BK126:BK148)</f>
        <v>0</v>
      </c>
    </row>
    <row r="126" spans="1:65" s="2" customFormat="1" ht="24.2" customHeight="1">
      <c r="A126" s="35"/>
      <c r="B126" s="36"/>
      <c r="C126" s="192" t="s">
        <v>84</v>
      </c>
      <c r="D126" s="192" t="s">
        <v>207</v>
      </c>
      <c r="E126" s="193" t="s">
        <v>4686</v>
      </c>
      <c r="F126" s="194" t="s">
        <v>4687</v>
      </c>
      <c r="G126" s="195" t="s">
        <v>358</v>
      </c>
      <c r="H126" s="196">
        <v>199.02</v>
      </c>
      <c r="I126" s="197"/>
      <c r="J126" s="198">
        <f>ROUND(I126*H126,2)</f>
        <v>0</v>
      </c>
      <c r="K126" s="194" t="s">
        <v>278</v>
      </c>
      <c r="L126" s="40"/>
      <c r="M126" s="199" t="s">
        <v>1</v>
      </c>
      <c r="N126" s="200" t="s">
        <v>41</v>
      </c>
      <c r="O126" s="72"/>
      <c r="P126" s="201">
        <f>O126*H126</f>
        <v>0</v>
      </c>
      <c r="Q126" s="201">
        <v>0</v>
      </c>
      <c r="R126" s="201">
        <f>Q126*H126</f>
        <v>0</v>
      </c>
      <c r="S126" s="201">
        <v>0</v>
      </c>
      <c r="T126" s="202">
        <f>S126*H126</f>
        <v>0</v>
      </c>
      <c r="U126" s="35"/>
      <c r="V126" s="35"/>
      <c r="W126" s="35"/>
      <c r="X126" s="35"/>
      <c r="Y126" s="35"/>
      <c r="Z126" s="35"/>
      <c r="AA126" s="35"/>
      <c r="AB126" s="35"/>
      <c r="AC126" s="35"/>
      <c r="AD126" s="35"/>
      <c r="AE126" s="35"/>
      <c r="AR126" s="203" t="s">
        <v>211</v>
      </c>
      <c r="AT126" s="203" t="s">
        <v>207</v>
      </c>
      <c r="AU126" s="203" t="s">
        <v>86</v>
      </c>
      <c r="AY126" s="18" t="s">
        <v>205</v>
      </c>
      <c r="BE126" s="204">
        <f>IF(N126="základní",J126,0)</f>
        <v>0</v>
      </c>
      <c r="BF126" s="204">
        <f>IF(N126="snížená",J126,0)</f>
        <v>0</v>
      </c>
      <c r="BG126" s="204">
        <f>IF(N126="zákl. přenesená",J126,0)</f>
        <v>0</v>
      </c>
      <c r="BH126" s="204">
        <f>IF(N126="sníž. přenesená",J126,0)</f>
        <v>0</v>
      </c>
      <c r="BI126" s="204">
        <f>IF(N126="nulová",J126,0)</f>
        <v>0</v>
      </c>
      <c r="BJ126" s="18" t="s">
        <v>84</v>
      </c>
      <c r="BK126" s="204">
        <f>ROUND(I126*H126,2)</f>
        <v>0</v>
      </c>
      <c r="BL126" s="18" t="s">
        <v>211</v>
      </c>
      <c r="BM126" s="203" t="s">
        <v>4688</v>
      </c>
    </row>
    <row r="127" spans="2:51" s="13" customFormat="1" ht="12">
      <c r="B127" s="214"/>
      <c r="C127" s="215"/>
      <c r="D127" s="205" t="s">
        <v>284</v>
      </c>
      <c r="E127" s="216" t="s">
        <v>1</v>
      </c>
      <c r="F127" s="217" t="s">
        <v>4689</v>
      </c>
      <c r="G127" s="215"/>
      <c r="H127" s="218">
        <v>156.78</v>
      </c>
      <c r="I127" s="219"/>
      <c r="J127" s="215"/>
      <c r="K127" s="215"/>
      <c r="L127" s="220"/>
      <c r="M127" s="221"/>
      <c r="N127" s="222"/>
      <c r="O127" s="222"/>
      <c r="P127" s="222"/>
      <c r="Q127" s="222"/>
      <c r="R127" s="222"/>
      <c r="S127" s="222"/>
      <c r="T127" s="223"/>
      <c r="AT127" s="224" t="s">
        <v>284</v>
      </c>
      <c r="AU127" s="224" t="s">
        <v>86</v>
      </c>
      <c r="AV127" s="13" t="s">
        <v>86</v>
      </c>
      <c r="AW127" s="13" t="s">
        <v>32</v>
      </c>
      <c r="AX127" s="13" t="s">
        <v>76</v>
      </c>
      <c r="AY127" s="224" t="s">
        <v>205</v>
      </c>
    </row>
    <row r="128" spans="2:51" s="13" customFormat="1" ht="12">
      <c r="B128" s="214"/>
      <c r="C128" s="215"/>
      <c r="D128" s="205" t="s">
        <v>284</v>
      </c>
      <c r="E128" s="216" t="s">
        <v>1</v>
      </c>
      <c r="F128" s="217" t="s">
        <v>4690</v>
      </c>
      <c r="G128" s="215"/>
      <c r="H128" s="218">
        <v>42.24</v>
      </c>
      <c r="I128" s="219"/>
      <c r="J128" s="215"/>
      <c r="K128" s="215"/>
      <c r="L128" s="220"/>
      <c r="M128" s="221"/>
      <c r="N128" s="222"/>
      <c r="O128" s="222"/>
      <c r="P128" s="222"/>
      <c r="Q128" s="222"/>
      <c r="R128" s="222"/>
      <c r="S128" s="222"/>
      <c r="T128" s="223"/>
      <c r="AT128" s="224" t="s">
        <v>284</v>
      </c>
      <c r="AU128" s="224" t="s">
        <v>86</v>
      </c>
      <c r="AV128" s="13" t="s">
        <v>86</v>
      </c>
      <c r="AW128" s="13" t="s">
        <v>32</v>
      </c>
      <c r="AX128" s="13" t="s">
        <v>76</v>
      </c>
      <c r="AY128" s="224" t="s">
        <v>205</v>
      </c>
    </row>
    <row r="129" spans="2:51" s="15" customFormat="1" ht="12">
      <c r="B129" s="239"/>
      <c r="C129" s="240"/>
      <c r="D129" s="205" t="s">
        <v>284</v>
      </c>
      <c r="E129" s="241" t="s">
        <v>1</v>
      </c>
      <c r="F129" s="242" t="s">
        <v>453</v>
      </c>
      <c r="G129" s="240"/>
      <c r="H129" s="243">
        <v>199.02</v>
      </c>
      <c r="I129" s="244"/>
      <c r="J129" s="240"/>
      <c r="K129" s="240"/>
      <c r="L129" s="245"/>
      <c r="M129" s="246"/>
      <c r="N129" s="247"/>
      <c r="O129" s="247"/>
      <c r="P129" s="247"/>
      <c r="Q129" s="247"/>
      <c r="R129" s="247"/>
      <c r="S129" s="247"/>
      <c r="T129" s="248"/>
      <c r="AT129" s="249" t="s">
        <v>284</v>
      </c>
      <c r="AU129" s="249" t="s">
        <v>86</v>
      </c>
      <c r="AV129" s="15" t="s">
        <v>211</v>
      </c>
      <c r="AW129" s="15" t="s">
        <v>32</v>
      </c>
      <c r="AX129" s="15" t="s">
        <v>84</v>
      </c>
      <c r="AY129" s="249" t="s">
        <v>205</v>
      </c>
    </row>
    <row r="130" spans="1:65" s="2" customFormat="1" ht="24.2" customHeight="1">
      <c r="A130" s="35"/>
      <c r="B130" s="36"/>
      <c r="C130" s="192" t="s">
        <v>86</v>
      </c>
      <c r="D130" s="192" t="s">
        <v>207</v>
      </c>
      <c r="E130" s="193" t="s">
        <v>4691</v>
      </c>
      <c r="F130" s="194" t="s">
        <v>4692</v>
      </c>
      <c r="G130" s="195" t="s">
        <v>358</v>
      </c>
      <c r="H130" s="196">
        <v>38.88</v>
      </c>
      <c r="I130" s="197"/>
      <c r="J130" s="198">
        <f>ROUND(I130*H130,2)</f>
        <v>0</v>
      </c>
      <c r="K130" s="194" t="s">
        <v>278</v>
      </c>
      <c r="L130" s="40"/>
      <c r="M130" s="199" t="s">
        <v>1</v>
      </c>
      <c r="N130" s="200" t="s">
        <v>41</v>
      </c>
      <c r="O130" s="72"/>
      <c r="P130" s="201">
        <f>O130*H130</f>
        <v>0</v>
      </c>
      <c r="Q130" s="201">
        <v>0</v>
      </c>
      <c r="R130" s="201">
        <f>Q130*H130</f>
        <v>0</v>
      </c>
      <c r="S130" s="201">
        <v>0</v>
      </c>
      <c r="T130" s="202">
        <f>S130*H130</f>
        <v>0</v>
      </c>
      <c r="U130" s="35"/>
      <c r="V130" s="35"/>
      <c r="W130" s="35"/>
      <c r="X130" s="35"/>
      <c r="Y130" s="35"/>
      <c r="Z130" s="35"/>
      <c r="AA130" s="35"/>
      <c r="AB130" s="35"/>
      <c r="AC130" s="35"/>
      <c r="AD130" s="35"/>
      <c r="AE130" s="35"/>
      <c r="AR130" s="203" t="s">
        <v>211</v>
      </c>
      <c r="AT130" s="203" t="s">
        <v>207</v>
      </c>
      <c r="AU130" s="203" t="s">
        <v>86</v>
      </c>
      <c r="AY130" s="18" t="s">
        <v>205</v>
      </c>
      <c r="BE130" s="204">
        <f>IF(N130="základní",J130,0)</f>
        <v>0</v>
      </c>
      <c r="BF130" s="204">
        <f>IF(N130="snížená",J130,0)</f>
        <v>0</v>
      </c>
      <c r="BG130" s="204">
        <f>IF(N130="zákl. přenesená",J130,0)</f>
        <v>0</v>
      </c>
      <c r="BH130" s="204">
        <f>IF(N130="sníž. přenesená",J130,0)</f>
        <v>0</v>
      </c>
      <c r="BI130" s="204">
        <f>IF(N130="nulová",J130,0)</f>
        <v>0</v>
      </c>
      <c r="BJ130" s="18" t="s">
        <v>84</v>
      </c>
      <c r="BK130" s="204">
        <f>ROUND(I130*H130,2)</f>
        <v>0</v>
      </c>
      <c r="BL130" s="18" t="s">
        <v>211</v>
      </c>
      <c r="BM130" s="203" t="s">
        <v>4693</v>
      </c>
    </row>
    <row r="131" spans="2:51" s="13" customFormat="1" ht="12">
      <c r="B131" s="214"/>
      <c r="C131" s="215"/>
      <c r="D131" s="205" t="s">
        <v>284</v>
      </c>
      <c r="E131" s="216" t="s">
        <v>1</v>
      </c>
      <c r="F131" s="217" t="s">
        <v>4694</v>
      </c>
      <c r="G131" s="215"/>
      <c r="H131" s="218">
        <v>38.88</v>
      </c>
      <c r="I131" s="219"/>
      <c r="J131" s="215"/>
      <c r="K131" s="215"/>
      <c r="L131" s="220"/>
      <c r="M131" s="221"/>
      <c r="N131" s="222"/>
      <c r="O131" s="222"/>
      <c r="P131" s="222"/>
      <c r="Q131" s="222"/>
      <c r="R131" s="222"/>
      <c r="S131" s="222"/>
      <c r="T131" s="223"/>
      <c r="AT131" s="224" t="s">
        <v>284</v>
      </c>
      <c r="AU131" s="224" t="s">
        <v>86</v>
      </c>
      <c r="AV131" s="13" t="s">
        <v>86</v>
      </c>
      <c r="AW131" s="13" t="s">
        <v>32</v>
      </c>
      <c r="AX131" s="13" t="s">
        <v>84</v>
      </c>
      <c r="AY131" s="224" t="s">
        <v>205</v>
      </c>
    </row>
    <row r="132" spans="1:65" s="2" customFormat="1" ht="14.45" customHeight="1">
      <c r="A132" s="35"/>
      <c r="B132" s="36"/>
      <c r="C132" s="192" t="s">
        <v>218</v>
      </c>
      <c r="D132" s="192" t="s">
        <v>207</v>
      </c>
      <c r="E132" s="193" t="s">
        <v>4695</v>
      </c>
      <c r="F132" s="194" t="s">
        <v>4696</v>
      </c>
      <c r="G132" s="195" t="s">
        <v>282</v>
      </c>
      <c r="H132" s="196">
        <v>129</v>
      </c>
      <c r="I132" s="197"/>
      <c r="J132" s="198">
        <f>ROUND(I132*H132,2)</f>
        <v>0</v>
      </c>
      <c r="K132" s="194" t="s">
        <v>278</v>
      </c>
      <c r="L132" s="40"/>
      <c r="M132" s="199" t="s">
        <v>1</v>
      </c>
      <c r="N132" s="200" t="s">
        <v>41</v>
      </c>
      <c r="O132" s="72"/>
      <c r="P132" s="201">
        <f>O132*H132</f>
        <v>0</v>
      </c>
      <c r="Q132" s="201">
        <v>0.00084</v>
      </c>
      <c r="R132" s="201">
        <f>Q132*H132</f>
        <v>0.10836</v>
      </c>
      <c r="S132" s="201">
        <v>0</v>
      </c>
      <c r="T132" s="202">
        <f>S132*H132</f>
        <v>0</v>
      </c>
      <c r="U132" s="35"/>
      <c r="V132" s="35"/>
      <c r="W132" s="35"/>
      <c r="X132" s="35"/>
      <c r="Y132" s="35"/>
      <c r="Z132" s="35"/>
      <c r="AA132" s="35"/>
      <c r="AB132" s="35"/>
      <c r="AC132" s="35"/>
      <c r="AD132" s="35"/>
      <c r="AE132" s="35"/>
      <c r="AR132" s="203" t="s">
        <v>211</v>
      </c>
      <c r="AT132" s="203" t="s">
        <v>207</v>
      </c>
      <c r="AU132" s="203" t="s">
        <v>86</v>
      </c>
      <c r="AY132" s="18" t="s">
        <v>205</v>
      </c>
      <c r="BE132" s="204">
        <f>IF(N132="základní",J132,0)</f>
        <v>0</v>
      </c>
      <c r="BF132" s="204">
        <f>IF(N132="snížená",J132,0)</f>
        <v>0</v>
      </c>
      <c r="BG132" s="204">
        <f>IF(N132="zákl. přenesená",J132,0)</f>
        <v>0</v>
      </c>
      <c r="BH132" s="204">
        <f>IF(N132="sníž. přenesená",J132,0)</f>
        <v>0</v>
      </c>
      <c r="BI132" s="204">
        <f>IF(N132="nulová",J132,0)</f>
        <v>0</v>
      </c>
      <c r="BJ132" s="18" t="s">
        <v>84</v>
      </c>
      <c r="BK132" s="204">
        <f>ROUND(I132*H132,2)</f>
        <v>0</v>
      </c>
      <c r="BL132" s="18" t="s">
        <v>211</v>
      </c>
      <c r="BM132" s="203" t="s">
        <v>4697</v>
      </c>
    </row>
    <row r="133" spans="1:65" s="2" customFormat="1" ht="24.2" customHeight="1">
      <c r="A133" s="35"/>
      <c r="B133" s="36"/>
      <c r="C133" s="192" t="s">
        <v>211</v>
      </c>
      <c r="D133" s="192" t="s">
        <v>207</v>
      </c>
      <c r="E133" s="193" t="s">
        <v>4698</v>
      </c>
      <c r="F133" s="194" t="s">
        <v>4699</v>
      </c>
      <c r="G133" s="195" t="s">
        <v>282</v>
      </c>
      <c r="H133" s="196">
        <v>129</v>
      </c>
      <c r="I133" s="197"/>
      <c r="J133" s="198">
        <f>ROUND(I133*H133,2)</f>
        <v>0</v>
      </c>
      <c r="K133" s="194" t="s">
        <v>278</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86</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4700</v>
      </c>
    </row>
    <row r="134" spans="1:65" s="2" customFormat="1" ht="24.2" customHeight="1">
      <c r="A134" s="35"/>
      <c r="B134" s="36"/>
      <c r="C134" s="192" t="s">
        <v>204</v>
      </c>
      <c r="D134" s="192" t="s">
        <v>207</v>
      </c>
      <c r="E134" s="193" t="s">
        <v>485</v>
      </c>
      <c r="F134" s="194" t="s">
        <v>486</v>
      </c>
      <c r="G134" s="195" t="s">
        <v>358</v>
      </c>
      <c r="H134" s="196">
        <v>101.16</v>
      </c>
      <c r="I134" s="197"/>
      <c r="J134" s="198">
        <f>ROUND(I134*H134,2)</f>
        <v>0</v>
      </c>
      <c r="K134" s="194" t="s">
        <v>278</v>
      </c>
      <c r="L134" s="40"/>
      <c r="M134" s="199" t="s">
        <v>1</v>
      </c>
      <c r="N134" s="200" t="s">
        <v>41</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211</v>
      </c>
      <c r="AT134" s="203" t="s">
        <v>207</v>
      </c>
      <c r="AU134" s="203" t="s">
        <v>86</v>
      </c>
      <c r="AY134" s="18" t="s">
        <v>205</v>
      </c>
      <c r="BE134" s="204">
        <f>IF(N134="základní",J134,0)</f>
        <v>0</v>
      </c>
      <c r="BF134" s="204">
        <f>IF(N134="snížená",J134,0)</f>
        <v>0</v>
      </c>
      <c r="BG134" s="204">
        <f>IF(N134="zákl. přenesená",J134,0)</f>
        <v>0</v>
      </c>
      <c r="BH134" s="204">
        <f>IF(N134="sníž. přenesená",J134,0)</f>
        <v>0</v>
      </c>
      <c r="BI134" s="204">
        <f>IF(N134="nulová",J134,0)</f>
        <v>0</v>
      </c>
      <c r="BJ134" s="18" t="s">
        <v>84</v>
      </c>
      <c r="BK134" s="204">
        <f>ROUND(I134*H134,2)</f>
        <v>0</v>
      </c>
      <c r="BL134" s="18" t="s">
        <v>211</v>
      </c>
      <c r="BM134" s="203" t="s">
        <v>4701</v>
      </c>
    </row>
    <row r="135" spans="2:51" s="13" customFormat="1" ht="12">
      <c r="B135" s="214"/>
      <c r="C135" s="215"/>
      <c r="D135" s="205" t="s">
        <v>284</v>
      </c>
      <c r="E135" s="216" t="s">
        <v>1</v>
      </c>
      <c r="F135" s="217" t="s">
        <v>4702</v>
      </c>
      <c r="G135" s="215"/>
      <c r="H135" s="218">
        <v>12.96</v>
      </c>
      <c r="I135" s="219"/>
      <c r="J135" s="215"/>
      <c r="K135" s="215"/>
      <c r="L135" s="220"/>
      <c r="M135" s="221"/>
      <c r="N135" s="222"/>
      <c r="O135" s="222"/>
      <c r="P135" s="222"/>
      <c r="Q135" s="222"/>
      <c r="R135" s="222"/>
      <c r="S135" s="222"/>
      <c r="T135" s="223"/>
      <c r="AT135" s="224" t="s">
        <v>284</v>
      </c>
      <c r="AU135" s="224" t="s">
        <v>86</v>
      </c>
      <c r="AV135" s="13" t="s">
        <v>86</v>
      </c>
      <c r="AW135" s="13" t="s">
        <v>32</v>
      </c>
      <c r="AX135" s="13" t="s">
        <v>76</v>
      </c>
      <c r="AY135" s="224" t="s">
        <v>205</v>
      </c>
    </row>
    <row r="136" spans="2:51" s="13" customFormat="1" ht="12">
      <c r="B136" s="214"/>
      <c r="C136" s="215"/>
      <c r="D136" s="205" t="s">
        <v>284</v>
      </c>
      <c r="E136" s="216" t="s">
        <v>1</v>
      </c>
      <c r="F136" s="217" t="s">
        <v>4703</v>
      </c>
      <c r="G136" s="215"/>
      <c r="H136" s="218">
        <v>72.36</v>
      </c>
      <c r="I136" s="219"/>
      <c r="J136" s="215"/>
      <c r="K136" s="215"/>
      <c r="L136" s="220"/>
      <c r="M136" s="221"/>
      <c r="N136" s="222"/>
      <c r="O136" s="222"/>
      <c r="P136" s="222"/>
      <c r="Q136" s="222"/>
      <c r="R136" s="222"/>
      <c r="S136" s="222"/>
      <c r="T136" s="223"/>
      <c r="AT136" s="224" t="s">
        <v>284</v>
      </c>
      <c r="AU136" s="224" t="s">
        <v>86</v>
      </c>
      <c r="AV136" s="13" t="s">
        <v>86</v>
      </c>
      <c r="AW136" s="13" t="s">
        <v>32</v>
      </c>
      <c r="AX136" s="13" t="s">
        <v>76</v>
      </c>
      <c r="AY136" s="224" t="s">
        <v>205</v>
      </c>
    </row>
    <row r="137" spans="2:51" s="13" customFormat="1" ht="12">
      <c r="B137" s="214"/>
      <c r="C137" s="215"/>
      <c r="D137" s="205" t="s">
        <v>284</v>
      </c>
      <c r="E137" s="216" t="s">
        <v>1</v>
      </c>
      <c r="F137" s="217" t="s">
        <v>4704</v>
      </c>
      <c r="G137" s="215"/>
      <c r="H137" s="218">
        <v>15.84</v>
      </c>
      <c r="I137" s="219"/>
      <c r="J137" s="215"/>
      <c r="K137" s="215"/>
      <c r="L137" s="220"/>
      <c r="M137" s="221"/>
      <c r="N137" s="222"/>
      <c r="O137" s="222"/>
      <c r="P137" s="222"/>
      <c r="Q137" s="222"/>
      <c r="R137" s="222"/>
      <c r="S137" s="222"/>
      <c r="T137" s="223"/>
      <c r="AT137" s="224" t="s">
        <v>284</v>
      </c>
      <c r="AU137" s="224" t="s">
        <v>86</v>
      </c>
      <c r="AV137" s="13" t="s">
        <v>86</v>
      </c>
      <c r="AW137" s="13" t="s">
        <v>32</v>
      </c>
      <c r="AX137" s="13" t="s">
        <v>76</v>
      </c>
      <c r="AY137" s="224" t="s">
        <v>205</v>
      </c>
    </row>
    <row r="138" spans="2:51" s="15" customFormat="1" ht="12">
      <c r="B138" s="239"/>
      <c r="C138" s="240"/>
      <c r="D138" s="205" t="s">
        <v>284</v>
      </c>
      <c r="E138" s="241" t="s">
        <v>1</v>
      </c>
      <c r="F138" s="242" t="s">
        <v>453</v>
      </c>
      <c r="G138" s="240"/>
      <c r="H138" s="243">
        <v>101.16</v>
      </c>
      <c r="I138" s="244"/>
      <c r="J138" s="240"/>
      <c r="K138" s="240"/>
      <c r="L138" s="245"/>
      <c r="M138" s="246"/>
      <c r="N138" s="247"/>
      <c r="O138" s="247"/>
      <c r="P138" s="247"/>
      <c r="Q138" s="247"/>
      <c r="R138" s="247"/>
      <c r="S138" s="247"/>
      <c r="T138" s="248"/>
      <c r="AT138" s="249" t="s">
        <v>284</v>
      </c>
      <c r="AU138" s="249" t="s">
        <v>86</v>
      </c>
      <c r="AV138" s="15" t="s">
        <v>211</v>
      </c>
      <c r="AW138" s="15" t="s">
        <v>32</v>
      </c>
      <c r="AX138" s="15" t="s">
        <v>84</v>
      </c>
      <c r="AY138" s="249" t="s">
        <v>205</v>
      </c>
    </row>
    <row r="139" spans="1:65" s="2" customFormat="1" ht="37.9" customHeight="1">
      <c r="A139" s="35"/>
      <c r="B139" s="36"/>
      <c r="C139" s="192" t="s">
        <v>235</v>
      </c>
      <c r="D139" s="192" t="s">
        <v>207</v>
      </c>
      <c r="E139" s="193" t="s">
        <v>489</v>
      </c>
      <c r="F139" s="194" t="s">
        <v>490</v>
      </c>
      <c r="G139" s="195" t="s">
        <v>358</v>
      </c>
      <c r="H139" s="196">
        <v>505.8</v>
      </c>
      <c r="I139" s="197"/>
      <c r="J139" s="198">
        <f>ROUND(I139*H139,2)</f>
        <v>0</v>
      </c>
      <c r="K139" s="194" t="s">
        <v>278</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86</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4705</v>
      </c>
    </row>
    <row r="140" spans="2:51" s="13" customFormat="1" ht="12">
      <c r="B140" s="214"/>
      <c r="C140" s="215"/>
      <c r="D140" s="205" t="s">
        <v>284</v>
      </c>
      <c r="E140" s="216" t="s">
        <v>1</v>
      </c>
      <c r="F140" s="217" t="s">
        <v>4706</v>
      </c>
      <c r="G140" s="215"/>
      <c r="H140" s="218">
        <v>505.8</v>
      </c>
      <c r="I140" s="219"/>
      <c r="J140" s="215"/>
      <c r="K140" s="215"/>
      <c r="L140" s="220"/>
      <c r="M140" s="221"/>
      <c r="N140" s="222"/>
      <c r="O140" s="222"/>
      <c r="P140" s="222"/>
      <c r="Q140" s="222"/>
      <c r="R140" s="222"/>
      <c r="S140" s="222"/>
      <c r="T140" s="223"/>
      <c r="AT140" s="224" t="s">
        <v>284</v>
      </c>
      <c r="AU140" s="224" t="s">
        <v>86</v>
      </c>
      <c r="AV140" s="13" t="s">
        <v>86</v>
      </c>
      <c r="AW140" s="13" t="s">
        <v>32</v>
      </c>
      <c r="AX140" s="13" t="s">
        <v>84</v>
      </c>
      <c r="AY140" s="224" t="s">
        <v>205</v>
      </c>
    </row>
    <row r="141" spans="1:65" s="2" customFormat="1" ht="24.2" customHeight="1">
      <c r="A141" s="35"/>
      <c r="B141" s="36"/>
      <c r="C141" s="192" t="s">
        <v>240</v>
      </c>
      <c r="D141" s="192" t="s">
        <v>207</v>
      </c>
      <c r="E141" s="193" t="s">
        <v>493</v>
      </c>
      <c r="F141" s="194" t="s">
        <v>407</v>
      </c>
      <c r="G141" s="195" t="s">
        <v>382</v>
      </c>
      <c r="H141" s="196">
        <v>182.088</v>
      </c>
      <c r="I141" s="197"/>
      <c r="J141" s="198">
        <f>ROUND(I141*H141,2)</f>
        <v>0</v>
      </c>
      <c r="K141" s="194" t="s">
        <v>278</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86</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4707</v>
      </c>
    </row>
    <row r="142" spans="2:51" s="13" customFormat="1" ht="12">
      <c r="B142" s="214"/>
      <c r="C142" s="215"/>
      <c r="D142" s="205" t="s">
        <v>284</v>
      </c>
      <c r="E142" s="216" t="s">
        <v>1</v>
      </c>
      <c r="F142" s="217" t="s">
        <v>4708</v>
      </c>
      <c r="G142" s="215"/>
      <c r="H142" s="218">
        <v>182.088</v>
      </c>
      <c r="I142" s="219"/>
      <c r="J142" s="215"/>
      <c r="K142" s="215"/>
      <c r="L142" s="220"/>
      <c r="M142" s="221"/>
      <c r="N142" s="222"/>
      <c r="O142" s="222"/>
      <c r="P142" s="222"/>
      <c r="Q142" s="222"/>
      <c r="R142" s="222"/>
      <c r="S142" s="222"/>
      <c r="T142" s="223"/>
      <c r="AT142" s="224" t="s">
        <v>284</v>
      </c>
      <c r="AU142" s="224" t="s">
        <v>86</v>
      </c>
      <c r="AV142" s="13" t="s">
        <v>86</v>
      </c>
      <c r="AW142" s="13" t="s">
        <v>32</v>
      </c>
      <c r="AX142" s="13" t="s">
        <v>84</v>
      </c>
      <c r="AY142" s="224" t="s">
        <v>205</v>
      </c>
    </row>
    <row r="143" spans="1:65" s="2" customFormat="1" ht="14.45" customHeight="1">
      <c r="A143" s="35"/>
      <c r="B143" s="36"/>
      <c r="C143" s="192" t="s">
        <v>245</v>
      </c>
      <c r="D143" s="192" t="s">
        <v>207</v>
      </c>
      <c r="E143" s="193" t="s">
        <v>496</v>
      </c>
      <c r="F143" s="194" t="s">
        <v>497</v>
      </c>
      <c r="G143" s="195" t="s">
        <v>358</v>
      </c>
      <c r="H143" s="196">
        <v>101.16</v>
      </c>
      <c r="I143" s="197"/>
      <c r="J143" s="198">
        <f>ROUND(I143*H143,2)</f>
        <v>0</v>
      </c>
      <c r="K143" s="194" t="s">
        <v>278</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86</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4709</v>
      </c>
    </row>
    <row r="144" spans="1:65" s="2" customFormat="1" ht="24.2" customHeight="1">
      <c r="A144" s="35"/>
      <c r="B144" s="36"/>
      <c r="C144" s="192" t="s">
        <v>249</v>
      </c>
      <c r="D144" s="192" t="s">
        <v>207</v>
      </c>
      <c r="E144" s="193" t="s">
        <v>499</v>
      </c>
      <c r="F144" s="194" t="s">
        <v>500</v>
      </c>
      <c r="G144" s="195" t="s">
        <v>358</v>
      </c>
      <c r="H144" s="196">
        <v>136.74</v>
      </c>
      <c r="I144" s="197"/>
      <c r="J144" s="198">
        <f>ROUND(I144*H144,2)</f>
        <v>0</v>
      </c>
      <c r="K144" s="194" t="s">
        <v>278</v>
      </c>
      <c r="L144" s="40"/>
      <c r="M144" s="199" t="s">
        <v>1</v>
      </c>
      <c r="N144" s="200" t="s">
        <v>41</v>
      </c>
      <c r="O144" s="72"/>
      <c r="P144" s="201">
        <f>O144*H144</f>
        <v>0</v>
      </c>
      <c r="Q144" s="201">
        <v>0</v>
      </c>
      <c r="R144" s="201">
        <f>Q144*H144</f>
        <v>0</v>
      </c>
      <c r="S144" s="201">
        <v>0</v>
      </c>
      <c r="T144" s="202">
        <f>S144*H144</f>
        <v>0</v>
      </c>
      <c r="U144" s="35"/>
      <c r="V144" s="35"/>
      <c r="W144" s="35"/>
      <c r="X144" s="35"/>
      <c r="Y144" s="35"/>
      <c r="Z144" s="35"/>
      <c r="AA144" s="35"/>
      <c r="AB144" s="35"/>
      <c r="AC144" s="35"/>
      <c r="AD144" s="35"/>
      <c r="AE144" s="35"/>
      <c r="AR144" s="203" t="s">
        <v>211</v>
      </c>
      <c r="AT144" s="203" t="s">
        <v>207</v>
      </c>
      <c r="AU144" s="203" t="s">
        <v>86</v>
      </c>
      <c r="AY144" s="18" t="s">
        <v>205</v>
      </c>
      <c r="BE144" s="204">
        <f>IF(N144="základní",J144,0)</f>
        <v>0</v>
      </c>
      <c r="BF144" s="204">
        <f>IF(N144="snížená",J144,0)</f>
        <v>0</v>
      </c>
      <c r="BG144" s="204">
        <f>IF(N144="zákl. přenesená",J144,0)</f>
        <v>0</v>
      </c>
      <c r="BH144" s="204">
        <f>IF(N144="sníž. přenesená",J144,0)</f>
        <v>0</v>
      </c>
      <c r="BI144" s="204">
        <f>IF(N144="nulová",J144,0)</f>
        <v>0</v>
      </c>
      <c r="BJ144" s="18" t="s">
        <v>84</v>
      </c>
      <c r="BK144" s="204">
        <f>ROUND(I144*H144,2)</f>
        <v>0</v>
      </c>
      <c r="BL144" s="18" t="s">
        <v>211</v>
      </c>
      <c r="BM144" s="203" t="s">
        <v>4710</v>
      </c>
    </row>
    <row r="145" spans="2:51" s="13" customFormat="1" ht="12">
      <c r="B145" s="214"/>
      <c r="C145" s="215"/>
      <c r="D145" s="205" t="s">
        <v>284</v>
      </c>
      <c r="E145" s="216" t="s">
        <v>1</v>
      </c>
      <c r="F145" s="217" t="s">
        <v>4711</v>
      </c>
      <c r="G145" s="215"/>
      <c r="H145" s="218">
        <v>25.92</v>
      </c>
      <c r="I145" s="219"/>
      <c r="J145" s="215"/>
      <c r="K145" s="215"/>
      <c r="L145" s="220"/>
      <c r="M145" s="221"/>
      <c r="N145" s="222"/>
      <c r="O145" s="222"/>
      <c r="P145" s="222"/>
      <c r="Q145" s="222"/>
      <c r="R145" s="222"/>
      <c r="S145" s="222"/>
      <c r="T145" s="223"/>
      <c r="AT145" s="224" t="s">
        <v>284</v>
      </c>
      <c r="AU145" s="224" t="s">
        <v>86</v>
      </c>
      <c r="AV145" s="13" t="s">
        <v>86</v>
      </c>
      <c r="AW145" s="13" t="s">
        <v>32</v>
      </c>
      <c r="AX145" s="13" t="s">
        <v>76</v>
      </c>
      <c r="AY145" s="224" t="s">
        <v>205</v>
      </c>
    </row>
    <row r="146" spans="2:51" s="13" customFormat="1" ht="12">
      <c r="B146" s="214"/>
      <c r="C146" s="215"/>
      <c r="D146" s="205" t="s">
        <v>284</v>
      </c>
      <c r="E146" s="216" t="s">
        <v>1</v>
      </c>
      <c r="F146" s="217" t="s">
        <v>4712</v>
      </c>
      <c r="G146" s="215"/>
      <c r="H146" s="218">
        <v>84.42</v>
      </c>
      <c r="I146" s="219"/>
      <c r="J146" s="215"/>
      <c r="K146" s="215"/>
      <c r="L146" s="220"/>
      <c r="M146" s="221"/>
      <c r="N146" s="222"/>
      <c r="O146" s="222"/>
      <c r="P146" s="222"/>
      <c r="Q146" s="222"/>
      <c r="R146" s="222"/>
      <c r="S146" s="222"/>
      <c r="T146" s="223"/>
      <c r="AT146" s="224" t="s">
        <v>284</v>
      </c>
      <c r="AU146" s="224" t="s">
        <v>86</v>
      </c>
      <c r="AV146" s="13" t="s">
        <v>86</v>
      </c>
      <c r="AW146" s="13" t="s">
        <v>32</v>
      </c>
      <c r="AX146" s="13" t="s">
        <v>76</v>
      </c>
      <c r="AY146" s="224" t="s">
        <v>205</v>
      </c>
    </row>
    <row r="147" spans="2:51" s="13" customFormat="1" ht="12">
      <c r="B147" s="214"/>
      <c r="C147" s="215"/>
      <c r="D147" s="205" t="s">
        <v>284</v>
      </c>
      <c r="E147" s="216" t="s">
        <v>1</v>
      </c>
      <c r="F147" s="217" t="s">
        <v>4713</v>
      </c>
      <c r="G147" s="215"/>
      <c r="H147" s="218">
        <v>26.4</v>
      </c>
      <c r="I147" s="219"/>
      <c r="J147" s="215"/>
      <c r="K147" s="215"/>
      <c r="L147" s="220"/>
      <c r="M147" s="221"/>
      <c r="N147" s="222"/>
      <c r="O147" s="222"/>
      <c r="P147" s="222"/>
      <c r="Q147" s="222"/>
      <c r="R147" s="222"/>
      <c r="S147" s="222"/>
      <c r="T147" s="223"/>
      <c r="AT147" s="224" t="s">
        <v>284</v>
      </c>
      <c r="AU147" s="224" t="s">
        <v>86</v>
      </c>
      <c r="AV147" s="13" t="s">
        <v>86</v>
      </c>
      <c r="AW147" s="13" t="s">
        <v>32</v>
      </c>
      <c r="AX147" s="13" t="s">
        <v>76</v>
      </c>
      <c r="AY147" s="224" t="s">
        <v>205</v>
      </c>
    </row>
    <row r="148" spans="2:51" s="15" customFormat="1" ht="12">
      <c r="B148" s="239"/>
      <c r="C148" s="240"/>
      <c r="D148" s="205" t="s">
        <v>284</v>
      </c>
      <c r="E148" s="241" t="s">
        <v>1</v>
      </c>
      <c r="F148" s="242" t="s">
        <v>453</v>
      </c>
      <c r="G148" s="240"/>
      <c r="H148" s="243">
        <v>136.74</v>
      </c>
      <c r="I148" s="244"/>
      <c r="J148" s="240"/>
      <c r="K148" s="240"/>
      <c r="L148" s="245"/>
      <c r="M148" s="246"/>
      <c r="N148" s="247"/>
      <c r="O148" s="247"/>
      <c r="P148" s="247"/>
      <c r="Q148" s="247"/>
      <c r="R148" s="247"/>
      <c r="S148" s="247"/>
      <c r="T148" s="248"/>
      <c r="AT148" s="249" t="s">
        <v>284</v>
      </c>
      <c r="AU148" s="249" t="s">
        <v>86</v>
      </c>
      <c r="AV148" s="15" t="s">
        <v>211</v>
      </c>
      <c r="AW148" s="15" t="s">
        <v>32</v>
      </c>
      <c r="AX148" s="15" t="s">
        <v>84</v>
      </c>
      <c r="AY148" s="249" t="s">
        <v>205</v>
      </c>
    </row>
    <row r="149" spans="2:63" s="12" customFormat="1" ht="22.9" customHeight="1">
      <c r="B149" s="176"/>
      <c r="C149" s="177"/>
      <c r="D149" s="178" t="s">
        <v>75</v>
      </c>
      <c r="E149" s="190" t="s">
        <v>211</v>
      </c>
      <c r="F149" s="190" t="s">
        <v>756</v>
      </c>
      <c r="G149" s="177"/>
      <c r="H149" s="177"/>
      <c r="I149" s="180"/>
      <c r="J149" s="191">
        <f>BK149</f>
        <v>0</v>
      </c>
      <c r="K149" s="177"/>
      <c r="L149" s="182"/>
      <c r="M149" s="183"/>
      <c r="N149" s="184"/>
      <c r="O149" s="184"/>
      <c r="P149" s="185">
        <f>SUM(P150:P154)</f>
        <v>0</v>
      </c>
      <c r="Q149" s="184"/>
      <c r="R149" s="185">
        <f>SUM(R150:R154)</f>
        <v>0</v>
      </c>
      <c r="S149" s="184"/>
      <c r="T149" s="186">
        <f>SUM(T150:T154)</f>
        <v>0</v>
      </c>
      <c r="AR149" s="187" t="s">
        <v>84</v>
      </c>
      <c r="AT149" s="188" t="s">
        <v>75</v>
      </c>
      <c r="AU149" s="188" t="s">
        <v>84</v>
      </c>
      <c r="AY149" s="187" t="s">
        <v>205</v>
      </c>
      <c r="BK149" s="189">
        <f>SUM(BK150:BK154)</f>
        <v>0</v>
      </c>
    </row>
    <row r="150" spans="1:65" s="2" customFormat="1" ht="14.45" customHeight="1">
      <c r="A150" s="35"/>
      <c r="B150" s="36"/>
      <c r="C150" s="192" t="s">
        <v>256</v>
      </c>
      <c r="D150" s="192" t="s">
        <v>207</v>
      </c>
      <c r="E150" s="193" t="s">
        <v>4714</v>
      </c>
      <c r="F150" s="194" t="s">
        <v>4715</v>
      </c>
      <c r="G150" s="195" t="s">
        <v>358</v>
      </c>
      <c r="H150" s="196">
        <v>101.16</v>
      </c>
      <c r="I150" s="197"/>
      <c r="J150" s="198">
        <f>ROUND(I150*H150,2)</f>
        <v>0</v>
      </c>
      <c r="K150" s="194" t="s">
        <v>278</v>
      </c>
      <c r="L150" s="40"/>
      <c r="M150" s="199" t="s">
        <v>1</v>
      </c>
      <c r="N150" s="200" t="s">
        <v>41</v>
      </c>
      <c r="O150" s="72"/>
      <c r="P150" s="201">
        <f>O150*H150</f>
        <v>0</v>
      </c>
      <c r="Q150" s="201">
        <v>0</v>
      </c>
      <c r="R150" s="201">
        <f>Q150*H150</f>
        <v>0</v>
      </c>
      <c r="S150" s="201">
        <v>0</v>
      </c>
      <c r="T150" s="202">
        <f>S150*H150</f>
        <v>0</v>
      </c>
      <c r="U150" s="35"/>
      <c r="V150" s="35"/>
      <c r="W150" s="35"/>
      <c r="X150" s="35"/>
      <c r="Y150" s="35"/>
      <c r="Z150" s="35"/>
      <c r="AA150" s="35"/>
      <c r="AB150" s="35"/>
      <c r="AC150" s="35"/>
      <c r="AD150" s="35"/>
      <c r="AE150" s="35"/>
      <c r="AR150" s="203" t="s">
        <v>211</v>
      </c>
      <c r="AT150" s="203" t="s">
        <v>207</v>
      </c>
      <c r="AU150" s="203" t="s">
        <v>86</v>
      </c>
      <c r="AY150" s="18" t="s">
        <v>205</v>
      </c>
      <c r="BE150" s="204">
        <f>IF(N150="základní",J150,0)</f>
        <v>0</v>
      </c>
      <c r="BF150" s="204">
        <f>IF(N150="snížená",J150,0)</f>
        <v>0</v>
      </c>
      <c r="BG150" s="204">
        <f>IF(N150="zákl. přenesená",J150,0)</f>
        <v>0</v>
      </c>
      <c r="BH150" s="204">
        <f>IF(N150="sníž. přenesená",J150,0)</f>
        <v>0</v>
      </c>
      <c r="BI150" s="204">
        <f>IF(N150="nulová",J150,0)</f>
        <v>0</v>
      </c>
      <c r="BJ150" s="18" t="s">
        <v>84</v>
      </c>
      <c r="BK150" s="204">
        <f>ROUND(I150*H150,2)</f>
        <v>0</v>
      </c>
      <c r="BL150" s="18" t="s">
        <v>211</v>
      </c>
      <c r="BM150" s="203" t="s">
        <v>4716</v>
      </c>
    </row>
    <row r="151" spans="2:51" s="13" customFormat="1" ht="12">
      <c r="B151" s="214"/>
      <c r="C151" s="215"/>
      <c r="D151" s="205" t="s">
        <v>284</v>
      </c>
      <c r="E151" s="216" t="s">
        <v>1</v>
      </c>
      <c r="F151" s="217" t="s">
        <v>4717</v>
      </c>
      <c r="G151" s="215"/>
      <c r="H151" s="218">
        <v>12.96</v>
      </c>
      <c r="I151" s="219"/>
      <c r="J151" s="215"/>
      <c r="K151" s="215"/>
      <c r="L151" s="220"/>
      <c r="M151" s="221"/>
      <c r="N151" s="222"/>
      <c r="O151" s="222"/>
      <c r="P151" s="222"/>
      <c r="Q151" s="222"/>
      <c r="R151" s="222"/>
      <c r="S151" s="222"/>
      <c r="T151" s="223"/>
      <c r="AT151" s="224" t="s">
        <v>284</v>
      </c>
      <c r="AU151" s="224" t="s">
        <v>86</v>
      </c>
      <c r="AV151" s="13" t="s">
        <v>86</v>
      </c>
      <c r="AW151" s="13" t="s">
        <v>32</v>
      </c>
      <c r="AX151" s="13" t="s">
        <v>76</v>
      </c>
      <c r="AY151" s="224" t="s">
        <v>205</v>
      </c>
    </row>
    <row r="152" spans="2:51" s="13" customFormat="1" ht="12">
      <c r="B152" s="214"/>
      <c r="C152" s="215"/>
      <c r="D152" s="205" t="s">
        <v>284</v>
      </c>
      <c r="E152" s="216" t="s">
        <v>1</v>
      </c>
      <c r="F152" s="217" t="s">
        <v>4718</v>
      </c>
      <c r="G152" s="215"/>
      <c r="H152" s="218">
        <v>72.36</v>
      </c>
      <c r="I152" s="219"/>
      <c r="J152" s="215"/>
      <c r="K152" s="215"/>
      <c r="L152" s="220"/>
      <c r="M152" s="221"/>
      <c r="N152" s="222"/>
      <c r="O152" s="222"/>
      <c r="P152" s="222"/>
      <c r="Q152" s="222"/>
      <c r="R152" s="222"/>
      <c r="S152" s="222"/>
      <c r="T152" s="223"/>
      <c r="AT152" s="224" t="s">
        <v>284</v>
      </c>
      <c r="AU152" s="224" t="s">
        <v>86</v>
      </c>
      <c r="AV152" s="13" t="s">
        <v>86</v>
      </c>
      <c r="AW152" s="13" t="s">
        <v>32</v>
      </c>
      <c r="AX152" s="13" t="s">
        <v>76</v>
      </c>
      <c r="AY152" s="224" t="s">
        <v>205</v>
      </c>
    </row>
    <row r="153" spans="2:51" s="13" customFormat="1" ht="12">
      <c r="B153" s="214"/>
      <c r="C153" s="215"/>
      <c r="D153" s="205" t="s">
        <v>284</v>
      </c>
      <c r="E153" s="216" t="s">
        <v>1</v>
      </c>
      <c r="F153" s="217" t="s">
        <v>4719</v>
      </c>
      <c r="G153" s="215"/>
      <c r="H153" s="218">
        <v>15.84</v>
      </c>
      <c r="I153" s="219"/>
      <c r="J153" s="215"/>
      <c r="K153" s="215"/>
      <c r="L153" s="220"/>
      <c r="M153" s="221"/>
      <c r="N153" s="222"/>
      <c r="O153" s="222"/>
      <c r="P153" s="222"/>
      <c r="Q153" s="222"/>
      <c r="R153" s="222"/>
      <c r="S153" s="222"/>
      <c r="T153" s="223"/>
      <c r="AT153" s="224" t="s">
        <v>284</v>
      </c>
      <c r="AU153" s="224" t="s">
        <v>86</v>
      </c>
      <c r="AV153" s="13" t="s">
        <v>86</v>
      </c>
      <c r="AW153" s="13" t="s">
        <v>32</v>
      </c>
      <c r="AX153" s="13" t="s">
        <v>76</v>
      </c>
      <c r="AY153" s="224" t="s">
        <v>205</v>
      </c>
    </row>
    <row r="154" spans="2:51" s="15" customFormat="1" ht="12">
      <c r="B154" s="239"/>
      <c r="C154" s="240"/>
      <c r="D154" s="205" t="s">
        <v>284</v>
      </c>
      <c r="E154" s="241" t="s">
        <v>1</v>
      </c>
      <c r="F154" s="242" t="s">
        <v>453</v>
      </c>
      <c r="G154" s="240"/>
      <c r="H154" s="243">
        <v>101.16</v>
      </c>
      <c r="I154" s="244"/>
      <c r="J154" s="240"/>
      <c r="K154" s="240"/>
      <c r="L154" s="245"/>
      <c r="M154" s="246"/>
      <c r="N154" s="247"/>
      <c r="O154" s="247"/>
      <c r="P154" s="247"/>
      <c r="Q154" s="247"/>
      <c r="R154" s="247"/>
      <c r="S154" s="247"/>
      <c r="T154" s="248"/>
      <c r="AT154" s="249" t="s">
        <v>284</v>
      </c>
      <c r="AU154" s="249" t="s">
        <v>86</v>
      </c>
      <c r="AV154" s="15" t="s">
        <v>211</v>
      </c>
      <c r="AW154" s="15" t="s">
        <v>32</v>
      </c>
      <c r="AX154" s="15" t="s">
        <v>84</v>
      </c>
      <c r="AY154" s="249" t="s">
        <v>205</v>
      </c>
    </row>
    <row r="155" spans="2:63" s="12" customFormat="1" ht="22.9" customHeight="1">
      <c r="B155" s="176"/>
      <c r="C155" s="177"/>
      <c r="D155" s="178" t="s">
        <v>75</v>
      </c>
      <c r="E155" s="190" t="s">
        <v>245</v>
      </c>
      <c r="F155" s="190" t="s">
        <v>3683</v>
      </c>
      <c r="G155" s="177"/>
      <c r="H155" s="177"/>
      <c r="I155" s="180"/>
      <c r="J155" s="191">
        <f>BK155</f>
        <v>0</v>
      </c>
      <c r="K155" s="177"/>
      <c r="L155" s="182"/>
      <c r="M155" s="183"/>
      <c r="N155" s="184"/>
      <c r="O155" s="184"/>
      <c r="P155" s="185">
        <f>SUM(P156:P193)</f>
        <v>0</v>
      </c>
      <c r="Q155" s="184"/>
      <c r="R155" s="185">
        <f>SUM(R156:R193)</f>
        <v>0.9819899999999999</v>
      </c>
      <c r="S155" s="184"/>
      <c r="T155" s="186">
        <f>SUM(T156:T193)</f>
        <v>0</v>
      </c>
      <c r="AR155" s="187" t="s">
        <v>84</v>
      </c>
      <c r="AT155" s="188" t="s">
        <v>75</v>
      </c>
      <c r="AU155" s="188" t="s">
        <v>84</v>
      </c>
      <c r="AY155" s="187" t="s">
        <v>205</v>
      </c>
      <c r="BK155" s="189">
        <f>SUM(BK156:BK193)</f>
        <v>0</v>
      </c>
    </row>
    <row r="156" spans="1:65" s="2" customFormat="1" ht="24.2" customHeight="1">
      <c r="A156" s="35"/>
      <c r="B156" s="36"/>
      <c r="C156" s="192" t="s">
        <v>263</v>
      </c>
      <c r="D156" s="192" t="s">
        <v>207</v>
      </c>
      <c r="E156" s="193" t="s">
        <v>4720</v>
      </c>
      <c r="F156" s="194" t="s">
        <v>4721</v>
      </c>
      <c r="G156" s="195" t="s">
        <v>326</v>
      </c>
      <c r="H156" s="196">
        <v>85</v>
      </c>
      <c r="I156" s="197"/>
      <c r="J156" s="198">
        <f>ROUND(I156*H156,2)</f>
        <v>0</v>
      </c>
      <c r="K156" s="194" t="s">
        <v>278</v>
      </c>
      <c r="L156" s="40"/>
      <c r="M156" s="199" t="s">
        <v>1</v>
      </c>
      <c r="N156" s="200" t="s">
        <v>41</v>
      </c>
      <c r="O156" s="72"/>
      <c r="P156" s="201">
        <f>O156*H156</f>
        <v>0</v>
      </c>
      <c r="Q156" s="201">
        <v>0.00276</v>
      </c>
      <c r="R156" s="201">
        <f>Q156*H156</f>
        <v>0.23459999999999998</v>
      </c>
      <c r="S156" s="201">
        <v>0</v>
      </c>
      <c r="T156" s="202">
        <f>S156*H156</f>
        <v>0</v>
      </c>
      <c r="U156" s="35"/>
      <c r="V156" s="35"/>
      <c r="W156" s="35"/>
      <c r="X156" s="35"/>
      <c r="Y156" s="35"/>
      <c r="Z156" s="35"/>
      <c r="AA156" s="35"/>
      <c r="AB156" s="35"/>
      <c r="AC156" s="35"/>
      <c r="AD156" s="35"/>
      <c r="AE156" s="35"/>
      <c r="AR156" s="203" t="s">
        <v>211</v>
      </c>
      <c r="AT156" s="203" t="s">
        <v>207</v>
      </c>
      <c r="AU156" s="203" t="s">
        <v>86</v>
      </c>
      <c r="AY156" s="18" t="s">
        <v>205</v>
      </c>
      <c r="BE156" s="204">
        <f>IF(N156="základní",J156,0)</f>
        <v>0</v>
      </c>
      <c r="BF156" s="204">
        <f>IF(N156="snížená",J156,0)</f>
        <v>0</v>
      </c>
      <c r="BG156" s="204">
        <f>IF(N156="zákl. přenesená",J156,0)</f>
        <v>0</v>
      </c>
      <c r="BH156" s="204">
        <f>IF(N156="sníž. přenesená",J156,0)</f>
        <v>0</v>
      </c>
      <c r="BI156" s="204">
        <f>IF(N156="nulová",J156,0)</f>
        <v>0</v>
      </c>
      <c r="BJ156" s="18" t="s">
        <v>84</v>
      </c>
      <c r="BK156" s="204">
        <f>ROUND(I156*H156,2)</f>
        <v>0</v>
      </c>
      <c r="BL156" s="18" t="s">
        <v>211</v>
      </c>
      <c r="BM156" s="203" t="s">
        <v>4722</v>
      </c>
    </row>
    <row r="157" spans="1:47" s="2" customFormat="1" ht="19.5">
      <c r="A157" s="35"/>
      <c r="B157" s="36"/>
      <c r="C157" s="37"/>
      <c r="D157" s="205" t="s">
        <v>225</v>
      </c>
      <c r="E157" s="37"/>
      <c r="F157" s="206" t="s">
        <v>4723</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225</v>
      </c>
      <c r="AU157" s="18" t="s">
        <v>86</v>
      </c>
    </row>
    <row r="158" spans="2:51" s="13" customFormat="1" ht="12">
      <c r="B158" s="214"/>
      <c r="C158" s="215"/>
      <c r="D158" s="205" t="s">
        <v>284</v>
      </c>
      <c r="E158" s="216" t="s">
        <v>1</v>
      </c>
      <c r="F158" s="217" t="s">
        <v>4724</v>
      </c>
      <c r="G158" s="215"/>
      <c r="H158" s="218">
        <v>85</v>
      </c>
      <c r="I158" s="219"/>
      <c r="J158" s="215"/>
      <c r="K158" s="215"/>
      <c r="L158" s="220"/>
      <c r="M158" s="221"/>
      <c r="N158" s="222"/>
      <c r="O158" s="222"/>
      <c r="P158" s="222"/>
      <c r="Q158" s="222"/>
      <c r="R158" s="222"/>
      <c r="S158" s="222"/>
      <c r="T158" s="223"/>
      <c r="AT158" s="224" t="s">
        <v>284</v>
      </c>
      <c r="AU158" s="224" t="s">
        <v>86</v>
      </c>
      <c r="AV158" s="13" t="s">
        <v>86</v>
      </c>
      <c r="AW158" s="13" t="s">
        <v>32</v>
      </c>
      <c r="AX158" s="13" t="s">
        <v>84</v>
      </c>
      <c r="AY158" s="224" t="s">
        <v>205</v>
      </c>
    </row>
    <row r="159" spans="1:65" s="2" customFormat="1" ht="24.2" customHeight="1">
      <c r="A159" s="35"/>
      <c r="B159" s="36"/>
      <c r="C159" s="192" t="s">
        <v>323</v>
      </c>
      <c r="D159" s="192" t="s">
        <v>207</v>
      </c>
      <c r="E159" s="193" t="s">
        <v>4725</v>
      </c>
      <c r="F159" s="194" t="s">
        <v>4726</v>
      </c>
      <c r="G159" s="195" t="s">
        <v>326</v>
      </c>
      <c r="H159" s="196">
        <v>146</v>
      </c>
      <c r="I159" s="197"/>
      <c r="J159" s="198">
        <f>ROUND(I159*H159,2)</f>
        <v>0</v>
      </c>
      <c r="K159" s="194" t="s">
        <v>278</v>
      </c>
      <c r="L159" s="40"/>
      <c r="M159" s="199" t="s">
        <v>1</v>
      </c>
      <c r="N159" s="200" t="s">
        <v>41</v>
      </c>
      <c r="O159" s="72"/>
      <c r="P159" s="201">
        <f>O159*H159</f>
        <v>0</v>
      </c>
      <c r="Q159" s="201">
        <v>0.0044</v>
      </c>
      <c r="R159" s="201">
        <f>Q159*H159</f>
        <v>0.6424000000000001</v>
      </c>
      <c r="S159" s="201">
        <v>0</v>
      </c>
      <c r="T159" s="202">
        <f>S159*H159</f>
        <v>0</v>
      </c>
      <c r="U159" s="35"/>
      <c r="V159" s="35"/>
      <c r="W159" s="35"/>
      <c r="X159" s="35"/>
      <c r="Y159" s="35"/>
      <c r="Z159" s="35"/>
      <c r="AA159" s="35"/>
      <c r="AB159" s="35"/>
      <c r="AC159" s="35"/>
      <c r="AD159" s="35"/>
      <c r="AE159" s="35"/>
      <c r="AR159" s="203" t="s">
        <v>211</v>
      </c>
      <c r="AT159" s="203" t="s">
        <v>207</v>
      </c>
      <c r="AU159" s="203" t="s">
        <v>86</v>
      </c>
      <c r="AY159" s="18" t="s">
        <v>205</v>
      </c>
      <c r="BE159" s="204">
        <f>IF(N159="základní",J159,0)</f>
        <v>0</v>
      </c>
      <c r="BF159" s="204">
        <f>IF(N159="snížená",J159,0)</f>
        <v>0</v>
      </c>
      <c r="BG159" s="204">
        <f>IF(N159="zákl. přenesená",J159,0)</f>
        <v>0</v>
      </c>
      <c r="BH159" s="204">
        <f>IF(N159="sníž. přenesená",J159,0)</f>
        <v>0</v>
      </c>
      <c r="BI159" s="204">
        <f>IF(N159="nulová",J159,0)</f>
        <v>0</v>
      </c>
      <c r="BJ159" s="18" t="s">
        <v>84</v>
      </c>
      <c r="BK159" s="204">
        <f>ROUND(I159*H159,2)</f>
        <v>0</v>
      </c>
      <c r="BL159" s="18" t="s">
        <v>211</v>
      </c>
      <c r="BM159" s="203" t="s">
        <v>4727</v>
      </c>
    </row>
    <row r="160" spans="1:47" s="2" customFormat="1" ht="19.5">
      <c r="A160" s="35"/>
      <c r="B160" s="36"/>
      <c r="C160" s="37"/>
      <c r="D160" s="205" t="s">
        <v>225</v>
      </c>
      <c r="E160" s="37"/>
      <c r="F160" s="206" t="s">
        <v>4723</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225</v>
      </c>
      <c r="AU160" s="18" t="s">
        <v>86</v>
      </c>
    </row>
    <row r="161" spans="2:51" s="13" customFormat="1" ht="12">
      <c r="B161" s="214"/>
      <c r="C161" s="215"/>
      <c r="D161" s="205" t="s">
        <v>284</v>
      </c>
      <c r="E161" s="216" t="s">
        <v>1</v>
      </c>
      <c r="F161" s="217" t="s">
        <v>4728</v>
      </c>
      <c r="G161" s="215"/>
      <c r="H161" s="218">
        <v>36</v>
      </c>
      <c r="I161" s="219"/>
      <c r="J161" s="215"/>
      <c r="K161" s="215"/>
      <c r="L161" s="220"/>
      <c r="M161" s="221"/>
      <c r="N161" s="222"/>
      <c r="O161" s="222"/>
      <c r="P161" s="222"/>
      <c r="Q161" s="222"/>
      <c r="R161" s="222"/>
      <c r="S161" s="222"/>
      <c r="T161" s="223"/>
      <c r="AT161" s="224" t="s">
        <v>284</v>
      </c>
      <c r="AU161" s="224" t="s">
        <v>86</v>
      </c>
      <c r="AV161" s="13" t="s">
        <v>86</v>
      </c>
      <c r="AW161" s="13" t="s">
        <v>32</v>
      </c>
      <c r="AX161" s="13" t="s">
        <v>76</v>
      </c>
      <c r="AY161" s="224" t="s">
        <v>205</v>
      </c>
    </row>
    <row r="162" spans="2:51" s="13" customFormat="1" ht="12">
      <c r="B162" s="214"/>
      <c r="C162" s="215"/>
      <c r="D162" s="205" t="s">
        <v>284</v>
      </c>
      <c r="E162" s="216" t="s">
        <v>1</v>
      </c>
      <c r="F162" s="217" t="s">
        <v>4729</v>
      </c>
      <c r="G162" s="215"/>
      <c r="H162" s="218">
        <v>110</v>
      </c>
      <c r="I162" s="219"/>
      <c r="J162" s="215"/>
      <c r="K162" s="215"/>
      <c r="L162" s="220"/>
      <c r="M162" s="221"/>
      <c r="N162" s="222"/>
      <c r="O162" s="222"/>
      <c r="P162" s="222"/>
      <c r="Q162" s="222"/>
      <c r="R162" s="222"/>
      <c r="S162" s="222"/>
      <c r="T162" s="223"/>
      <c r="AT162" s="224" t="s">
        <v>284</v>
      </c>
      <c r="AU162" s="224" t="s">
        <v>86</v>
      </c>
      <c r="AV162" s="13" t="s">
        <v>86</v>
      </c>
      <c r="AW162" s="13" t="s">
        <v>32</v>
      </c>
      <c r="AX162" s="13" t="s">
        <v>76</v>
      </c>
      <c r="AY162" s="224" t="s">
        <v>205</v>
      </c>
    </row>
    <row r="163" spans="2:51" s="15" customFormat="1" ht="12">
      <c r="B163" s="239"/>
      <c r="C163" s="240"/>
      <c r="D163" s="205" t="s">
        <v>284</v>
      </c>
      <c r="E163" s="241" t="s">
        <v>1</v>
      </c>
      <c r="F163" s="242" t="s">
        <v>453</v>
      </c>
      <c r="G163" s="240"/>
      <c r="H163" s="243">
        <v>146</v>
      </c>
      <c r="I163" s="244"/>
      <c r="J163" s="240"/>
      <c r="K163" s="240"/>
      <c r="L163" s="245"/>
      <c r="M163" s="246"/>
      <c r="N163" s="247"/>
      <c r="O163" s="247"/>
      <c r="P163" s="247"/>
      <c r="Q163" s="247"/>
      <c r="R163" s="247"/>
      <c r="S163" s="247"/>
      <c r="T163" s="248"/>
      <c r="AT163" s="249" t="s">
        <v>284</v>
      </c>
      <c r="AU163" s="249" t="s">
        <v>86</v>
      </c>
      <c r="AV163" s="15" t="s">
        <v>211</v>
      </c>
      <c r="AW163" s="15" t="s">
        <v>32</v>
      </c>
      <c r="AX163" s="15" t="s">
        <v>84</v>
      </c>
      <c r="AY163" s="249" t="s">
        <v>205</v>
      </c>
    </row>
    <row r="164" spans="1:65" s="2" customFormat="1" ht="24.2" customHeight="1">
      <c r="A164" s="35"/>
      <c r="B164" s="36"/>
      <c r="C164" s="192" t="s">
        <v>329</v>
      </c>
      <c r="D164" s="192" t="s">
        <v>207</v>
      </c>
      <c r="E164" s="193" t="s">
        <v>4730</v>
      </c>
      <c r="F164" s="194" t="s">
        <v>4731</v>
      </c>
      <c r="G164" s="195" t="s">
        <v>326</v>
      </c>
      <c r="H164" s="196">
        <v>6</v>
      </c>
      <c r="I164" s="197"/>
      <c r="J164" s="198">
        <f>ROUND(I164*H164,2)</f>
        <v>0</v>
      </c>
      <c r="K164" s="194" t="s">
        <v>278</v>
      </c>
      <c r="L164" s="40"/>
      <c r="M164" s="199" t="s">
        <v>1</v>
      </c>
      <c r="N164" s="200" t="s">
        <v>41</v>
      </c>
      <c r="O164" s="72"/>
      <c r="P164" s="201">
        <f>O164*H164</f>
        <v>0</v>
      </c>
      <c r="Q164" s="201">
        <v>0.00747</v>
      </c>
      <c r="R164" s="201">
        <f>Q164*H164</f>
        <v>0.04482</v>
      </c>
      <c r="S164" s="201">
        <v>0</v>
      </c>
      <c r="T164" s="202">
        <f>S164*H164</f>
        <v>0</v>
      </c>
      <c r="U164" s="35"/>
      <c r="V164" s="35"/>
      <c r="W164" s="35"/>
      <c r="X164" s="35"/>
      <c r="Y164" s="35"/>
      <c r="Z164" s="35"/>
      <c r="AA164" s="35"/>
      <c r="AB164" s="35"/>
      <c r="AC164" s="35"/>
      <c r="AD164" s="35"/>
      <c r="AE164" s="35"/>
      <c r="AR164" s="203" t="s">
        <v>211</v>
      </c>
      <c r="AT164" s="203" t="s">
        <v>207</v>
      </c>
      <c r="AU164" s="203" t="s">
        <v>86</v>
      </c>
      <c r="AY164" s="18" t="s">
        <v>205</v>
      </c>
      <c r="BE164" s="204">
        <f>IF(N164="základní",J164,0)</f>
        <v>0</v>
      </c>
      <c r="BF164" s="204">
        <f>IF(N164="snížená",J164,0)</f>
        <v>0</v>
      </c>
      <c r="BG164" s="204">
        <f>IF(N164="zákl. přenesená",J164,0)</f>
        <v>0</v>
      </c>
      <c r="BH164" s="204">
        <f>IF(N164="sníž. přenesená",J164,0)</f>
        <v>0</v>
      </c>
      <c r="BI164" s="204">
        <f>IF(N164="nulová",J164,0)</f>
        <v>0</v>
      </c>
      <c r="BJ164" s="18" t="s">
        <v>84</v>
      </c>
      <c r="BK164" s="204">
        <f>ROUND(I164*H164,2)</f>
        <v>0</v>
      </c>
      <c r="BL164" s="18" t="s">
        <v>211</v>
      </c>
      <c r="BM164" s="203" t="s">
        <v>4732</v>
      </c>
    </row>
    <row r="165" spans="1:47" s="2" customFormat="1" ht="19.5">
      <c r="A165" s="35"/>
      <c r="B165" s="36"/>
      <c r="C165" s="37"/>
      <c r="D165" s="205" t="s">
        <v>225</v>
      </c>
      <c r="E165" s="37"/>
      <c r="F165" s="206" t="s">
        <v>4733</v>
      </c>
      <c r="G165" s="37"/>
      <c r="H165" s="37"/>
      <c r="I165" s="207"/>
      <c r="J165" s="37"/>
      <c r="K165" s="37"/>
      <c r="L165" s="40"/>
      <c r="M165" s="208"/>
      <c r="N165" s="209"/>
      <c r="O165" s="72"/>
      <c r="P165" s="72"/>
      <c r="Q165" s="72"/>
      <c r="R165" s="72"/>
      <c r="S165" s="72"/>
      <c r="T165" s="73"/>
      <c r="U165" s="35"/>
      <c r="V165" s="35"/>
      <c r="W165" s="35"/>
      <c r="X165" s="35"/>
      <c r="Y165" s="35"/>
      <c r="Z165" s="35"/>
      <c r="AA165" s="35"/>
      <c r="AB165" s="35"/>
      <c r="AC165" s="35"/>
      <c r="AD165" s="35"/>
      <c r="AE165" s="35"/>
      <c r="AT165" s="18" t="s">
        <v>225</v>
      </c>
      <c r="AU165" s="18" t="s">
        <v>86</v>
      </c>
    </row>
    <row r="166" spans="2:51" s="13" customFormat="1" ht="12">
      <c r="B166" s="214"/>
      <c r="C166" s="215"/>
      <c r="D166" s="205" t="s">
        <v>284</v>
      </c>
      <c r="E166" s="216" t="s">
        <v>1</v>
      </c>
      <c r="F166" s="217" t="s">
        <v>4734</v>
      </c>
      <c r="G166" s="215"/>
      <c r="H166" s="218">
        <v>6</v>
      </c>
      <c r="I166" s="219"/>
      <c r="J166" s="215"/>
      <c r="K166" s="215"/>
      <c r="L166" s="220"/>
      <c r="M166" s="221"/>
      <c r="N166" s="222"/>
      <c r="O166" s="222"/>
      <c r="P166" s="222"/>
      <c r="Q166" s="222"/>
      <c r="R166" s="222"/>
      <c r="S166" s="222"/>
      <c r="T166" s="223"/>
      <c r="AT166" s="224" t="s">
        <v>284</v>
      </c>
      <c r="AU166" s="224" t="s">
        <v>86</v>
      </c>
      <c r="AV166" s="13" t="s">
        <v>86</v>
      </c>
      <c r="AW166" s="13" t="s">
        <v>32</v>
      </c>
      <c r="AX166" s="13" t="s">
        <v>84</v>
      </c>
      <c r="AY166" s="224" t="s">
        <v>205</v>
      </c>
    </row>
    <row r="167" spans="1:65" s="2" customFormat="1" ht="24.2" customHeight="1">
      <c r="A167" s="35"/>
      <c r="B167" s="36"/>
      <c r="C167" s="192" t="s">
        <v>333</v>
      </c>
      <c r="D167" s="192" t="s">
        <v>207</v>
      </c>
      <c r="E167" s="193" t="s">
        <v>4735</v>
      </c>
      <c r="F167" s="194" t="s">
        <v>4736</v>
      </c>
      <c r="G167" s="195" t="s">
        <v>326</v>
      </c>
      <c r="H167" s="196">
        <v>2</v>
      </c>
      <c r="I167" s="197"/>
      <c r="J167" s="198">
        <f>ROUND(I167*H167,2)</f>
        <v>0</v>
      </c>
      <c r="K167" s="194" t="s">
        <v>278</v>
      </c>
      <c r="L167" s="40"/>
      <c r="M167" s="199" t="s">
        <v>1</v>
      </c>
      <c r="N167" s="200" t="s">
        <v>41</v>
      </c>
      <c r="O167" s="72"/>
      <c r="P167" s="201">
        <f>O167*H167</f>
        <v>0</v>
      </c>
      <c r="Q167" s="201">
        <v>0.01182</v>
      </c>
      <c r="R167" s="201">
        <f>Q167*H167</f>
        <v>0.02364</v>
      </c>
      <c r="S167" s="201">
        <v>0</v>
      </c>
      <c r="T167" s="202">
        <f>S167*H167</f>
        <v>0</v>
      </c>
      <c r="U167" s="35"/>
      <c r="V167" s="35"/>
      <c r="W167" s="35"/>
      <c r="X167" s="35"/>
      <c r="Y167" s="35"/>
      <c r="Z167" s="35"/>
      <c r="AA167" s="35"/>
      <c r="AB167" s="35"/>
      <c r="AC167" s="35"/>
      <c r="AD167" s="35"/>
      <c r="AE167" s="35"/>
      <c r="AR167" s="203" t="s">
        <v>211</v>
      </c>
      <c r="AT167" s="203" t="s">
        <v>207</v>
      </c>
      <c r="AU167" s="203" t="s">
        <v>86</v>
      </c>
      <c r="AY167" s="18" t="s">
        <v>205</v>
      </c>
      <c r="BE167" s="204">
        <f>IF(N167="základní",J167,0)</f>
        <v>0</v>
      </c>
      <c r="BF167" s="204">
        <f>IF(N167="snížená",J167,0)</f>
        <v>0</v>
      </c>
      <c r="BG167" s="204">
        <f>IF(N167="zákl. přenesená",J167,0)</f>
        <v>0</v>
      </c>
      <c r="BH167" s="204">
        <f>IF(N167="sníž. přenesená",J167,0)</f>
        <v>0</v>
      </c>
      <c r="BI167" s="204">
        <f>IF(N167="nulová",J167,0)</f>
        <v>0</v>
      </c>
      <c r="BJ167" s="18" t="s">
        <v>84</v>
      </c>
      <c r="BK167" s="204">
        <f>ROUND(I167*H167,2)</f>
        <v>0</v>
      </c>
      <c r="BL167" s="18" t="s">
        <v>211</v>
      </c>
      <c r="BM167" s="203" t="s">
        <v>4737</v>
      </c>
    </row>
    <row r="168" spans="1:47" s="2" customFormat="1" ht="19.5">
      <c r="A168" s="35"/>
      <c r="B168" s="36"/>
      <c r="C168" s="37"/>
      <c r="D168" s="205" t="s">
        <v>225</v>
      </c>
      <c r="E168" s="37"/>
      <c r="F168" s="206" t="s">
        <v>4723</v>
      </c>
      <c r="G168" s="37"/>
      <c r="H168" s="37"/>
      <c r="I168" s="207"/>
      <c r="J168" s="37"/>
      <c r="K168" s="37"/>
      <c r="L168" s="40"/>
      <c r="M168" s="208"/>
      <c r="N168" s="209"/>
      <c r="O168" s="72"/>
      <c r="P168" s="72"/>
      <c r="Q168" s="72"/>
      <c r="R168" s="72"/>
      <c r="S168" s="72"/>
      <c r="T168" s="73"/>
      <c r="U168" s="35"/>
      <c r="V168" s="35"/>
      <c r="W168" s="35"/>
      <c r="X168" s="35"/>
      <c r="Y168" s="35"/>
      <c r="Z168" s="35"/>
      <c r="AA168" s="35"/>
      <c r="AB168" s="35"/>
      <c r="AC168" s="35"/>
      <c r="AD168" s="35"/>
      <c r="AE168" s="35"/>
      <c r="AT168" s="18" t="s">
        <v>225</v>
      </c>
      <c r="AU168" s="18" t="s">
        <v>86</v>
      </c>
    </row>
    <row r="169" spans="2:51" s="13" customFormat="1" ht="12">
      <c r="B169" s="214"/>
      <c r="C169" s="215"/>
      <c r="D169" s="205" t="s">
        <v>284</v>
      </c>
      <c r="E169" s="216" t="s">
        <v>1</v>
      </c>
      <c r="F169" s="217" t="s">
        <v>4738</v>
      </c>
      <c r="G169" s="215"/>
      <c r="H169" s="218">
        <v>2</v>
      </c>
      <c r="I169" s="219"/>
      <c r="J169" s="215"/>
      <c r="K169" s="215"/>
      <c r="L169" s="220"/>
      <c r="M169" s="221"/>
      <c r="N169" s="222"/>
      <c r="O169" s="222"/>
      <c r="P169" s="222"/>
      <c r="Q169" s="222"/>
      <c r="R169" s="222"/>
      <c r="S169" s="222"/>
      <c r="T169" s="223"/>
      <c r="AT169" s="224" t="s">
        <v>284</v>
      </c>
      <c r="AU169" s="224" t="s">
        <v>86</v>
      </c>
      <c r="AV169" s="13" t="s">
        <v>86</v>
      </c>
      <c r="AW169" s="13" t="s">
        <v>32</v>
      </c>
      <c r="AX169" s="13" t="s">
        <v>84</v>
      </c>
      <c r="AY169" s="224" t="s">
        <v>205</v>
      </c>
    </row>
    <row r="170" spans="1:65" s="2" customFormat="1" ht="14.45" customHeight="1">
      <c r="A170" s="35"/>
      <c r="B170" s="36"/>
      <c r="C170" s="192" t="s">
        <v>8</v>
      </c>
      <c r="D170" s="192" t="s">
        <v>207</v>
      </c>
      <c r="E170" s="193" t="s">
        <v>4739</v>
      </c>
      <c r="F170" s="194" t="s">
        <v>4740</v>
      </c>
      <c r="G170" s="195" t="s">
        <v>326</v>
      </c>
      <c r="H170" s="196">
        <v>281</v>
      </c>
      <c r="I170" s="197"/>
      <c r="J170" s="198">
        <f>ROUND(I170*H170,2)</f>
        <v>0</v>
      </c>
      <c r="K170" s="194" t="s">
        <v>278</v>
      </c>
      <c r="L170" s="40"/>
      <c r="M170" s="199" t="s">
        <v>1</v>
      </c>
      <c r="N170" s="200" t="s">
        <v>41</v>
      </c>
      <c r="O170" s="72"/>
      <c r="P170" s="201">
        <f>O170*H170</f>
        <v>0</v>
      </c>
      <c r="Q170" s="201">
        <v>0.00013</v>
      </c>
      <c r="R170" s="201">
        <f>Q170*H170</f>
        <v>0.03653</v>
      </c>
      <c r="S170" s="201">
        <v>0</v>
      </c>
      <c r="T170" s="202">
        <f>S170*H170</f>
        <v>0</v>
      </c>
      <c r="U170" s="35"/>
      <c r="V170" s="35"/>
      <c r="W170" s="35"/>
      <c r="X170" s="35"/>
      <c r="Y170" s="35"/>
      <c r="Z170" s="35"/>
      <c r="AA170" s="35"/>
      <c r="AB170" s="35"/>
      <c r="AC170" s="35"/>
      <c r="AD170" s="35"/>
      <c r="AE170" s="35"/>
      <c r="AR170" s="203" t="s">
        <v>211</v>
      </c>
      <c r="AT170" s="203" t="s">
        <v>207</v>
      </c>
      <c r="AU170" s="203" t="s">
        <v>86</v>
      </c>
      <c r="AY170" s="18" t="s">
        <v>205</v>
      </c>
      <c r="BE170" s="204">
        <f>IF(N170="základní",J170,0)</f>
        <v>0</v>
      </c>
      <c r="BF170" s="204">
        <f>IF(N170="snížená",J170,0)</f>
        <v>0</v>
      </c>
      <c r="BG170" s="204">
        <f>IF(N170="zákl. přenesená",J170,0)</f>
        <v>0</v>
      </c>
      <c r="BH170" s="204">
        <f>IF(N170="sníž. přenesená",J170,0)</f>
        <v>0</v>
      </c>
      <c r="BI170" s="204">
        <f>IF(N170="nulová",J170,0)</f>
        <v>0</v>
      </c>
      <c r="BJ170" s="18" t="s">
        <v>84</v>
      </c>
      <c r="BK170" s="204">
        <f>ROUND(I170*H170,2)</f>
        <v>0</v>
      </c>
      <c r="BL170" s="18" t="s">
        <v>211</v>
      </c>
      <c r="BM170" s="203" t="s">
        <v>4741</v>
      </c>
    </row>
    <row r="171" spans="2:51" s="13" customFormat="1" ht="12">
      <c r="B171" s="214"/>
      <c r="C171" s="215"/>
      <c r="D171" s="205" t="s">
        <v>284</v>
      </c>
      <c r="E171" s="216" t="s">
        <v>1</v>
      </c>
      <c r="F171" s="217" t="s">
        <v>4728</v>
      </c>
      <c r="G171" s="215"/>
      <c r="H171" s="218">
        <v>36</v>
      </c>
      <c r="I171" s="219"/>
      <c r="J171" s="215"/>
      <c r="K171" s="215"/>
      <c r="L171" s="220"/>
      <c r="M171" s="221"/>
      <c r="N171" s="222"/>
      <c r="O171" s="222"/>
      <c r="P171" s="222"/>
      <c r="Q171" s="222"/>
      <c r="R171" s="222"/>
      <c r="S171" s="222"/>
      <c r="T171" s="223"/>
      <c r="AT171" s="224" t="s">
        <v>284</v>
      </c>
      <c r="AU171" s="224" t="s">
        <v>86</v>
      </c>
      <c r="AV171" s="13" t="s">
        <v>86</v>
      </c>
      <c r="AW171" s="13" t="s">
        <v>32</v>
      </c>
      <c r="AX171" s="13" t="s">
        <v>76</v>
      </c>
      <c r="AY171" s="224" t="s">
        <v>205</v>
      </c>
    </row>
    <row r="172" spans="2:51" s="13" customFormat="1" ht="12">
      <c r="B172" s="214"/>
      <c r="C172" s="215"/>
      <c r="D172" s="205" t="s">
        <v>284</v>
      </c>
      <c r="E172" s="216" t="s">
        <v>1</v>
      </c>
      <c r="F172" s="217" t="s">
        <v>4742</v>
      </c>
      <c r="G172" s="215"/>
      <c r="H172" s="218">
        <v>201</v>
      </c>
      <c r="I172" s="219"/>
      <c r="J172" s="215"/>
      <c r="K172" s="215"/>
      <c r="L172" s="220"/>
      <c r="M172" s="221"/>
      <c r="N172" s="222"/>
      <c r="O172" s="222"/>
      <c r="P172" s="222"/>
      <c r="Q172" s="222"/>
      <c r="R172" s="222"/>
      <c r="S172" s="222"/>
      <c r="T172" s="223"/>
      <c r="AT172" s="224" t="s">
        <v>284</v>
      </c>
      <c r="AU172" s="224" t="s">
        <v>86</v>
      </c>
      <c r="AV172" s="13" t="s">
        <v>86</v>
      </c>
      <c r="AW172" s="13" t="s">
        <v>32</v>
      </c>
      <c r="AX172" s="13" t="s">
        <v>76</v>
      </c>
      <c r="AY172" s="224" t="s">
        <v>205</v>
      </c>
    </row>
    <row r="173" spans="2:51" s="13" customFormat="1" ht="12">
      <c r="B173" s="214"/>
      <c r="C173" s="215"/>
      <c r="D173" s="205" t="s">
        <v>284</v>
      </c>
      <c r="E173" s="216" t="s">
        <v>1</v>
      </c>
      <c r="F173" s="217" t="s">
        <v>4743</v>
      </c>
      <c r="G173" s="215"/>
      <c r="H173" s="218">
        <v>44</v>
      </c>
      <c r="I173" s="219"/>
      <c r="J173" s="215"/>
      <c r="K173" s="215"/>
      <c r="L173" s="220"/>
      <c r="M173" s="221"/>
      <c r="N173" s="222"/>
      <c r="O173" s="222"/>
      <c r="P173" s="222"/>
      <c r="Q173" s="222"/>
      <c r="R173" s="222"/>
      <c r="S173" s="222"/>
      <c r="T173" s="223"/>
      <c r="AT173" s="224" t="s">
        <v>284</v>
      </c>
      <c r="AU173" s="224" t="s">
        <v>86</v>
      </c>
      <c r="AV173" s="13" t="s">
        <v>86</v>
      </c>
      <c r="AW173" s="13" t="s">
        <v>32</v>
      </c>
      <c r="AX173" s="13" t="s">
        <v>76</v>
      </c>
      <c r="AY173" s="224" t="s">
        <v>205</v>
      </c>
    </row>
    <row r="174" spans="2:51" s="15" customFormat="1" ht="12">
      <c r="B174" s="239"/>
      <c r="C174" s="240"/>
      <c r="D174" s="205" t="s">
        <v>284</v>
      </c>
      <c r="E174" s="241" t="s">
        <v>1</v>
      </c>
      <c r="F174" s="242" t="s">
        <v>453</v>
      </c>
      <c r="G174" s="240"/>
      <c r="H174" s="243">
        <v>281</v>
      </c>
      <c r="I174" s="244"/>
      <c r="J174" s="240"/>
      <c r="K174" s="240"/>
      <c r="L174" s="245"/>
      <c r="M174" s="246"/>
      <c r="N174" s="247"/>
      <c r="O174" s="247"/>
      <c r="P174" s="247"/>
      <c r="Q174" s="247"/>
      <c r="R174" s="247"/>
      <c r="S174" s="247"/>
      <c r="T174" s="248"/>
      <c r="AT174" s="249" t="s">
        <v>284</v>
      </c>
      <c r="AU174" s="249" t="s">
        <v>86</v>
      </c>
      <c r="AV174" s="15" t="s">
        <v>211</v>
      </c>
      <c r="AW174" s="15" t="s">
        <v>32</v>
      </c>
      <c r="AX174" s="15" t="s">
        <v>84</v>
      </c>
      <c r="AY174" s="249" t="s">
        <v>205</v>
      </c>
    </row>
    <row r="175" spans="1:65" s="2" customFormat="1" ht="24.2" customHeight="1">
      <c r="A175" s="35"/>
      <c r="B175" s="36"/>
      <c r="C175" s="192" t="s">
        <v>341</v>
      </c>
      <c r="D175" s="192" t="s">
        <v>207</v>
      </c>
      <c r="E175" s="193" t="s">
        <v>4744</v>
      </c>
      <c r="F175" s="194" t="s">
        <v>4745</v>
      </c>
      <c r="G175" s="195" t="s">
        <v>210</v>
      </c>
      <c r="H175" s="196">
        <v>1</v>
      </c>
      <c r="I175" s="197"/>
      <c r="J175" s="198">
        <f>ROUND(I175*H175,2)</f>
        <v>0</v>
      </c>
      <c r="K175" s="194" t="s">
        <v>1</v>
      </c>
      <c r="L175" s="40"/>
      <c r="M175" s="199" t="s">
        <v>1</v>
      </c>
      <c r="N175" s="200" t="s">
        <v>41</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211</v>
      </c>
      <c r="AT175" s="203" t="s">
        <v>207</v>
      </c>
      <c r="AU175" s="203" t="s">
        <v>86</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211</v>
      </c>
      <c r="BM175" s="203" t="s">
        <v>4746</v>
      </c>
    </row>
    <row r="176" spans="1:65" s="2" customFormat="1" ht="24.2" customHeight="1">
      <c r="A176" s="35"/>
      <c r="B176" s="36"/>
      <c r="C176" s="192" t="s">
        <v>345</v>
      </c>
      <c r="D176" s="192" t="s">
        <v>207</v>
      </c>
      <c r="E176" s="193" t="s">
        <v>4747</v>
      </c>
      <c r="F176" s="194" t="s">
        <v>4748</v>
      </c>
      <c r="G176" s="195" t="s">
        <v>210</v>
      </c>
      <c r="H176" s="196">
        <v>2</v>
      </c>
      <c r="I176" s="197"/>
      <c r="J176" s="198">
        <f>ROUND(I176*H176,2)</f>
        <v>0</v>
      </c>
      <c r="K176" s="194" t="s">
        <v>1</v>
      </c>
      <c r="L176" s="40"/>
      <c r="M176" s="199" t="s">
        <v>1</v>
      </c>
      <c r="N176" s="200" t="s">
        <v>41</v>
      </c>
      <c r="O176" s="72"/>
      <c r="P176" s="201">
        <f>O176*H176</f>
        <v>0</v>
      </c>
      <c r="Q176" s="201">
        <v>0</v>
      </c>
      <c r="R176" s="201">
        <f>Q176*H176</f>
        <v>0</v>
      </c>
      <c r="S176" s="201">
        <v>0</v>
      </c>
      <c r="T176" s="202">
        <f>S176*H176</f>
        <v>0</v>
      </c>
      <c r="U176" s="35"/>
      <c r="V176" s="35"/>
      <c r="W176" s="35"/>
      <c r="X176" s="35"/>
      <c r="Y176" s="35"/>
      <c r="Z176" s="35"/>
      <c r="AA176" s="35"/>
      <c r="AB176" s="35"/>
      <c r="AC176" s="35"/>
      <c r="AD176" s="35"/>
      <c r="AE176" s="35"/>
      <c r="AR176" s="203" t="s">
        <v>211</v>
      </c>
      <c r="AT176" s="203" t="s">
        <v>207</v>
      </c>
      <c r="AU176" s="203" t="s">
        <v>86</v>
      </c>
      <c r="AY176" s="18" t="s">
        <v>205</v>
      </c>
      <c r="BE176" s="204">
        <f>IF(N176="základní",J176,0)</f>
        <v>0</v>
      </c>
      <c r="BF176" s="204">
        <f>IF(N176="snížená",J176,0)</f>
        <v>0</v>
      </c>
      <c r="BG176" s="204">
        <f>IF(N176="zákl. přenesená",J176,0)</f>
        <v>0</v>
      </c>
      <c r="BH176" s="204">
        <f>IF(N176="sníž. přenesená",J176,0)</f>
        <v>0</v>
      </c>
      <c r="BI176" s="204">
        <f>IF(N176="nulová",J176,0)</f>
        <v>0</v>
      </c>
      <c r="BJ176" s="18" t="s">
        <v>84</v>
      </c>
      <c r="BK176" s="204">
        <f>ROUND(I176*H176,2)</f>
        <v>0</v>
      </c>
      <c r="BL176" s="18" t="s">
        <v>211</v>
      </c>
      <c r="BM176" s="203" t="s">
        <v>4749</v>
      </c>
    </row>
    <row r="177" spans="1:47" s="2" customFormat="1" ht="58.5">
      <c r="A177" s="35"/>
      <c r="B177" s="36"/>
      <c r="C177" s="37"/>
      <c r="D177" s="205" t="s">
        <v>225</v>
      </c>
      <c r="E177" s="37"/>
      <c r="F177" s="206" t="s">
        <v>4750</v>
      </c>
      <c r="G177" s="37"/>
      <c r="H177" s="37"/>
      <c r="I177" s="207"/>
      <c r="J177" s="37"/>
      <c r="K177" s="37"/>
      <c r="L177" s="40"/>
      <c r="M177" s="208"/>
      <c r="N177" s="209"/>
      <c r="O177" s="72"/>
      <c r="P177" s="72"/>
      <c r="Q177" s="72"/>
      <c r="R177" s="72"/>
      <c r="S177" s="72"/>
      <c r="T177" s="73"/>
      <c r="U177" s="35"/>
      <c r="V177" s="35"/>
      <c r="W177" s="35"/>
      <c r="X177" s="35"/>
      <c r="Y177" s="35"/>
      <c r="Z177" s="35"/>
      <c r="AA177" s="35"/>
      <c r="AB177" s="35"/>
      <c r="AC177" s="35"/>
      <c r="AD177" s="35"/>
      <c r="AE177" s="35"/>
      <c r="AT177" s="18" t="s">
        <v>225</v>
      </c>
      <c r="AU177" s="18" t="s">
        <v>86</v>
      </c>
    </row>
    <row r="178" spans="1:65" s="2" customFormat="1" ht="24.2" customHeight="1">
      <c r="A178" s="35"/>
      <c r="B178" s="36"/>
      <c r="C178" s="192" t="s">
        <v>350</v>
      </c>
      <c r="D178" s="192" t="s">
        <v>207</v>
      </c>
      <c r="E178" s="193" t="s">
        <v>4751</v>
      </c>
      <c r="F178" s="194" t="s">
        <v>4752</v>
      </c>
      <c r="G178" s="195" t="s">
        <v>210</v>
      </c>
      <c r="H178" s="196">
        <v>6</v>
      </c>
      <c r="I178" s="197"/>
      <c r="J178" s="198">
        <f>ROUND(I178*H178,2)</f>
        <v>0</v>
      </c>
      <c r="K178" s="194" t="s">
        <v>1</v>
      </c>
      <c r="L178" s="40"/>
      <c r="M178" s="199" t="s">
        <v>1</v>
      </c>
      <c r="N178" s="200" t="s">
        <v>41</v>
      </c>
      <c r="O178" s="72"/>
      <c r="P178" s="201">
        <f>O178*H178</f>
        <v>0</v>
      </c>
      <c r="Q178" s="201">
        <v>0</v>
      </c>
      <c r="R178" s="201">
        <f>Q178*H178</f>
        <v>0</v>
      </c>
      <c r="S178" s="201">
        <v>0</v>
      </c>
      <c r="T178" s="202">
        <f>S178*H178</f>
        <v>0</v>
      </c>
      <c r="U178" s="35"/>
      <c r="V178" s="35"/>
      <c r="W178" s="35"/>
      <c r="X178" s="35"/>
      <c r="Y178" s="35"/>
      <c r="Z178" s="35"/>
      <c r="AA178" s="35"/>
      <c r="AB178" s="35"/>
      <c r="AC178" s="35"/>
      <c r="AD178" s="35"/>
      <c r="AE178" s="35"/>
      <c r="AR178" s="203" t="s">
        <v>211</v>
      </c>
      <c r="AT178" s="203" t="s">
        <v>207</v>
      </c>
      <c r="AU178" s="203" t="s">
        <v>86</v>
      </c>
      <c r="AY178" s="18" t="s">
        <v>205</v>
      </c>
      <c r="BE178" s="204">
        <f>IF(N178="základní",J178,0)</f>
        <v>0</v>
      </c>
      <c r="BF178" s="204">
        <f>IF(N178="snížená",J178,0)</f>
        <v>0</v>
      </c>
      <c r="BG178" s="204">
        <f>IF(N178="zákl. přenesená",J178,0)</f>
        <v>0</v>
      </c>
      <c r="BH178" s="204">
        <f>IF(N178="sníž. přenesená",J178,0)</f>
        <v>0</v>
      </c>
      <c r="BI178" s="204">
        <f>IF(N178="nulová",J178,0)</f>
        <v>0</v>
      </c>
      <c r="BJ178" s="18" t="s">
        <v>84</v>
      </c>
      <c r="BK178" s="204">
        <f>ROUND(I178*H178,2)</f>
        <v>0</v>
      </c>
      <c r="BL178" s="18" t="s">
        <v>211</v>
      </c>
      <c r="BM178" s="203" t="s">
        <v>4753</v>
      </c>
    </row>
    <row r="179" spans="1:47" s="2" customFormat="1" ht="58.5">
      <c r="A179" s="35"/>
      <c r="B179" s="36"/>
      <c r="C179" s="37"/>
      <c r="D179" s="205" t="s">
        <v>225</v>
      </c>
      <c r="E179" s="37"/>
      <c r="F179" s="206" t="s">
        <v>4750</v>
      </c>
      <c r="G179" s="37"/>
      <c r="H179" s="37"/>
      <c r="I179" s="207"/>
      <c r="J179" s="37"/>
      <c r="K179" s="37"/>
      <c r="L179" s="40"/>
      <c r="M179" s="208"/>
      <c r="N179" s="209"/>
      <c r="O179" s="72"/>
      <c r="P179" s="72"/>
      <c r="Q179" s="72"/>
      <c r="R179" s="72"/>
      <c r="S179" s="72"/>
      <c r="T179" s="73"/>
      <c r="U179" s="35"/>
      <c r="V179" s="35"/>
      <c r="W179" s="35"/>
      <c r="X179" s="35"/>
      <c r="Y179" s="35"/>
      <c r="Z179" s="35"/>
      <c r="AA179" s="35"/>
      <c r="AB179" s="35"/>
      <c r="AC179" s="35"/>
      <c r="AD179" s="35"/>
      <c r="AE179" s="35"/>
      <c r="AT179" s="18" t="s">
        <v>225</v>
      </c>
      <c r="AU179" s="18" t="s">
        <v>86</v>
      </c>
    </row>
    <row r="180" spans="1:65" s="2" customFormat="1" ht="24.2" customHeight="1">
      <c r="A180" s="35"/>
      <c r="B180" s="36"/>
      <c r="C180" s="192" t="s">
        <v>355</v>
      </c>
      <c r="D180" s="192" t="s">
        <v>207</v>
      </c>
      <c r="E180" s="193" t="s">
        <v>4754</v>
      </c>
      <c r="F180" s="194" t="s">
        <v>4755</v>
      </c>
      <c r="G180" s="195" t="s">
        <v>210</v>
      </c>
      <c r="H180" s="196">
        <v>1</v>
      </c>
      <c r="I180" s="197"/>
      <c r="J180" s="198">
        <f>ROUND(I180*H180,2)</f>
        <v>0</v>
      </c>
      <c r="K180" s="194" t="s">
        <v>1</v>
      </c>
      <c r="L180" s="40"/>
      <c r="M180" s="199" t="s">
        <v>1</v>
      </c>
      <c r="N180" s="200" t="s">
        <v>41</v>
      </c>
      <c r="O180" s="72"/>
      <c r="P180" s="201">
        <f>O180*H180</f>
        <v>0</v>
      </c>
      <c r="Q180" s="201">
        <v>0</v>
      </c>
      <c r="R180" s="201">
        <f>Q180*H180</f>
        <v>0</v>
      </c>
      <c r="S180" s="201">
        <v>0</v>
      </c>
      <c r="T180" s="202">
        <f>S180*H180</f>
        <v>0</v>
      </c>
      <c r="U180" s="35"/>
      <c r="V180" s="35"/>
      <c r="W180" s="35"/>
      <c r="X180" s="35"/>
      <c r="Y180" s="35"/>
      <c r="Z180" s="35"/>
      <c r="AA180" s="35"/>
      <c r="AB180" s="35"/>
      <c r="AC180" s="35"/>
      <c r="AD180" s="35"/>
      <c r="AE180" s="35"/>
      <c r="AR180" s="203" t="s">
        <v>211</v>
      </c>
      <c r="AT180" s="203" t="s">
        <v>207</v>
      </c>
      <c r="AU180" s="203" t="s">
        <v>86</v>
      </c>
      <c r="AY180" s="18" t="s">
        <v>205</v>
      </c>
      <c r="BE180" s="204">
        <f>IF(N180="základní",J180,0)</f>
        <v>0</v>
      </c>
      <c r="BF180" s="204">
        <f>IF(N180="snížená",J180,0)</f>
        <v>0</v>
      </c>
      <c r="BG180" s="204">
        <f>IF(N180="zákl. přenesená",J180,0)</f>
        <v>0</v>
      </c>
      <c r="BH180" s="204">
        <f>IF(N180="sníž. přenesená",J180,0)</f>
        <v>0</v>
      </c>
      <c r="BI180" s="204">
        <f>IF(N180="nulová",J180,0)</f>
        <v>0</v>
      </c>
      <c r="BJ180" s="18" t="s">
        <v>84</v>
      </c>
      <c r="BK180" s="204">
        <f>ROUND(I180*H180,2)</f>
        <v>0</v>
      </c>
      <c r="BL180" s="18" t="s">
        <v>211</v>
      </c>
      <c r="BM180" s="203" t="s">
        <v>4756</v>
      </c>
    </row>
    <row r="181" spans="1:47" s="2" customFormat="1" ht="58.5">
      <c r="A181" s="35"/>
      <c r="B181" s="36"/>
      <c r="C181" s="37"/>
      <c r="D181" s="205" t="s">
        <v>225</v>
      </c>
      <c r="E181" s="37"/>
      <c r="F181" s="206" t="s">
        <v>4750</v>
      </c>
      <c r="G181" s="37"/>
      <c r="H181" s="37"/>
      <c r="I181" s="207"/>
      <c r="J181" s="37"/>
      <c r="K181" s="37"/>
      <c r="L181" s="40"/>
      <c r="M181" s="208"/>
      <c r="N181" s="209"/>
      <c r="O181" s="72"/>
      <c r="P181" s="72"/>
      <c r="Q181" s="72"/>
      <c r="R181" s="72"/>
      <c r="S181" s="72"/>
      <c r="T181" s="73"/>
      <c r="U181" s="35"/>
      <c r="V181" s="35"/>
      <c r="W181" s="35"/>
      <c r="X181" s="35"/>
      <c r="Y181" s="35"/>
      <c r="Z181" s="35"/>
      <c r="AA181" s="35"/>
      <c r="AB181" s="35"/>
      <c r="AC181" s="35"/>
      <c r="AD181" s="35"/>
      <c r="AE181" s="35"/>
      <c r="AT181" s="18" t="s">
        <v>225</v>
      </c>
      <c r="AU181" s="18" t="s">
        <v>86</v>
      </c>
    </row>
    <row r="182" spans="1:65" s="2" customFormat="1" ht="14.45" customHeight="1">
      <c r="A182" s="35"/>
      <c r="B182" s="36"/>
      <c r="C182" s="192" t="s">
        <v>361</v>
      </c>
      <c r="D182" s="192" t="s">
        <v>207</v>
      </c>
      <c r="E182" s="193" t="s">
        <v>4757</v>
      </c>
      <c r="F182" s="194" t="s">
        <v>4758</v>
      </c>
      <c r="G182" s="195" t="s">
        <v>210</v>
      </c>
      <c r="H182" s="196">
        <v>1</v>
      </c>
      <c r="I182" s="197"/>
      <c r="J182" s="198">
        <f>ROUND(I182*H182,2)</f>
        <v>0</v>
      </c>
      <c r="K182" s="194" t="s">
        <v>1</v>
      </c>
      <c r="L182" s="40"/>
      <c r="M182" s="199" t="s">
        <v>1</v>
      </c>
      <c r="N182" s="200" t="s">
        <v>41</v>
      </c>
      <c r="O182" s="72"/>
      <c r="P182" s="201">
        <f>O182*H182</f>
        <v>0</v>
      </c>
      <c r="Q182" s="201">
        <v>0</v>
      </c>
      <c r="R182" s="201">
        <f>Q182*H182</f>
        <v>0</v>
      </c>
      <c r="S182" s="201">
        <v>0</v>
      </c>
      <c r="T182" s="202">
        <f>S182*H182</f>
        <v>0</v>
      </c>
      <c r="U182" s="35"/>
      <c r="V182" s="35"/>
      <c r="W182" s="35"/>
      <c r="X182" s="35"/>
      <c r="Y182" s="35"/>
      <c r="Z182" s="35"/>
      <c r="AA182" s="35"/>
      <c r="AB182" s="35"/>
      <c r="AC182" s="35"/>
      <c r="AD182" s="35"/>
      <c r="AE182" s="35"/>
      <c r="AR182" s="203" t="s">
        <v>211</v>
      </c>
      <c r="AT182" s="203" t="s">
        <v>207</v>
      </c>
      <c r="AU182" s="203" t="s">
        <v>86</v>
      </c>
      <c r="AY182" s="18" t="s">
        <v>205</v>
      </c>
      <c r="BE182" s="204">
        <f>IF(N182="základní",J182,0)</f>
        <v>0</v>
      </c>
      <c r="BF182" s="204">
        <f>IF(N182="snížená",J182,0)</f>
        <v>0</v>
      </c>
      <c r="BG182" s="204">
        <f>IF(N182="zákl. přenesená",J182,0)</f>
        <v>0</v>
      </c>
      <c r="BH182" s="204">
        <f>IF(N182="sníž. přenesená",J182,0)</f>
        <v>0</v>
      </c>
      <c r="BI182" s="204">
        <f>IF(N182="nulová",J182,0)</f>
        <v>0</v>
      </c>
      <c r="BJ182" s="18" t="s">
        <v>84</v>
      </c>
      <c r="BK182" s="204">
        <f>ROUND(I182*H182,2)</f>
        <v>0</v>
      </c>
      <c r="BL182" s="18" t="s">
        <v>211</v>
      </c>
      <c r="BM182" s="203" t="s">
        <v>4759</v>
      </c>
    </row>
    <row r="183" spans="1:47" s="2" customFormat="1" ht="97.5">
      <c r="A183" s="35"/>
      <c r="B183" s="36"/>
      <c r="C183" s="37"/>
      <c r="D183" s="205" t="s">
        <v>225</v>
      </c>
      <c r="E183" s="37"/>
      <c r="F183" s="206" t="s">
        <v>4760</v>
      </c>
      <c r="G183" s="37"/>
      <c r="H183" s="37"/>
      <c r="I183" s="207"/>
      <c r="J183" s="37"/>
      <c r="K183" s="37"/>
      <c r="L183" s="40"/>
      <c r="M183" s="208"/>
      <c r="N183" s="209"/>
      <c r="O183" s="72"/>
      <c r="P183" s="72"/>
      <c r="Q183" s="72"/>
      <c r="R183" s="72"/>
      <c r="S183" s="72"/>
      <c r="T183" s="73"/>
      <c r="U183" s="35"/>
      <c r="V183" s="35"/>
      <c r="W183" s="35"/>
      <c r="X183" s="35"/>
      <c r="Y183" s="35"/>
      <c r="Z183" s="35"/>
      <c r="AA183" s="35"/>
      <c r="AB183" s="35"/>
      <c r="AC183" s="35"/>
      <c r="AD183" s="35"/>
      <c r="AE183" s="35"/>
      <c r="AT183" s="18" t="s">
        <v>225</v>
      </c>
      <c r="AU183" s="18" t="s">
        <v>86</v>
      </c>
    </row>
    <row r="184" spans="1:65" s="2" customFormat="1" ht="14.45" customHeight="1">
      <c r="A184" s="35"/>
      <c r="B184" s="36"/>
      <c r="C184" s="192" t="s">
        <v>7</v>
      </c>
      <c r="D184" s="192" t="s">
        <v>207</v>
      </c>
      <c r="E184" s="193" t="s">
        <v>4761</v>
      </c>
      <c r="F184" s="194" t="s">
        <v>4762</v>
      </c>
      <c r="G184" s="195" t="s">
        <v>210</v>
      </c>
      <c r="H184" s="196">
        <v>1</v>
      </c>
      <c r="I184" s="197"/>
      <c r="J184" s="198">
        <f>ROUND(I184*H184,2)</f>
        <v>0</v>
      </c>
      <c r="K184" s="194" t="s">
        <v>1</v>
      </c>
      <c r="L184" s="40"/>
      <c r="M184" s="199" t="s">
        <v>1</v>
      </c>
      <c r="N184" s="200" t="s">
        <v>41</v>
      </c>
      <c r="O184" s="72"/>
      <c r="P184" s="201">
        <f>O184*H184</f>
        <v>0</v>
      </c>
      <c r="Q184" s="201">
        <v>0</v>
      </c>
      <c r="R184" s="201">
        <f>Q184*H184</f>
        <v>0</v>
      </c>
      <c r="S184" s="201">
        <v>0</v>
      </c>
      <c r="T184" s="202">
        <f>S184*H184</f>
        <v>0</v>
      </c>
      <c r="U184" s="35"/>
      <c r="V184" s="35"/>
      <c r="W184" s="35"/>
      <c r="X184" s="35"/>
      <c r="Y184" s="35"/>
      <c r="Z184" s="35"/>
      <c r="AA184" s="35"/>
      <c r="AB184" s="35"/>
      <c r="AC184" s="35"/>
      <c r="AD184" s="35"/>
      <c r="AE184" s="35"/>
      <c r="AR184" s="203" t="s">
        <v>211</v>
      </c>
      <c r="AT184" s="203" t="s">
        <v>207</v>
      </c>
      <c r="AU184" s="203" t="s">
        <v>86</v>
      </c>
      <c r="AY184" s="18" t="s">
        <v>205</v>
      </c>
      <c r="BE184" s="204">
        <f>IF(N184="základní",J184,0)</f>
        <v>0</v>
      </c>
      <c r="BF184" s="204">
        <f>IF(N184="snížená",J184,0)</f>
        <v>0</v>
      </c>
      <c r="BG184" s="204">
        <f>IF(N184="zákl. přenesená",J184,0)</f>
        <v>0</v>
      </c>
      <c r="BH184" s="204">
        <f>IF(N184="sníž. přenesená",J184,0)</f>
        <v>0</v>
      </c>
      <c r="BI184" s="204">
        <f>IF(N184="nulová",J184,0)</f>
        <v>0</v>
      </c>
      <c r="BJ184" s="18" t="s">
        <v>84</v>
      </c>
      <c r="BK184" s="204">
        <f>ROUND(I184*H184,2)</f>
        <v>0</v>
      </c>
      <c r="BL184" s="18" t="s">
        <v>211</v>
      </c>
      <c r="BM184" s="203" t="s">
        <v>4763</v>
      </c>
    </row>
    <row r="185" spans="1:47" s="2" customFormat="1" ht="224.25">
      <c r="A185" s="35"/>
      <c r="B185" s="36"/>
      <c r="C185" s="37"/>
      <c r="D185" s="205" t="s">
        <v>225</v>
      </c>
      <c r="E185" s="37"/>
      <c r="F185" s="206" t="s">
        <v>4764</v>
      </c>
      <c r="G185" s="37"/>
      <c r="H185" s="37"/>
      <c r="I185" s="207"/>
      <c r="J185" s="37"/>
      <c r="K185" s="37"/>
      <c r="L185" s="40"/>
      <c r="M185" s="208"/>
      <c r="N185" s="209"/>
      <c r="O185" s="72"/>
      <c r="P185" s="72"/>
      <c r="Q185" s="72"/>
      <c r="R185" s="72"/>
      <c r="S185" s="72"/>
      <c r="T185" s="73"/>
      <c r="U185" s="35"/>
      <c r="V185" s="35"/>
      <c r="W185" s="35"/>
      <c r="X185" s="35"/>
      <c r="Y185" s="35"/>
      <c r="Z185" s="35"/>
      <c r="AA185" s="35"/>
      <c r="AB185" s="35"/>
      <c r="AC185" s="35"/>
      <c r="AD185" s="35"/>
      <c r="AE185" s="35"/>
      <c r="AT185" s="18" t="s">
        <v>225</v>
      </c>
      <c r="AU185" s="18" t="s">
        <v>86</v>
      </c>
    </row>
    <row r="186" spans="1:65" s="2" customFormat="1" ht="14.45" customHeight="1">
      <c r="A186" s="35"/>
      <c r="B186" s="36"/>
      <c r="C186" s="192" t="s">
        <v>372</v>
      </c>
      <c r="D186" s="192" t="s">
        <v>207</v>
      </c>
      <c r="E186" s="193" t="s">
        <v>4765</v>
      </c>
      <c r="F186" s="194" t="s">
        <v>4766</v>
      </c>
      <c r="G186" s="195" t="s">
        <v>326</v>
      </c>
      <c r="H186" s="196">
        <v>44</v>
      </c>
      <c r="I186" s="197"/>
      <c r="J186" s="198">
        <f aca="true" t="shared" si="0" ref="J186:J191">ROUND(I186*H186,2)</f>
        <v>0</v>
      </c>
      <c r="K186" s="194" t="s">
        <v>1</v>
      </c>
      <c r="L186" s="40"/>
      <c r="M186" s="199" t="s">
        <v>1</v>
      </c>
      <c r="N186" s="200" t="s">
        <v>41</v>
      </c>
      <c r="O186" s="72"/>
      <c r="P186" s="201">
        <f aca="true" t="shared" si="1" ref="P186:P191">O186*H186</f>
        <v>0</v>
      </c>
      <c r="Q186" s="201">
        <v>0</v>
      </c>
      <c r="R186" s="201">
        <f aca="true" t="shared" si="2" ref="R186:R191">Q186*H186</f>
        <v>0</v>
      </c>
      <c r="S186" s="201">
        <v>0</v>
      </c>
      <c r="T186" s="202">
        <f aca="true" t="shared" si="3" ref="T186:T191">S186*H186</f>
        <v>0</v>
      </c>
      <c r="U186" s="35"/>
      <c r="V186" s="35"/>
      <c r="W186" s="35"/>
      <c r="X186" s="35"/>
      <c r="Y186" s="35"/>
      <c r="Z186" s="35"/>
      <c r="AA186" s="35"/>
      <c r="AB186" s="35"/>
      <c r="AC186" s="35"/>
      <c r="AD186" s="35"/>
      <c r="AE186" s="35"/>
      <c r="AR186" s="203" t="s">
        <v>211</v>
      </c>
      <c r="AT186" s="203" t="s">
        <v>207</v>
      </c>
      <c r="AU186" s="203" t="s">
        <v>86</v>
      </c>
      <c r="AY186" s="18" t="s">
        <v>205</v>
      </c>
      <c r="BE186" s="204">
        <f aca="true" t="shared" si="4" ref="BE186:BE191">IF(N186="základní",J186,0)</f>
        <v>0</v>
      </c>
      <c r="BF186" s="204">
        <f aca="true" t="shared" si="5" ref="BF186:BF191">IF(N186="snížená",J186,0)</f>
        <v>0</v>
      </c>
      <c r="BG186" s="204">
        <f aca="true" t="shared" si="6" ref="BG186:BG191">IF(N186="zákl. přenesená",J186,0)</f>
        <v>0</v>
      </c>
      <c r="BH186" s="204">
        <f aca="true" t="shared" si="7" ref="BH186:BH191">IF(N186="sníž. přenesená",J186,0)</f>
        <v>0</v>
      </c>
      <c r="BI186" s="204">
        <f aca="true" t="shared" si="8" ref="BI186:BI191">IF(N186="nulová",J186,0)</f>
        <v>0</v>
      </c>
      <c r="BJ186" s="18" t="s">
        <v>84</v>
      </c>
      <c r="BK186" s="204">
        <f aca="true" t="shared" si="9" ref="BK186:BK191">ROUND(I186*H186,2)</f>
        <v>0</v>
      </c>
      <c r="BL186" s="18" t="s">
        <v>211</v>
      </c>
      <c r="BM186" s="203" t="s">
        <v>4767</v>
      </c>
    </row>
    <row r="187" spans="1:65" s="2" customFormat="1" ht="14.45" customHeight="1">
      <c r="A187" s="35"/>
      <c r="B187" s="36"/>
      <c r="C187" s="192" t="s">
        <v>379</v>
      </c>
      <c r="D187" s="192" t="s">
        <v>207</v>
      </c>
      <c r="E187" s="193" t="s">
        <v>4768</v>
      </c>
      <c r="F187" s="194" t="s">
        <v>4769</v>
      </c>
      <c r="G187" s="195" t="s">
        <v>326</v>
      </c>
      <c r="H187" s="196">
        <v>44</v>
      </c>
      <c r="I187" s="197"/>
      <c r="J187" s="198">
        <f t="shared" si="0"/>
        <v>0</v>
      </c>
      <c r="K187" s="194" t="s">
        <v>1</v>
      </c>
      <c r="L187" s="40"/>
      <c r="M187" s="199" t="s">
        <v>1</v>
      </c>
      <c r="N187" s="200" t="s">
        <v>41</v>
      </c>
      <c r="O187" s="72"/>
      <c r="P187" s="201">
        <f t="shared" si="1"/>
        <v>0</v>
      </c>
      <c r="Q187" s="201">
        <v>0</v>
      </c>
      <c r="R187" s="201">
        <f t="shared" si="2"/>
        <v>0</v>
      </c>
      <c r="S187" s="201">
        <v>0</v>
      </c>
      <c r="T187" s="202">
        <f t="shared" si="3"/>
        <v>0</v>
      </c>
      <c r="U187" s="35"/>
      <c r="V187" s="35"/>
      <c r="W187" s="35"/>
      <c r="X187" s="35"/>
      <c r="Y187" s="35"/>
      <c r="Z187" s="35"/>
      <c r="AA187" s="35"/>
      <c r="AB187" s="35"/>
      <c r="AC187" s="35"/>
      <c r="AD187" s="35"/>
      <c r="AE187" s="35"/>
      <c r="AR187" s="203" t="s">
        <v>211</v>
      </c>
      <c r="AT187" s="203" t="s">
        <v>207</v>
      </c>
      <c r="AU187" s="203" t="s">
        <v>86</v>
      </c>
      <c r="AY187" s="18" t="s">
        <v>205</v>
      </c>
      <c r="BE187" s="204">
        <f t="shared" si="4"/>
        <v>0</v>
      </c>
      <c r="BF187" s="204">
        <f t="shared" si="5"/>
        <v>0</v>
      </c>
      <c r="BG187" s="204">
        <f t="shared" si="6"/>
        <v>0</v>
      </c>
      <c r="BH187" s="204">
        <f t="shared" si="7"/>
        <v>0</v>
      </c>
      <c r="BI187" s="204">
        <f t="shared" si="8"/>
        <v>0</v>
      </c>
      <c r="BJ187" s="18" t="s">
        <v>84</v>
      </c>
      <c r="BK187" s="204">
        <f t="shared" si="9"/>
        <v>0</v>
      </c>
      <c r="BL187" s="18" t="s">
        <v>211</v>
      </c>
      <c r="BM187" s="203" t="s">
        <v>4770</v>
      </c>
    </row>
    <row r="188" spans="1:65" s="2" customFormat="1" ht="14.45" customHeight="1">
      <c r="A188" s="35"/>
      <c r="B188" s="36"/>
      <c r="C188" s="192" t="s">
        <v>384</v>
      </c>
      <c r="D188" s="192" t="s">
        <v>207</v>
      </c>
      <c r="E188" s="193" t="s">
        <v>4771</v>
      </c>
      <c r="F188" s="194" t="s">
        <v>4772</v>
      </c>
      <c r="G188" s="195" t="s">
        <v>326</v>
      </c>
      <c r="H188" s="196">
        <v>2</v>
      </c>
      <c r="I188" s="197"/>
      <c r="J188" s="198">
        <f t="shared" si="0"/>
        <v>0</v>
      </c>
      <c r="K188" s="194" t="s">
        <v>1</v>
      </c>
      <c r="L188" s="40"/>
      <c r="M188" s="199" t="s">
        <v>1</v>
      </c>
      <c r="N188" s="200" t="s">
        <v>41</v>
      </c>
      <c r="O188" s="72"/>
      <c r="P188" s="201">
        <f t="shared" si="1"/>
        <v>0</v>
      </c>
      <c r="Q188" s="201">
        <v>0</v>
      </c>
      <c r="R188" s="201">
        <f t="shared" si="2"/>
        <v>0</v>
      </c>
      <c r="S188" s="201">
        <v>0</v>
      </c>
      <c r="T188" s="202">
        <f t="shared" si="3"/>
        <v>0</v>
      </c>
      <c r="U188" s="35"/>
      <c r="V188" s="35"/>
      <c r="W188" s="35"/>
      <c r="X188" s="35"/>
      <c r="Y188" s="35"/>
      <c r="Z188" s="35"/>
      <c r="AA188" s="35"/>
      <c r="AB188" s="35"/>
      <c r="AC188" s="35"/>
      <c r="AD188" s="35"/>
      <c r="AE188" s="35"/>
      <c r="AR188" s="203" t="s">
        <v>211</v>
      </c>
      <c r="AT188" s="203" t="s">
        <v>207</v>
      </c>
      <c r="AU188" s="203" t="s">
        <v>86</v>
      </c>
      <c r="AY188" s="18" t="s">
        <v>205</v>
      </c>
      <c r="BE188" s="204">
        <f t="shared" si="4"/>
        <v>0</v>
      </c>
      <c r="BF188" s="204">
        <f t="shared" si="5"/>
        <v>0</v>
      </c>
      <c r="BG188" s="204">
        <f t="shared" si="6"/>
        <v>0</v>
      </c>
      <c r="BH188" s="204">
        <f t="shared" si="7"/>
        <v>0</v>
      </c>
      <c r="BI188" s="204">
        <f t="shared" si="8"/>
        <v>0</v>
      </c>
      <c r="BJ188" s="18" t="s">
        <v>84</v>
      </c>
      <c r="BK188" s="204">
        <f t="shared" si="9"/>
        <v>0</v>
      </c>
      <c r="BL188" s="18" t="s">
        <v>211</v>
      </c>
      <c r="BM188" s="203" t="s">
        <v>4773</v>
      </c>
    </row>
    <row r="189" spans="1:65" s="2" customFormat="1" ht="14.45" customHeight="1">
      <c r="A189" s="35"/>
      <c r="B189" s="36"/>
      <c r="C189" s="192" t="s">
        <v>389</v>
      </c>
      <c r="D189" s="192" t="s">
        <v>207</v>
      </c>
      <c r="E189" s="193" t="s">
        <v>4774</v>
      </c>
      <c r="F189" s="194" t="s">
        <v>4775</v>
      </c>
      <c r="G189" s="195" t="s">
        <v>326</v>
      </c>
      <c r="H189" s="196">
        <v>12</v>
      </c>
      <c r="I189" s="197"/>
      <c r="J189" s="198">
        <f t="shared" si="0"/>
        <v>0</v>
      </c>
      <c r="K189" s="194" t="s">
        <v>1</v>
      </c>
      <c r="L189" s="40"/>
      <c r="M189" s="199" t="s">
        <v>1</v>
      </c>
      <c r="N189" s="200" t="s">
        <v>41</v>
      </c>
      <c r="O189" s="72"/>
      <c r="P189" s="201">
        <f t="shared" si="1"/>
        <v>0</v>
      </c>
      <c r="Q189" s="201">
        <v>0</v>
      </c>
      <c r="R189" s="201">
        <f t="shared" si="2"/>
        <v>0</v>
      </c>
      <c r="S189" s="201">
        <v>0</v>
      </c>
      <c r="T189" s="202">
        <f t="shared" si="3"/>
        <v>0</v>
      </c>
      <c r="U189" s="35"/>
      <c r="V189" s="35"/>
      <c r="W189" s="35"/>
      <c r="X189" s="35"/>
      <c r="Y189" s="35"/>
      <c r="Z189" s="35"/>
      <c r="AA189" s="35"/>
      <c r="AB189" s="35"/>
      <c r="AC189" s="35"/>
      <c r="AD189" s="35"/>
      <c r="AE189" s="35"/>
      <c r="AR189" s="203" t="s">
        <v>211</v>
      </c>
      <c r="AT189" s="203" t="s">
        <v>207</v>
      </c>
      <c r="AU189" s="203" t="s">
        <v>86</v>
      </c>
      <c r="AY189" s="18" t="s">
        <v>205</v>
      </c>
      <c r="BE189" s="204">
        <f t="shared" si="4"/>
        <v>0</v>
      </c>
      <c r="BF189" s="204">
        <f t="shared" si="5"/>
        <v>0</v>
      </c>
      <c r="BG189" s="204">
        <f t="shared" si="6"/>
        <v>0</v>
      </c>
      <c r="BH189" s="204">
        <f t="shared" si="7"/>
        <v>0</v>
      </c>
      <c r="BI189" s="204">
        <f t="shared" si="8"/>
        <v>0</v>
      </c>
      <c r="BJ189" s="18" t="s">
        <v>84</v>
      </c>
      <c r="BK189" s="204">
        <f t="shared" si="9"/>
        <v>0</v>
      </c>
      <c r="BL189" s="18" t="s">
        <v>211</v>
      </c>
      <c r="BM189" s="203" t="s">
        <v>4776</v>
      </c>
    </row>
    <row r="190" spans="1:65" s="2" customFormat="1" ht="14.45" customHeight="1">
      <c r="A190" s="35"/>
      <c r="B190" s="36"/>
      <c r="C190" s="192" t="s">
        <v>393</v>
      </c>
      <c r="D190" s="192" t="s">
        <v>207</v>
      </c>
      <c r="E190" s="193" t="s">
        <v>4777</v>
      </c>
      <c r="F190" s="194" t="s">
        <v>4778</v>
      </c>
      <c r="G190" s="195" t="s">
        <v>210</v>
      </c>
      <c r="H190" s="196">
        <v>1</v>
      </c>
      <c r="I190" s="197"/>
      <c r="J190" s="198">
        <f t="shared" si="0"/>
        <v>0</v>
      </c>
      <c r="K190" s="194" t="s">
        <v>1</v>
      </c>
      <c r="L190" s="40"/>
      <c r="M190" s="199" t="s">
        <v>1</v>
      </c>
      <c r="N190" s="200" t="s">
        <v>41</v>
      </c>
      <c r="O190" s="72"/>
      <c r="P190" s="201">
        <f t="shared" si="1"/>
        <v>0</v>
      </c>
      <c r="Q190" s="201">
        <v>0</v>
      </c>
      <c r="R190" s="201">
        <f t="shared" si="2"/>
        <v>0</v>
      </c>
      <c r="S190" s="201">
        <v>0</v>
      </c>
      <c r="T190" s="202">
        <f t="shared" si="3"/>
        <v>0</v>
      </c>
      <c r="U190" s="35"/>
      <c r="V190" s="35"/>
      <c r="W190" s="35"/>
      <c r="X190" s="35"/>
      <c r="Y190" s="35"/>
      <c r="Z190" s="35"/>
      <c r="AA190" s="35"/>
      <c r="AB190" s="35"/>
      <c r="AC190" s="35"/>
      <c r="AD190" s="35"/>
      <c r="AE190" s="35"/>
      <c r="AR190" s="203" t="s">
        <v>211</v>
      </c>
      <c r="AT190" s="203" t="s">
        <v>207</v>
      </c>
      <c r="AU190" s="203" t="s">
        <v>86</v>
      </c>
      <c r="AY190" s="18" t="s">
        <v>205</v>
      </c>
      <c r="BE190" s="204">
        <f t="shared" si="4"/>
        <v>0</v>
      </c>
      <c r="BF190" s="204">
        <f t="shared" si="5"/>
        <v>0</v>
      </c>
      <c r="BG190" s="204">
        <f t="shared" si="6"/>
        <v>0</v>
      </c>
      <c r="BH190" s="204">
        <f t="shared" si="7"/>
        <v>0</v>
      </c>
      <c r="BI190" s="204">
        <f t="shared" si="8"/>
        <v>0</v>
      </c>
      <c r="BJ190" s="18" t="s">
        <v>84</v>
      </c>
      <c r="BK190" s="204">
        <f t="shared" si="9"/>
        <v>0</v>
      </c>
      <c r="BL190" s="18" t="s">
        <v>211</v>
      </c>
      <c r="BM190" s="203" t="s">
        <v>4779</v>
      </c>
    </row>
    <row r="191" spans="1:65" s="2" customFormat="1" ht="24.2" customHeight="1">
      <c r="A191" s="35"/>
      <c r="B191" s="36"/>
      <c r="C191" s="192" t="s">
        <v>397</v>
      </c>
      <c r="D191" s="192" t="s">
        <v>207</v>
      </c>
      <c r="E191" s="193" t="s">
        <v>4780</v>
      </c>
      <c r="F191" s="194" t="s">
        <v>4781</v>
      </c>
      <c r="G191" s="195" t="s">
        <v>326</v>
      </c>
      <c r="H191" s="196">
        <v>5</v>
      </c>
      <c r="I191" s="197"/>
      <c r="J191" s="198">
        <f t="shared" si="0"/>
        <v>0</v>
      </c>
      <c r="K191" s="194" t="s">
        <v>1</v>
      </c>
      <c r="L191" s="40"/>
      <c r="M191" s="199" t="s">
        <v>1</v>
      </c>
      <c r="N191" s="200" t="s">
        <v>41</v>
      </c>
      <c r="O191" s="72"/>
      <c r="P191" s="201">
        <f t="shared" si="1"/>
        <v>0</v>
      </c>
      <c r="Q191" s="201">
        <v>0</v>
      </c>
      <c r="R191" s="201">
        <f t="shared" si="2"/>
        <v>0</v>
      </c>
      <c r="S191" s="201">
        <v>0</v>
      </c>
      <c r="T191" s="202">
        <f t="shared" si="3"/>
        <v>0</v>
      </c>
      <c r="U191" s="35"/>
      <c r="V191" s="35"/>
      <c r="W191" s="35"/>
      <c r="X191" s="35"/>
      <c r="Y191" s="35"/>
      <c r="Z191" s="35"/>
      <c r="AA191" s="35"/>
      <c r="AB191" s="35"/>
      <c r="AC191" s="35"/>
      <c r="AD191" s="35"/>
      <c r="AE191" s="35"/>
      <c r="AR191" s="203" t="s">
        <v>211</v>
      </c>
      <c r="AT191" s="203" t="s">
        <v>207</v>
      </c>
      <c r="AU191" s="203" t="s">
        <v>86</v>
      </c>
      <c r="AY191" s="18" t="s">
        <v>205</v>
      </c>
      <c r="BE191" s="204">
        <f t="shared" si="4"/>
        <v>0</v>
      </c>
      <c r="BF191" s="204">
        <f t="shared" si="5"/>
        <v>0</v>
      </c>
      <c r="BG191" s="204">
        <f t="shared" si="6"/>
        <v>0</v>
      </c>
      <c r="BH191" s="204">
        <f t="shared" si="7"/>
        <v>0</v>
      </c>
      <c r="BI191" s="204">
        <f t="shared" si="8"/>
        <v>0</v>
      </c>
      <c r="BJ191" s="18" t="s">
        <v>84</v>
      </c>
      <c r="BK191" s="204">
        <f t="shared" si="9"/>
        <v>0</v>
      </c>
      <c r="BL191" s="18" t="s">
        <v>211</v>
      </c>
      <c r="BM191" s="203" t="s">
        <v>4782</v>
      </c>
    </row>
    <row r="192" spans="1:47" s="2" customFormat="1" ht="58.5">
      <c r="A192" s="35"/>
      <c r="B192" s="36"/>
      <c r="C192" s="37"/>
      <c r="D192" s="205" t="s">
        <v>225</v>
      </c>
      <c r="E192" s="37"/>
      <c r="F192" s="206" t="s">
        <v>4783</v>
      </c>
      <c r="G192" s="37"/>
      <c r="H192" s="37"/>
      <c r="I192" s="207"/>
      <c r="J192" s="37"/>
      <c r="K192" s="37"/>
      <c r="L192" s="40"/>
      <c r="M192" s="208"/>
      <c r="N192" s="209"/>
      <c r="O192" s="72"/>
      <c r="P192" s="72"/>
      <c r="Q192" s="72"/>
      <c r="R192" s="72"/>
      <c r="S192" s="72"/>
      <c r="T192" s="73"/>
      <c r="U192" s="35"/>
      <c r="V192" s="35"/>
      <c r="W192" s="35"/>
      <c r="X192" s="35"/>
      <c r="Y192" s="35"/>
      <c r="Z192" s="35"/>
      <c r="AA192" s="35"/>
      <c r="AB192" s="35"/>
      <c r="AC192" s="35"/>
      <c r="AD192" s="35"/>
      <c r="AE192" s="35"/>
      <c r="AT192" s="18" t="s">
        <v>225</v>
      </c>
      <c r="AU192" s="18" t="s">
        <v>86</v>
      </c>
    </row>
    <row r="193" spans="1:65" s="2" customFormat="1" ht="24.2" customHeight="1">
      <c r="A193" s="35"/>
      <c r="B193" s="36"/>
      <c r="C193" s="192" t="s">
        <v>401</v>
      </c>
      <c r="D193" s="192" t="s">
        <v>207</v>
      </c>
      <c r="E193" s="193" t="s">
        <v>4784</v>
      </c>
      <c r="F193" s="194" t="s">
        <v>4785</v>
      </c>
      <c r="G193" s="195" t="s">
        <v>326</v>
      </c>
      <c r="H193" s="196">
        <v>42</v>
      </c>
      <c r="I193" s="197"/>
      <c r="J193" s="198">
        <f>ROUND(I193*H193,2)</f>
        <v>0</v>
      </c>
      <c r="K193" s="194" t="s">
        <v>1</v>
      </c>
      <c r="L193" s="40"/>
      <c r="M193" s="199" t="s">
        <v>1</v>
      </c>
      <c r="N193" s="200" t="s">
        <v>41</v>
      </c>
      <c r="O193" s="72"/>
      <c r="P193" s="201">
        <f>O193*H193</f>
        <v>0</v>
      </c>
      <c r="Q193" s="201">
        <v>0</v>
      </c>
      <c r="R193" s="201">
        <f>Q193*H193</f>
        <v>0</v>
      </c>
      <c r="S193" s="201">
        <v>0</v>
      </c>
      <c r="T193" s="202">
        <f>S193*H193</f>
        <v>0</v>
      </c>
      <c r="U193" s="35"/>
      <c r="V193" s="35"/>
      <c r="W193" s="35"/>
      <c r="X193" s="35"/>
      <c r="Y193" s="35"/>
      <c r="Z193" s="35"/>
      <c r="AA193" s="35"/>
      <c r="AB193" s="35"/>
      <c r="AC193" s="35"/>
      <c r="AD193" s="35"/>
      <c r="AE193" s="35"/>
      <c r="AR193" s="203" t="s">
        <v>211</v>
      </c>
      <c r="AT193" s="203" t="s">
        <v>207</v>
      </c>
      <c r="AU193" s="203" t="s">
        <v>86</v>
      </c>
      <c r="AY193" s="18" t="s">
        <v>205</v>
      </c>
      <c r="BE193" s="204">
        <f>IF(N193="základní",J193,0)</f>
        <v>0</v>
      </c>
      <c r="BF193" s="204">
        <f>IF(N193="snížená",J193,0)</f>
        <v>0</v>
      </c>
      <c r="BG193" s="204">
        <f>IF(N193="zákl. přenesená",J193,0)</f>
        <v>0</v>
      </c>
      <c r="BH193" s="204">
        <f>IF(N193="sníž. přenesená",J193,0)</f>
        <v>0</v>
      </c>
      <c r="BI193" s="204">
        <f>IF(N193="nulová",J193,0)</f>
        <v>0</v>
      </c>
      <c r="BJ193" s="18" t="s">
        <v>84</v>
      </c>
      <c r="BK193" s="204">
        <f>ROUND(I193*H193,2)</f>
        <v>0</v>
      </c>
      <c r="BL193" s="18" t="s">
        <v>211</v>
      </c>
      <c r="BM193" s="203" t="s">
        <v>4786</v>
      </c>
    </row>
    <row r="194" spans="2:63" s="12" customFormat="1" ht="22.9" customHeight="1">
      <c r="B194" s="176"/>
      <c r="C194" s="177"/>
      <c r="D194" s="178" t="s">
        <v>75</v>
      </c>
      <c r="E194" s="190" t="s">
        <v>1069</v>
      </c>
      <c r="F194" s="190" t="s">
        <v>1070</v>
      </c>
      <c r="G194" s="177"/>
      <c r="H194" s="177"/>
      <c r="I194" s="180"/>
      <c r="J194" s="191">
        <f>BK194</f>
        <v>0</v>
      </c>
      <c r="K194" s="177"/>
      <c r="L194" s="182"/>
      <c r="M194" s="183"/>
      <c r="N194" s="184"/>
      <c r="O194" s="184"/>
      <c r="P194" s="185">
        <f>P195</f>
        <v>0</v>
      </c>
      <c r="Q194" s="184"/>
      <c r="R194" s="185">
        <f>R195</f>
        <v>0</v>
      </c>
      <c r="S194" s="184"/>
      <c r="T194" s="186">
        <f>T195</f>
        <v>0</v>
      </c>
      <c r="AR194" s="187" t="s">
        <v>84</v>
      </c>
      <c r="AT194" s="188" t="s">
        <v>75</v>
      </c>
      <c r="AU194" s="188" t="s">
        <v>84</v>
      </c>
      <c r="AY194" s="187" t="s">
        <v>205</v>
      </c>
      <c r="BK194" s="189">
        <f>BK195</f>
        <v>0</v>
      </c>
    </row>
    <row r="195" spans="1:65" s="2" customFormat="1" ht="24.2" customHeight="1">
      <c r="A195" s="35"/>
      <c r="B195" s="36"/>
      <c r="C195" s="192" t="s">
        <v>632</v>
      </c>
      <c r="D195" s="192" t="s">
        <v>207</v>
      </c>
      <c r="E195" s="193" t="s">
        <v>4787</v>
      </c>
      <c r="F195" s="194" t="s">
        <v>4788</v>
      </c>
      <c r="G195" s="195" t="s">
        <v>382</v>
      </c>
      <c r="H195" s="196">
        <v>1.09</v>
      </c>
      <c r="I195" s="197"/>
      <c r="J195" s="198">
        <f>ROUND(I195*H195,2)</f>
        <v>0</v>
      </c>
      <c r="K195" s="194" t="s">
        <v>278</v>
      </c>
      <c r="L195" s="40"/>
      <c r="M195" s="199" t="s">
        <v>1</v>
      </c>
      <c r="N195" s="200" t="s">
        <v>41</v>
      </c>
      <c r="O195" s="72"/>
      <c r="P195" s="201">
        <f>O195*H195</f>
        <v>0</v>
      </c>
      <c r="Q195" s="201">
        <v>0</v>
      </c>
      <c r="R195" s="201">
        <f>Q195*H195</f>
        <v>0</v>
      </c>
      <c r="S195" s="201">
        <v>0</v>
      </c>
      <c r="T195" s="202">
        <f>S195*H195</f>
        <v>0</v>
      </c>
      <c r="U195" s="35"/>
      <c r="V195" s="35"/>
      <c r="W195" s="35"/>
      <c r="X195" s="35"/>
      <c r="Y195" s="35"/>
      <c r="Z195" s="35"/>
      <c r="AA195" s="35"/>
      <c r="AB195" s="35"/>
      <c r="AC195" s="35"/>
      <c r="AD195" s="35"/>
      <c r="AE195" s="35"/>
      <c r="AR195" s="203" t="s">
        <v>211</v>
      </c>
      <c r="AT195" s="203" t="s">
        <v>207</v>
      </c>
      <c r="AU195" s="203" t="s">
        <v>86</v>
      </c>
      <c r="AY195" s="18" t="s">
        <v>205</v>
      </c>
      <c r="BE195" s="204">
        <f>IF(N195="základní",J195,0)</f>
        <v>0</v>
      </c>
      <c r="BF195" s="204">
        <f>IF(N195="snížená",J195,0)</f>
        <v>0</v>
      </c>
      <c r="BG195" s="204">
        <f>IF(N195="zákl. přenesená",J195,0)</f>
        <v>0</v>
      </c>
      <c r="BH195" s="204">
        <f>IF(N195="sníž. přenesená",J195,0)</f>
        <v>0</v>
      </c>
      <c r="BI195" s="204">
        <f>IF(N195="nulová",J195,0)</f>
        <v>0</v>
      </c>
      <c r="BJ195" s="18" t="s">
        <v>84</v>
      </c>
      <c r="BK195" s="204">
        <f>ROUND(I195*H195,2)</f>
        <v>0</v>
      </c>
      <c r="BL195" s="18" t="s">
        <v>211</v>
      </c>
      <c r="BM195" s="203" t="s">
        <v>4789</v>
      </c>
    </row>
    <row r="196" spans="2:63" s="12" customFormat="1" ht="25.9" customHeight="1">
      <c r="B196" s="176"/>
      <c r="C196" s="177"/>
      <c r="D196" s="178" t="s">
        <v>75</v>
      </c>
      <c r="E196" s="179" t="s">
        <v>1075</v>
      </c>
      <c r="F196" s="179" t="s">
        <v>1076</v>
      </c>
      <c r="G196" s="177"/>
      <c r="H196" s="177"/>
      <c r="I196" s="180"/>
      <c r="J196" s="181">
        <f>BK196</f>
        <v>0</v>
      </c>
      <c r="K196" s="177"/>
      <c r="L196" s="182"/>
      <c r="M196" s="183"/>
      <c r="N196" s="184"/>
      <c r="O196" s="184"/>
      <c r="P196" s="185">
        <f>P197</f>
        <v>0</v>
      </c>
      <c r="Q196" s="184"/>
      <c r="R196" s="185">
        <f>R197</f>
        <v>0.0015</v>
      </c>
      <c r="S196" s="184"/>
      <c r="T196" s="186">
        <f>T197</f>
        <v>0</v>
      </c>
      <c r="AR196" s="187" t="s">
        <v>86</v>
      </c>
      <c r="AT196" s="188" t="s">
        <v>75</v>
      </c>
      <c r="AU196" s="188" t="s">
        <v>76</v>
      </c>
      <c r="AY196" s="187" t="s">
        <v>205</v>
      </c>
      <c r="BK196" s="189">
        <f>BK197</f>
        <v>0</v>
      </c>
    </row>
    <row r="197" spans="2:63" s="12" customFormat="1" ht="22.9" customHeight="1">
      <c r="B197" s="176"/>
      <c r="C197" s="177"/>
      <c r="D197" s="178" t="s">
        <v>75</v>
      </c>
      <c r="E197" s="190" t="s">
        <v>1238</v>
      </c>
      <c r="F197" s="190" t="s">
        <v>1239</v>
      </c>
      <c r="G197" s="177"/>
      <c r="H197" s="177"/>
      <c r="I197" s="180"/>
      <c r="J197" s="191">
        <f>BK197</f>
        <v>0</v>
      </c>
      <c r="K197" s="177"/>
      <c r="L197" s="182"/>
      <c r="M197" s="183"/>
      <c r="N197" s="184"/>
      <c r="O197" s="184"/>
      <c r="P197" s="185">
        <f>SUM(P198:P199)</f>
        <v>0</v>
      </c>
      <c r="Q197" s="184"/>
      <c r="R197" s="185">
        <f>SUM(R198:R199)</f>
        <v>0.0015</v>
      </c>
      <c r="S197" s="184"/>
      <c r="T197" s="186">
        <f>SUM(T198:T199)</f>
        <v>0</v>
      </c>
      <c r="AR197" s="187" t="s">
        <v>86</v>
      </c>
      <c r="AT197" s="188" t="s">
        <v>75</v>
      </c>
      <c r="AU197" s="188" t="s">
        <v>84</v>
      </c>
      <c r="AY197" s="187" t="s">
        <v>205</v>
      </c>
      <c r="BK197" s="189">
        <f>SUM(BK198:BK199)</f>
        <v>0</v>
      </c>
    </row>
    <row r="198" spans="1:65" s="2" customFormat="1" ht="24.2" customHeight="1">
      <c r="A198" s="35"/>
      <c r="B198" s="36"/>
      <c r="C198" s="192" t="s">
        <v>637</v>
      </c>
      <c r="D198" s="192" t="s">
        <v>207</v>
      </c>
      <c r="E198" s="193" t="s">
        <v>4790</v>
      </c>
      <c r="F198" s="194" t="s">
        <v>4791</v>
      </c>
      <c r="G198" s="195" t="s">
        <v>210</v>
      </c>
      <c r="H198" s="196">
        <v>1</v>
      </c>
      <c r="I198" s="197"/>
      <c r="J198" s="198">
        <f>ROUND(I198*H198,2)</f>
        <v>0</v>
      </c>
      <c r="K198" s="194" t="s">
        <v>278</v>
      </c>
      <c r="L198" s="40"/>
      <c r="M198" s="199" t="s">
        <v>1</v>
      </c>
      <c r="N198" s="200" t="s">
        <v>41</v>
      </c>
      <c r="O198" s="72"/>
      <c r="P198" s="201">
        <f>O198*H198</f>
        <v>0</v>
      </c>
      <c r="Q198" s="201">
        <v>0.0015</v>
      </c>
      <c r="R198" s="201">
        <f>Q198*H198</f>
        <v>0.0015</v>
      </c>
      <c r="S198" s="201">
        <v>0</v>
      </c>
      <c r="T198" s="202">
        <f>S198*H198</f>
        <v>0</v>
      </c>
      <c r="U198" s="35"/>
      <c r="V198" s="35"/>
      <c r="W198" s="35"/>
      <c r="X198" s="35"/>
      <c r="Y198" s="35"/>
      <c r="Z198" s="35"/>
      <c r="AA198" s="35"/>
      <c r="AB198" s="35"/>
      <c r="AC198" s="35"/>
      <c r="AD198" s="35"/>
      <c r="AE198" s="35"/>
      <c r="AR198" s="203" t="s">
        <v>341</v>
      </c>
      <c r="AT198" s="203" t="s">
        <v>207</v>
      </c>
      <c r="AU198" s="203" t="s">
        <v>86</v>
      </c>
      <c r="AY198" s="18" t="s">
        <v>205</v>
      </c>
      <c r="BE198" s="204">
        <f>IF(N198="základní",J198,0)</f>
        <v>0</v>
      </c>
      <c r="BF198" s="204">
        <f>IF(N198="snížená",J198,0)</f>
        <v>0</v>
      </c>
      <c r="BG198" s="204">
        <f>IF(N198="zákl. přenesená",J198,0)</f>
        <v>0</v>
      </c>
      <c r="BH198" s="204">
        <f>IF(N198="sníž. přenesená",J198,0)</f>
        <v>0</v>
      </c>
      <c r="BI198" s="204">
        <f>IF(N198="nulová",J198,0)</f>
        <v>0</v>
      </c>
      <c r="BJ198" s="18" t="s">
        <v>84</v>
      </c>
      <c r="BK198" s="204">
        <f>ROUND(I198*H198,2)</f>
        <v>0</v>
      </c>
      <c r="BL198" s="18" t="s">
        <v>341</v>
      </c>
      <c r="BM198" s="203" t="s">
        <v>4792</v>
      </c>
    </row>
    <row r="199" spans="1:47" s="2" customFormat="1" ht="19.5">
      <c r="A199" s="35"/>
      <c r="B199" s="36"/>
      <c r="C199" s="37"/>
      <c r="D199" s="205" t="s">
        <v>225</v>
      </c>
      <c r="E199" s="37"/>
      <c r="F199" s="206" t="s">
        <v>4793</v>
      </c>
      <c r="G199" s="37"/>
      <c r="H199" s="37"/>
      <c r="I199" s="207"/>
      <c r="J199" s="37"/>
      <c r="K199" s="37"/>
      <c r="L199" s="40"/>
      <c r="M199" s="210"/>
      <c r="N199" s="211"/>
      <c r="O199" s="212"/>
      <c r="P199" s="212"/>
      <c r="Q199" s="212"/>
      <c r="R199" s="212"/>
      <c r="S199" s="212"/>
      <c r="T199" s="213"/>
      <c r="U199" s="35"/>
      <c r="V199" s="35"/>
      <c r="W199" s="35"/>
      <c r="X199" s="35"/>
      <c r="Y199" s="35"/>
      <c r="Z199" s="35"/>
      <c r="AA199" s="35"/>
      <c r="AB199" s="35"/>
      <c r="AC199" s="35"/>
      <c r="AD199" s="35"/>
      <c r="AE199" s="35"/>
      <c r="AT199" s="18" t="s">
        <v>225</v>
      </c>
      <c r="AU199" s="18" t="s">
        <v>86</v>
      </c>
    </row>
    <row r="200" spans="1:31" s="2" customFormat="1" ht="6.95" customHeight="1">
      <c r="A200" s="35"/>
      <c r="B200" s="55"/>
      <c r="C200" s="56"/>
      <c r="D200" s="56"/>
      <c r="E200" s="56"/>
      <c r="F200" s="56"/>
      <c r="G200" s="56"/>
      <c r="H200" s="56"/>
      <c r="I200" s="56"/>
      <c r="J200" s="56"/>
      <c r="K200" s="56"/>
      <c r="L200" s="40"/>
      <c r="M200" s="35"/>
      <c r="O200" s="35"/>
      <c r="P200" s="35"/>
      <c r="Q200" s="35"/>
      <c r="R200" s="35"/>
      <c r="S200" s="35"/>
      <c r="T200" s="35"/>
      <c r="U200" s="35"/>
      <c r="V200" s="35"/>
      <c r="W200" s="35"/>
      <c r="X200" s="35"/>
      <c r="Y200" s="35"/>
      <c r="Z200" s="35"/>
      <c r="AA200" s="35"/>
      <c r="AB200" s="35"/>
      <c r="AC200" s="35"/>
      <c r="AD200" s="35"/>
      <c r="AE200" s="35"/>
    </row>
  </sheetData>
  <sheetProtection algorithmName="SHA-512" hashValue="FrRc2hNGEKL2oEQGP9Y5yMTbAzOnMEwzOtxN/o/BRqfzxNfwnXJbrZ7w7jQwz2j4C2ueDdCg5Cp4ovEJTEry3A==" saltValue="SbbAjr/Luhnypc2PVHz1h47YUfLfzmVlwqUhUX1FTxeI6P6fgpvO+KgpTxyzmVP5sgFsRSGiq2pBRJ7f8q0Sxw==" spinCount="100000" sheet="1" objects="1" scenarios="1" formatColumns="0" formatRows="0" autoFilter="0"/>
  <autoFilter ref="C122:K199"/>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169</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4794</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ROUND(J121,2)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ROUND((SUM(BE121:BE164)),2)</f>
        <v>0</v>
      </c>
      <c r="G33" s="35"/>
      <c r="H33" s="35"/>
      <c r="I33" s="131">
        <v>0.21</v>
      </c>
      <c r="J33" s="130">
        <f>ROUND(((SUM(BE121:BE164))*I33),2)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ROUND((SUM(BF121:BF164)),2)</f>
        <v>0</v>
      </c>
      <c r="G34" s="35"/>
      <c r="H34" s="35"/>
      <c r="I34" s="131">
        <v>0.15</v>
      </c>
      <c r="J34" s="130">
        <f>ROUND(((SUM(BF121:BF164))*I34),2)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ROUND((SUM(BG121:BG164)),2)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ROUND((SUM(BH121:BH164)),2)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ROUND((SUM(BI121:BI164)),2)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02.17 - Přeložka dešťové kanalizace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J122</f>
        <v>0</v>
      </c>
      <c r="K97" s="155"/>
      <c r="L97" s="159"/>
    </row>
    <row r="98" spans="2:12" s="10" customFormat="1" ht="19.9" customHeight="1">
      <c r="B98" s="160"/>
      <c r="C98" s="105"/>
      <c r="D98" s="161" t="s">
        <v>270</v>
      </c>
      <c r="E98" s="162"/>
      <c r="F98" s="162"/>
      <c r="G98" s="162"/>
      <c r="H98" s="162"/>
      <c r="I98" s="162"/>
      <c r="J98" s="163">
        <f>J123</f>
        <v>0</v>
      </c>
      <c r="K98" s="105"/>
      <c r="L98" s="164"/>
    </row>
    <row r="99" spans="2:12" s="10" customFormat="1" ht="19.9" customHeight="1">
      <c r="B99" s="160"/>
      <c r="C99" s="105"/>
      <c r="D99" s="161" t="s">
        <v>412</v>
      </c>
      <c r="E99" s="162"/>
      <c r="F99" s="162"/>
      <c r="G99" s="162"/>
      <c r="H99" s="162"/>
      <c r="I99" s="162"/>
      <c r="J99" s="163">
        <f>J142</f>
        <v>0</v>
      </c>
      <c r="K99" s="105"/>
      <c r="L99" s="164"/>
    </row>
    <row r="100" spans="2:12" s="10" customFormat="1" ht="19.9" customHeight="1">
      <c r="B100" s="160"/>
      <c r="C100" s="105"/>
      <c r="D100" s="161" t="s">
        <v>3676</v>
      </c>
      <c r="E100" s="162"/>
      <c r="F100" s="162"/>
      <c r="G100" s="162"/>
      <c r="H100" s="162"/>
      <c r="I100" s="162"/>
      <c r="J100" s="163">
        <f>J145</f>
        <v>0</v>
      </c>
      <c r="K100" s="105"/>
      <c r="L100" s="164"/>
    </row>
    <row r="101" spans="2:12" s="10" customFormat="1" ht="19.9" customHeight="1">
      <c r="B101" s="160"/>
      <c r="C101" s="105"/>
      <c r="D101" s="161" t="s">
        <v>416</v>
      </c>
      <c r="E101" s="162"/>
      <c r="F101" s="162"/>
      <c r="G101" s="162"/>
      <c r="H101" s="162"/>
      <c r="I101" s="162"/>
      <c r="J101" s="163">
        <f>J163</f>
        <v>0</v>
      </c>
      <c r="K101" s="105"/>
      <c r="L101" s="164"/>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189</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25" t="str">
        <f>E7</f>
        <v>Bohumínská městská nemocnice – přístavba ambulantního traktu vč. příjezdové komunikace a parkoviště</v>
      </c>
      <c r="F111" s="326"/>
      <c r="G111" s="326"/>
      <c r="H111" s="326"/>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177</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17" t="str">
        <f>E9</f>
        <v xml:space="preserve">SO 02.17 - Přeložka dešťové kanalizace </v>
      </c>
      <c r="F113" s="324"/>
      <c r="G113" s="324"/>
      <c r="H113" s="32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Bohumín</v>
      </c>
      <c r="G115" s="37"/>
      <c r="H115" s="37"/>
      <c r="I115" s="30" t="s">
        <v>22</v>
      </c>
      <c r="J115" s="67" t="str">
        <f>IF(J12="","",J12)</f>
        <v>10. 3. 2021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Město Bohumín</v>
      </c>
      <c r="G117" s="37"/>
      <c r="H117" s="37"/>
      <c r="I117" s="30" t="s">
        <v>30</v>
      </c>
      <c r="J117" s="33" t="str">
        <f>E21</f>
        <v xml:space="preserve">ATRIS s.r.o. </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33</v>
      </c>
      <c r="J118" s="33" t="str">
        <f>E24</f>
        <v>Barbora Kyšková</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5"/>
      <c r="B120" s="166"/>
      <c r="C120" s="167" t="s">
        <v>190</v>
      </c>
      <c r="D120" s="168" t="s">
        <v>61</v>
      </c>
      <c r="E120" s="168" t="s">
        <v>57</v>
      </c>
      <c r="F120" s="168" t="s">
        <v>58</v>
      </c>
      <c r="G120" s="168" t="s">
        <v>191</v>
      </c>
      <c r="H120" s="168" t="s">
        <v>192</v>
      </c>
      <c r="I120" s="168" t="s">
        <v>193</v>
      </c>
      <c r="J120" s="168" t="s">
        <v>181</v>
      </c>
      <c r="K120" s="169" t="s">
        <v>194</v>
      </c>
      <c r="L120" s="170"/>
      <c r="M120" s="76" t="s">
        <v>1</v>
      </c>
      <c r="N120" s="77" t="s">
        <v>40</v>
      </c>
      <c r="O120" s="77" t="s">
        <v>195</v>
      </c>
      <c r="P120" s="77" t="s">
        <v>196</v>
      </c>
      <c r="Q120" s="77" t="s">
        <v>197</v>
      </c>
      <c r="R120" s="77" t="s">
        <v>198</v>
      </c>
      <c r="S120" s="77" t="s">
        <v>199</v>
      </c>
      <c r="T120" s="78" t="s">
        <v>200</v>
      </c>
      <c r="U120" s="165"/>
      <c r="V120" s="165"/>
      <c r="W120" s="165"/>
      <c r="X120" s="165"/>
      <c r="Y120" s="165"/>
      <c r="Z120" s="165"/>
      <c r="AA120" s="165"/>
      <c r="AB120" s="165"/>
      <c r="AC120" s="165"/>
      <c r="AD120" s="165"/>
      <c r="AE120" s="165"/>
    </row>
    <row r="121" spans="1:63" s="2" customFormat="1" ht="22.9" customHeight="1">
      <c r="A121" s="35"/>
      <c r="B121" s="36"/>
      <c r="C121" s="83" t="s">
        <v>201</v>
      </c>
      <c r="D121" s="37"/>
      <c r="E121" s="37"/>
      <c r="F121" s="37"/>
      <c r="G121" s="37"/>
      <c r="H121" s="37"/>
      <c r="I121" s="37"/>
      <c r="J121" s="171">
        <f>BK121</f>
        <v>0</v>
      </c>
      <c r="K121" s="37"/>
      <c r="L121" s="40"/>
      <c r="M121" s="79"/>
      <c r="N121" s="172"/>
      <c r="O121" s="80"/>
      <c r="P121" s="173">
        <f>P122</f>
        <v>0</v>
      </c>
      <c r="Q121" s="80"/>
      <c r="R121" s="173">
        <f>R122</f>
        <v>4.325672</v>
      </c>
      <c r="S121" s="80"/>
      <c r="T121" s="174">
        <f>T122</f>
        <v>135.24</v>
      </c>
      <c r="U121" s="35"/>
      <c r="V121" s="35"/>
      <c r="W121" s="35"/>
      <c r="X121" s="35"/>
      <c r="Y121" s="35"/>
      <c r="Z121" s="35"/>
      <c r="AA121" s="35"/>
      <c r="AB121" s="35"/>
      <c r="AC121" s="35"/>
      <c r="AD121" s="35"/>
      <c r="AE121" s="35"/>
      <c r="AT121" s="18" t="s">
        <v>75</v>
      </c>
      <c r="AU121" s="18" t="s">
        <v>183</v>
      </c>
      <c r="BK121" s="175">
        <f>BK122</f>
        <v>0</v>
      </c>
    </row>
    <row r="122" spans="2:63" s="12" customFormat="1" ht="25.9" customHeight="1">
      <c r="B122" s="176"/>
      <c r="C122" s="177"/>
      <c r="D122" s="178" t="s">
        <v>75</v>
      </c>
      <c r="E122" s="179" t="s">
        <v>273</v>
      </c>
      <c r="F122" s="179" t="s">
        <v>274</v>
      </c>
      <c r="G122" s="177"/>
      <c r="H122" s="177"/>
      <c r="I122" s="180"/>
      <c r="J122" s="181">
        <f>BK122</f>
        <v>0</v>
      </c>
      <c r="K122" s="177"/>
      <c r="L122" s="182"/>
      <c r="M122" s="183"/>
      <c r="N122" s="184"/>
      <c r="O122" s="184"/>
      <c r="P122" s="185">
        <f>P123+P142+P145+P163</f>
        <v>0</v>
      </c>
      <c r="Q122" s="184"/>
      <c r="R122" s="185">
        <f>R123+R142+R145+R163</f>
        <v>4.325672</v>
      </c>
      <c r="S122" s="184"/>
      <c r="T122" s="186">
        <f>T123+T142+T145+T163</f>
        <v>135.24</v>
      </c>
      <c r="AR122" s="187" t="s">
        <v>84</v>
      </c>
      <c r="AT122" s="188" t="s">
        <v>75</v>
      </c>
      <c r="AU122" s="188" t="s">
        <v>76</v>
      </c>
      <c r="AY122" s="187" t="s">
        <v>205</v>
      </c>
      <c r="BK122" s="189">
        <f>BK123+BK142+BK145+BK163</f>
        <v>0</v>
      </c>
    </row>
    <row r="123" spans="2:63" s="12" customFormat="1" ht="22.9" customHeight="1">
      <c r="B123" s="176"/>
      <c r="C123" s="177"/>
      <c r="D123" s="178" t="s">
        <v>75</v>
      </c>
      <c r="E123" s="190" t="s">
        <v>84</v>
      </c>
      <c r="F123" s="190" t="s">
        <v>275</v>
      </c>
      <c r="G123" s="177"/>
      <c r="H123" s="177"/>
      <c r="I123" s="180"/>
      <c r="J123" s="191">
        <f>BK123</f>
        <v>0</v>
      </c>
      <c r="K123" s="177"/>
      <c r="L123" s="182"/>
      <c r="M123" s="183"/>
      <c r="N123" s="184"/>
      <c r="O123" s="184"/>
      <c r="P123" s="185">
        <f>SUM(P124:P141)</f>
        <v>0</v>
      </c>
      <c r="Q123" s="184"/>
      <c r="R123" s="185">
        <f>SUM(R124:R141)</f>
        <v>0.32256</v>
      </c>
      <c r="S123" s="184"/>
      <c r="T123" s="186">
        <f>SUM(T124:T141)</f>
        <v>0</v>
      </c>
      <c r="AR123" s="187" t="s">
        <v>84</v>
      </c>
      <c r="AT123" s="188" t="s">
        <v>75</v>
      </c>
      <c r="AU123" s="188" t="s">
        <v>84</v>
      </c>
      <c r="AY123" s="187" t="s">
        <v>205</v>
      </c>
      <c r="BK123" s="189">
        <f>SUM(BK124:BK141)</f>
        <v>0</v>
      </c>
    </row>
    <row r="124" spans="1:65" s="2" customFormat="1" ht="24.2" customHeight="1">
      <c r="A124" s="35"/>
      <c r="B124" s="36"/>
      <c r="C124" s="192" t="s">
        <v>84</v>
      </c>
      <c r="D124" s="192" t="s">
        <v>207</v>
      </c>
      <c r="E124" s="193" t="s">
        <v>471</v>
      </c>
      <c r="F124" s="194" t="s">
        <v>472</v>
      </c>
      <c r="G124" s="195" t="s">
        <v>358</v>
      </c>
      <c r="H124" s="196">
        <v>47.952</v>
      </c>
      <c r="I124" s="197"/>
      <c r="J124" s="198">
        <f>ROUND(I124*H124,2)</f>
        <v>0</v>
      </c>
      <c r="K124" s="194" t="s">
        <v>278</v>
      </c>
      <c r="L124" s="40"/>
      <c r="M124" s="199" t="s">
        <v>1</v>
      </c>
      <c r="N124" s="200" t="s">
        <v>41</v>
      </c>
      <c r="O124" s="72"/>
      <c r="P124" s="201">
        <f>O124*H124</f>
        <v>0</v>
      </c>
      <c r="Q124" s="201">
        <v>0</v>
      </c>
      <c r="R124" s="201">
        <f>Q124*H124</f>
        <v>0</v>
      </c>
      <c r="S124" s="201">
        <v>0</v>
      </c>
      <c r="T124" s="202">
        <f>S124*H124</f>
        <v>0</v>
      </c>
      <c r="U124" s="35"/>
      <c r="V124" s="35"/>
      <c r="W124" s="35"/>
      <c r="X124" s="35"/>
      <c r="Y124" s="35"/>
      <c r="Z124" s="35"/>
      <c r="AA124" s="35"/>
      <c r="AB124" s="35"/>
      <c r="AC124" s="35"/>
      <c r="AD124" s="35"/>
      <c r="AE124" s="35"/>
      <c r="AR124" s="203" t="s">
        <v>211</v>
      </c>
      <c r="AT124" s="203" t="s">
        <v>207</v>
      </c>
      <c r="AU124" s="203" t="s">
        <v>86</v>
      </c>
      <c r="AY124" s="18" t="s">
        <v>205</v>
      </c>
      <c r="BE124" s="204">
        <f>IF(N124="základní",J124,0)</f>
        <v>0</v>
      </c>
      <c r="BF124" s="204">
        <f>IF(N124="snížená",J124,0)</f>
        <v>0</v>
      </c>
      <c r="BG124" s="204">
        <f>IF(N124="zákl. přenesená",J124,0)</f>
        <v>0</v>
      </c>
      <c r="BH124" s="204">
        <f>IF(N124="sníž. přenesená",J124,0)</f>
        <v>0</v>
      </c>
      <c r="BI124" s="204">
        <f>IF(N124="nulová",J124,0)</f>
        <v>0</v>
      </c>
      <c r="BJ124" s="18" t="s">
        <v>84</v>
      </c>
      <c r="BK124" s="204">
        <f>ROUND(I124*H124,2)</f>
        <v>0</v>
      </c>
      <c r="BL124" s="18" t="s">
        <v>211</v>
      </c>
      <c r="BM124" s="203" t="s">
        <v>4795</v>
      </c>
    </row>
    <row r="125" spans="2:51" s="13" customFormat="1" ht="12">
      <c r="B125" s="214"/>
      <c r="C125" s="215"/>
      <c r="D125" s="205" t="s">
        <v>284</v>
      </c>
      <c r="E125" s="216" t="s">
        <v>1</v>
      </c>
      <c r="F125" s="217" t="s">
        <v>4796</v>
      </c>
      <c r="G125" s="215"/>
      <c r="H125" s="218">
        <v>31.992</v>
      </c>
      <c r="I125" s="219"/>
      <c r="J125" s="215"/>
      <c r="K125" s="215"/>
      <c r="L125" s="220"/>
      <c r="M125" s="221"/>
      <c r="N125" s="222"/>
      <c r="O125" s="222"/>
      <c r="P125" s="222"/>
      <c r="Q125" s="222"/>
      <c r="R125" s="222"/>
      <c r="S125" s="222"/>
      <c r="T125" s="223"/>
      <c r="AT125" s="224" t="s">
        <v>284</v>
      </c>
      <c r="AU125" s="224" t="s">
        <v>86</v>
      </c>
      <c r="AV125" s="13" t="s">
        <v>86</v>
      </c>
      <c r="AW125" s="13" t="s">
        <v>32</v>
      </c>
      <c r="AX125" s="13" t="s">
        <v>76</v>
      </c>
      <c r="AY125" s="224" t="s">
        <v>205</v>
      </c>
    </row>
    <row r="126" spans="2:51" s="13" customFormat="1" ht="12">
      <c r="B126" s="214"/>
      <c r="C126" s="215"/>
      <c r="D126" s="205" t="s">
        <v>284</v>
      </c>
      <c r="E126" s="216" t="s">
        <v>1</v>
      </c>
      <c r="F126" s="217" t="s">
        <v>4797</v>
      </c>
      <c r="G126" s="215"/>
      <c r="H126" s="218">
        <v>15.96</v>
      </c>
      <c r="I126" s="219"/>
      <c r="J126" s="215"/>
      <c r="K126" s="215"/>
      <c r="L126" s="220"/>
      <c r="M126" s="221"/>
      <c r="N126" s="222"/>
      <c r="O126" s="222"/>
      <c r="P126" s="222"/>
      <c r="Q126" s="222"/>
      <c r="R126" s="222"/>
      <c r="S126" s="222"/>
      <c r="T126" s="223"/>
      <c r="AT126" s="224" t="s">
        <v>284</v>
      </c>
      <c r="AU126" s="224" t="s">
        <v>86</v>
      </c>
      <c r="AV126" s="13" t="s">
        <v>86</v>
      </c>
      <c r="AW126" s="13" t="s">
        <v>32</v>
      </c>
      <c r="AX126" s="13" t="s">
        <v>76</v>
      </c>
      <c r="AY126" s="224" t="s">
        <v>205</v>
      </c>
    </row>
    <row r="127" spans="2:51" s="15" customFormat="1" ht="12">
      <c r="B127" s="239"/>
      <c r="C127" s="240"/>
      <c r="D127" s="205" t="s">
        <v>284</v>
      </c>
      <c r="E127" s="241" t="s">
        <v>1</v>
      </c>
      <c r="F127" s="242" t="s">
        <v>453</v>
      </c>
      <c r="G127" s="240"/>
      <c r="H127" s="243">
        <v>47.952</v>
      </c>
      <c r="I127" s="244"/>
      <c r="J127" s="240"/>
      <c r="K127" s="240"/>
      <c r="L127" s="245"/>
      <c r="M127" s="246"/>
      <c r="N127" s="247"/>
      <c r="O127" s="247"/>
      <c r="P127" s="247"/>
      <c r="Q127" s="247"/>
      <c r="R127" s="247"/>
      <c r="S127" s="247"/>
      <c r="T127" s="248"/>
      <c r="AT127" s="249" t="s">
        <v>284</v>
      </c>
      <c r="AU127" s="249" t="s">
        <v>86</v>
      </c>
      <c r="AV127" s="15" t="s">
        <v>211</v>
      </c>
      <c r="AW127" s="15" t="s">
        <v>32</v>
      </c>
      <c r="AX127" s="15" t="s">
        <v>84</v>
      </c>
      <c r="AY127" s="249" t="s">
        <v>205</v>
      </c>
    </row>
    <row r="128" spans="1:65" s="2" customFormat="1" ht="24.2" customHeight="1">
      <c r="A128" s="35"/>
      <c r="B128" s="36"/>
      <c r="C128" s="192" t="s">
        <v>86</v>
      </c>
      <c r="D128" s="192" t="s">
        <v>207</v>
      </c>
      <c r="E128" s="193" t="s">
        <v>4691</v>
      </c>
      <c r="F128" s="194" t="s">
        <v>4692</v>
      </c>
      <c r="G128" s="195" t="s">
        <v>358</v>
      </c>
      <c r="H128" s="196">
        <v>191.808</v>
      </c>
      <c r="I128" s="197"/>
      <c r="J128" s="198">
        <f>ROUND(I128*H128,2)</f>
        <v>0</v>
      </c>
      <c r="K128" s="194" t="s">
        <v>278</v>
      </c>
      <c r="L128" s="40"/>
      <c r="M128" s="199" t="s">
        <v>1</v>
      </c>
      <c r="N128" s="200" t="s">
        <v>41</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211</v>
      </c>
      <c r="AT128" s="203" t="s">
        <v>207</v>
      </c>
      <c r="AU128" s="203" t="s">
        <v>86</v>
      </c>
      <c r="AY128" s="18" t="s">
        <v>205</v>
      </c>
      <c r="BE128" s="204">
        <f>IF(N128="základní",J128,0)</f>
        <v>0</v>
      </c>
      <c r="BF128" s="204">
        <f>IF(N128="snížená",J128,0)</f>
        <v>0</v>
      </c>
      <c r="BG128" s="204">
        <f>IF(N128="zákl. přenesená",J128,0)</f>
        <v>0</v>
      </c>
      <c r="BH128" s="204">
        <f>IF(N128="sníž. přenesená",J128,0)</f>
        <v>0</v>
      </c>
      <c r="BI128" s="204">
        <f>IF(N128="nulová",J128,0)</f>
        <v>0</v>
      </c>
      <c r="BJ128" s="18" t="s">
        <v>84</v>
      </c>
      <c r="BK128" s="204">
        <f>ROUND(I128*H128,2)</f>
        <v>0</v>
      </c>
      <c r="BL128" s="18" t="s">
        <v>211</v>
      </c>
      <c r="BM128" s="203" t="s">
        <v>4693</v>
      </c>
    </row>
    <row r="129" spans="2:51" s="13" customFormat="1" ht="12">
      <c r="B129" s="214"/>
      <c r="C129" s="215"/>
      <c r="D129" s="205" t="s">
        <v>284</v>
      </c>
      <c r="E129" s="216" t="s">
        <v>1</v>
      </c>
      <c r="F129" s="217" t="s">
        <v>4798</v>
      </c>
      <c r="G129" s="215"/>
      <c r="H129" s="218">
        <v>127.968</v>
      </c>
      <c r="I129" s="219"/>
      <c r="J129" s="215"/>
      <c r="K129" s="215"/>
      <c r="L129" s="220"/>
      <c r="M129" s="221"/>
      <c r="N129" s="222"/>
      <c r="O129" s="222"/>
      <c r="P129" s="222"/>
      <c r="Q129" s="222"/>
      <c r="R129" s="222"/>
      <c r="S129" s="222"/>
      <c r="T129" s="223"/>
      <c r="AT129" s="224" t="s">
        <v>284</v>
      </c>
      <c r="AU129" s="224" t="s">
        <v>86</v>
      </c>
      <c r="AV129" s="13" t="s">
        <v>86</v>
      </c>
      <c r="AW129" s="13" t="s">
        <v>32</v>
      </c>
      <c r="AX129" s="13" t="s">
        <v>76</v>
      </c>
      <c r="AY129" s="224" t="s">
        <v>205</v>
      </c>
    </row>
    <row r="130" spans="2:51" s="13" customFormat="1" ht="12">
      <c r="B130" s="214"/>
      <c r="C130" s="215"/>
      <c r="D130" s="205" t="s">
        <v>284</v>
      </c>
      <c r="E130" s="216" t="s">
        <v>1</v>
      </c>
      <c r="F130" s="217" t="s">
        <v>4799</v>
      </c>
      <c r="G130" s="215"/>
      <c r="H130" s="218">
        <v>63.84</v>
      </c>
      <c r="I130" s="219"/>
      <c r="J130" s="215"/>
      <c r="K130" s="215"/>
      <c r="L130" s="220"/>
      <c r="M130" s="221"/>
      <c r="N130" s="222"/>
      <c r="O130" s="222"/>
      <c r="P130" s="222"/>
      <c r="Q130" s="222"/>
      <c r="R130" s="222"/>
      <c r="S130" s="222"/>
      <c r="T130" s="223"/>
      <c r="AT130" s="224" t="s">
        <v>284</v>
      </c>
      <c r="AU130" s="224" t="s">
        <v>86</v>
      </c>
      <c r="AV130" s="13" t="s">
        <v>86</v>
      </c>
      <c r="AW130" s="13" t="s">
        <v>32</v>
      </c>
      <c r="AX130" s="13" t="s">
        <v>76</v>
      </c>
      <c r="AY130" s="224" t="s">
        <v>205</v>
      </c>
    </row>
    <row r="131" spans="2:51" s="15" customFormat="1" ht="12">
      <c r="B131" s="239"/>
      <c r="C131" s="240"/>
      <c r="D131" s="205" t="s">
        <v>284</v>
      </c>
      <c r="E131" s="241" t="s">
        <v>1</v>
      </c>
      <c r="F131" s="242" t="s">
        <v>453</v>
      </c>
      <c r="G131" s="240"/>
      <c r="H131" s="243">
        <v>191.808</v>
      </c>
      <c r="I131" s="244"/>
      <c r="J131" s="240"/>
      <c r="K131" s="240"/>
      <c r="L131" s="245"/>
      <c r="M131" s="246"/>
      <c r="N131" s="247"/>
      <c r="O131" s="247"/>
      <c r="P131" s="247"/>
      <c r="Q131" s="247"/>
      <c r="R131" s="247"/>
      <c r="S131" s="247"/>
      <c r="T131" s="248"/>
      <c r="AT131" s="249" t="s">
        <v>284</v>
      </c>
      <c r="AU131" s="249" t="s">
        <v>86</v>
      </c>
      <c r="AV131" s="15" t="s">
        <v>211</v>
      </c>
      <c r="AW131" s="15" t="s">
        <v>32</v>
      </c>
      <c r="AX131" s="15" t="s">
        <v>84</v>
      </c>
      <c r="AY131" s="249" t="s">
        <v>205</v>
      </c>
    </row>
    <row r="132" spans="1:65" s="2" customFormat="1" ht="14.45" customHeight="1">
      <c r="A132" s="35"/>
      <c r="B132" s="36"/>
      <c r="C132" s="192" t="s">
        <v>218</v>
      </c>
      <c r="D132" s="192" t="s">
        <v>207</v>
      </c>
      <c r="E132" s="193" t="s">
        <v>4695</v>
      </c>
      <c r="F132" s="194" t="s">
        <v>4696</v>
      </c>
      <c r="G132" s="195" t="s">
        <v>282</v>
      </c>
      <c r="H132" s="196">
        <v>384</v>
      </c>
      <c r="I132" s="197"/>
      <c r="J132" s="198">
        <f>ROUND(I132*H132,2)</f>
        <v>0</v>
      </c>
      <c r="K132" s="194" t="s">
        <v>278</v>
      </c>
      <c r="L132" s="40"/>
      <c r="M132" s="199" t="s">
        <v>1</v>
      </c>
      <c r="N132" s="200" t="s">
        <v>41</v>
      </c>
      <c r="O132" s="72"/>
      <c r="P132" s="201">
        <f>O132*H132</f>
        <v>0</v>
      </c>
      <c r="Q132" s="201">
        <v>0.00084</v>
      </c>
      <c r="R132" s="201">
        <f>Q132*H132</f>
        <v>0.32256</v>
      </c>
      <c r="S132" s="201">
        <v>0</v>
      </c>
      <c r="T132" s="202">
        <f>S132*H132</f>
        <v>0</v>
      </c>
      <c r="U132" s="35"/>
      <c r="V132" s="35"/>
      <c r="W132" s="35"/>
      <c r="X132" s="35"/>
      <c r="Y132" s="35"/>
      <c r="Z132" s="35"/>
      <c r="AA132" s="35"/>
      <c r="AB132" s="35"/>
      <c r="AC132" s="35"/>
      <c r="AD132" s="35"/>
      <c r="AE132" s="35"/>
      <c r="AR132" s="203" t="s">
        <v>211</v>
      </c>
      <c r="AT132" s="203" t="s">
        <v>207</v>
      </c>
      <c r="AU132" s="203" t="s">
        <v>86</v>
      </c>
      <c r="AY132" s="18" t="s">
        <v>205</v>
      </c>
      <c r="BE132" s="204">
        <f>IF(N132="základní",J132,0)</f>
        <v>0</v>
      </c>
      <c r="BF132" s="204">
        <f>IF(N132="snížená",J132,0)</f>
        <v>0</v>
      </c>
      <c r="BG132" s="204">
        <f>IF(N132="zákl. přenesená",J132,0)</f>
        <v>0</v>
      </c>
      <c r="BH132" s="204">
        <f>IF(N132="sníž. přenesená",J132,0)</f>
        <v>0</v>
      </c>
      <c r="BI132" s="204">
        <f>IF(N132="nulová",J132,0)</f>
        <v>0</v>
      </c>
      <c r="BJ132" s="18" t="s">
        <v>84</v>
      </c>
      <c r="BK132" s="204">
        <f>ROUND(I132*H132,2)</f>
        <v>0</v>
      </c>
      <c r="BL132" s="18" t="s">
        <v>211</v>
      </c>
      <c r="BM132" s="203" t="s">
        <v>4697</v>
      </c>
    </row>
    <row r="133" spans="1:65" s="2" customFormat="1" ht="24.2" customHeight="1">
      <c r="A133" s="35"/>
      <c r="B133" s="36"/>
      <c r="C133" s="192" t="s">
        <v>211</v>
      </c>
      <c r="D133" s="192" t="s">
        <v>207</v>
      </c>
      <c r="E133" s="193" t="s">
        <v>4698</v>
      </c>
      <c r="F133" s="194" t="s">
        <v>4699</v>
      </c>
      <c r="G133" s="195" t="s">
        <v>282</v>
      </c>
      <c r="H133" s="196">
        <v>384</v>
      </c>
      <c r="I133" s="197"/>
      <c r="J133" s="198">
        <f>ROUND(I133*H133,2)</f>
        <v>0</v>
      </c>
      <c r="K133" s="194" t="s">
        <v>278</v>
      </c>
      <c r="L133" s="40"/>
      <c r="M133" s="199" t="s">
        <v>1</v>
      </c>
      <c r="N133" s="200" t="s">
        <v>41</v>
      </c>
      <c r="O133" s="72"/>
      <c r="P133" s="201">
        <f>O133*H133</f>
        <v>0</v>
      </c>
      <c r="Q133" s="201">
        <v>0</v>
      </c>
      <c r="R133" s="201">
        <f>Q133*H133</f>
        <v>0</v>
      </c>
      <c r="S133" s="201">
        <v>0</v>
      </c>
      <c r="T133" s="202">
        <f>S133*H133</f>
        <v>0</v>
      </c>
      <c r="U133" s="35"/>
      <c r="V133" s="35"/>
      <c r="W133" s="35"/>
      <c r="X133" s="35"/>
      <c r="Y133" s="35"/>
      <c r="Z133" s="35"/>
      <c r="AA133" s="35"/>
      <c r="AB133" s="35"/>
      <c r="AC133" s="35"/>
      <c r="AD133" s="35"/>
      <c r="AE133" s="35"/>
      <c r="AR133" s="203" t="s">
        <v>211</v>
      </c>
      <c r="AT133" s="203" t="s">
        <v>207</v>
      </c>
      <c r="AU133" s="203" t="s">
        <v>86</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4700</v>
      </c>
    </row>
    <row r="134" spans="1:65" s="2" customFormat="1" ht="24.2" customHeight="1">
      <c r="A134" s="35"/>
      <c r="B134" s="36"/>
      <c r="C134" s="192" t="s">
        <v>204</v>
      </c>
      <c r="D134" s="192" t="s">
        <v>207</v>
      </c>
      <c r="E134" s="193" t="s">
        <v>485</v>
      </c>
      <c r="F134" s="194" t="s">
        <v>486</v>
      </c>
      <c r="G134" s="195" t="s">
        <v>358</v>
      </c>
      <c r="H134" s="196">
        <v>116.4</v>
      </c>
      <c r="I134" s="197"/>
      <c r="J134" s="198">
        <f>ROUND(I134*H134,2)</f>
        <v>0</v>
      </c>
      <c r="K134" s="194" t="s">
        <v>278</v>
      </c>
      <c r="L134" s="40"/>
      <c r="M134" s="199" t="s">
        <v>1</v>
      </c>
      <c r="N134" s="200" t="s">
        <v>41</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211</v>
      </c>
      <c r="AT134" s="203" t="s">
        <v>207</v>
      </c>
      <c r="AU134" s="203" t="s">
        <v>86</v>
      </c>
      <c r="AY134" s="18" t="s">
        <v>205</v>
      </c>
      <c r="BE134" s="204">
        <f>IF(N134="základní",J134,0)</f>
        <v>0</v>
      </c>
      <c r="BF134" s="204">
        <f>IF(N134="snížená",J134,0)</f>
        <v>0</v>
      </c>
      <c r="BG134" s="204">
        <f>IF(N134="zákl. přenesená",J134,0)</f>
        <v>0</v>
      </c>
      <c r="BH134" s="204">
        <f>IF(N134="sníž. přenesená",J134,0)</f>
        <v>0</v>
      </c>
      <c r="BI134" s="204">
        <f>IF(N134="nulová",J134,0)</f>
        <v>0</v>
      </c>
      <c r="BJ134" s="18" t="s">
        <v>84</v>
      </c>
      <c r="BK134" s="204">
        <f>ROUND(I134*H134,2)</f>
        <v>0</v>
      </c>
      <c r="BL134" s="18" t="s">
        <v>211</v>
      </c>
      <c r="BM134" s="203" t="s">
        <v>4701</v>
      </c>
    </row>
    <row r="135" spans="1:65" s="2" customFormat="1" ht="37.9" customHeight="1">
      <c r="A135" s="35"/>
      <c r="B135" s="36"/>
      <c r="C135" s="192" t="s">
        <v>235</v>
      </c>
      <c r="D135" s="192" t="s">
        <v>207</v>
      </c>
      <c r="E135" s="193" t="s">
        <v>489</v>
      </c>
      <c r="F135" s="194" t="s">
        <v>490</v>
      </c>
      <c r="G135" s="195" t="s">
        <v>358</v>
      </c>
      <c r="H135" s="196">
        <v>1047.6</v>
      </c>
      <c r="I135" s="197"/>
      <c r="J135" s="198">
        <f>ROUND(I135*H135,2)</f>
        <v>0</v>
      </c>
      <c r="K135" s="194" t="s">
        <v>278</v>
      </c>
      <c r="L135" s="40"/>
      <c r="M135" s="199" t="s">
        <v>1</v>
      </c>
      <c r="N135" s="200" t="s">
        <v>41</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211</v>
      </c>
      <c r="AT135" s="203" t="s">
        <v>207</v>
      </c>
      <c r="AU135" s="203" t="s">
        <v>86</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4705</v>
      </c>
    </row>
    <row r="136" spans="2:51" s="13" customFormat="1" ht="12">
      <c r="B136" s="214"/>
      <c r="C136" s="215"/>
      <c r="D136" s="205" t="s">
        <v>284</v>
      </c>
      <c r="E136" s="216" t="s">
        <v>1</v>
      </c>
      <c r="F136" s="217" t="s">
        <v>4800</v>
      </c>
      <c r="G136" s="215"/>
      <c r="H136" s="218">
        <v>1047.6</v>
      </c>
      <c r="I136" s="219"/>
      <c r="J136" s="215"/>
      <c r="K136" s="215"/>
      <c r="L136" s="220"/>
      <c r="M136" s="221"/>
      <c r="N136" s="222"/>
      <c r="O136" s="222"/>
      <c r="P136" s="222"/>
      <c r="Q136" s="222"/>
      <c r="R136" s="222"/>
      <c r="S136" s="222"/>
      <c r="T136" s="223"/>
      <c r="AT136" s="224" t="s">
        <v>284</v>
      </c>
      <c r="AU136" s="224" t="s">
        <v>86</v>
      </c>
      <c r="AV136" s="13" t="s">
        <v>86</v>
      </c>
      <c r="AW136" s="13" t="s">
        <v>32</v>
      </c>
      <c r="AX136" s="13" t="s">
        <v>84</v>
      </c>
      <c r="AY136" s="224" t="s">
        <v>205</v>
      </c>
    </row>
    <row r="137" spans="1:65" s="2" customFormat="1" ht="24.2" customHeight="1">
      <c r="A137" s="35"/>
      <c r="B137" s="36"/>
      <c r="C137" s="192" t="s">
        <v>240</v>
      </c>
      <c r="D137" s="192" t="s">
        <v>207</v>
      </c>
      <c r="E137" s="193" t="s">
        <v>493</v>
      </c>
      <c r="F137" s="194" t="s">
        <v>407</v>
      </c>
      <c r="G137" s="195" t="s">
        <v>382</v>
      </c>
      <c r="H137" s="196">
        <v>209.52</v>
      </c>
      <c r="I137" s="197"/>
      <c r="J137" s="198">
        <f>ROUND(I137*H137,2)</f>
        <v>0</v>
      </c>
      <c r="K137" s="194" t="s">
        <v>278</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86</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4707</v>
      </c>
    </row>
    <row r="138" spans="2:51" s="13" customFormat="1" ht="12">
      <c r="B138" s="214"/>
      <c r="C138" s="215"/>
      <c r="D138" s="205" t="s">
        <v>284</v>
      </c>
      <c r="E138" s="216" t="s">
        <v>1</v>
      </c>
      <c r="F138" s="217" t="s">
        <v>4801</v>
      </c>
      <c r="G138" s="215"/>
      <c r="H138" s="218">
        <v>209.52</v>
      </c>
      <c r="I138" s="219"/>
      <c r="J138" s="215"/>
      <c r="K138" s="215"/>
      <c r="L138" s="220"/>
      <c r="M138" s="221"/>
      <c r="N138" s="222"/>
      <c r="O138" s="222"/>
      <c r="P138" s="222"/>
      <c r="Q138" s="222"/>
      <c r="R138" s="222"/>
      <c r="S138" s="222"/>
      <c r="T138" s="223"/>
      <c r="AT138" s="224" t="s">
        <v>284</v>
      </c>
      <c r="AU138" s="224" t="s">
        <v>86</v>
      </c>
      <c r="AV138" s="13" t="s">
        <v>86</v>
      </c>
      <c r="AW138" s="13" t="s">
        <v>32</v>
      </c>
      <c r="AX138" s="13" t="s">
        <v>84</v>
      </c>
      <c r="AY138" s="224" t="s">
        <v>205</v>
      </c>
    </row>
    <row r="139" spans="1:65" s="2" customFormat="1" ht="14.45" customHeight="1">
      <c r="A139" s="35"/>
      <c r="B139" s="36"/>
      <c r="C139" s="192" t="s">
        <v>245</v>
      </c>
      <c r="D139" s="192" t="s">
        <v>207</v>
      </c>
      <c r="E139" s="193" t="s">
        <v>496</v>
      </c>
      <c r="F139" s="194" t="s">
        <v>497</v>
      </c>
      <c r="G139" s="195" t="s">
        <v>358</v>
      </c>
      <c r="H139" s="196">
        <v>116.4</v>
      </c>
      <c r="I139" s="197"/>
      <c r="J139" s="198">
        <f>ROUND(I139*H139,2)</f>
        <v>0</v>
      </c>
      <c r="K139" s="194" t="s">
        <v>278</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86</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4709</v>
      </c>
    </row>
    <row r="140" spans="1:65" s="2" customFormat="1" ht="24.2" customHeight="1">
      <c r="A140" s="35"/>
      <c r="B140" s="36"/>
      <c r="C140" s="192" t="s">
        <v>249</v>
      </c>
      <c r="D140" s="192" t="s">
        <v>207</v>
      </c>
      <c r="E140" s="193" t="s">
        <v>499</v>
      </c>
      <c r="F140" s="194" t="s">
        <v>500</v>
      </c>
      <c r="G140" s="195" t="s">
        <v>358</v>
      </c>
      <c r="H140" s="196">
        <v>123.36</v>
      </c>
      <c r="I140" s="197"/>
      <c r="J140" s="198">
        <f>ROUND(I140*H140,2)</f>
        <v>0</v>
      </c>
      <c r="K140" s="194" t="s">
        <v>278</v>
      </c>
      <c r="L140" s="40"/>
      <c r="M140" s="199" t="s">
        <v>1</v>
      </c>
      <c r="N140" s="200" t="s">
        <v>41</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211</v>
      </c>
      <c r="AT140" s="203" t="s">
        <v>207</v>
      </c>
      <c r="AU140" s="203" t="s">
        <v>86</v>
      </c>
      <c r="AY140" s="18" t="s">
        <v>205</v>
      </c>
      <c r="BE140" s="204">
        <f>IF(N140="základní",J140,0)</f>
        <v>0</v>
      </c>
      <c r="BF140" s="204">
        <f>IF(N140="snížená",J140,0)</f>
        <v>0</v>
      </c>
      <c r="BG140" s="204">
        <f>IF(N140="zákl. přenesená",J140,0)</f>
        <v>0</v>
      </c>
      <c r="BH140" s="204">
        <f>IF(N140="sníž. přenesená",J140,0)</f>
        <v>0</v>
      </c>
      <c r="BI140" s="204">
        <f>IF(N140="nulová",J140,0)</f>
        <v>0</v>
      </c>
      <c r="BJ140" s="18" t="s">
        <v>84</v>
      </c>
      <c r="BK140" s="204">
        <f>ROUND(I140*H140,2)</f>
        <v>0</v>
      </c>
      <c r="BL140" s="18" t="s">
        <v>211</v>
      </c>
      <c r="BM140" s="203" t="s">
        <v>4710</v>
      </c>
    </row>
    <row r="141" spans="2:51" s="13" customFormat="1" ht="12">
      <c r="B141" s="214"/>
      <c r="C141" s="215"/>
      <c r="D141" s="205" t="s">
        <v>284</v>
      </c>
      <c r="E141" s="216" t="s">
        <v>1</v>
      </c>
      <c r="F141" s="217" t="s">
        <v>4802</v>
      </c>
      <c r="G141" s="215"/>
      <c r="H141" s="218">
        <v>123.36</v>
      </c>
      <c r="I141" s="219"/>
      <c r="J141" s="215"/>
      <c r="K141" s="215"/>
      <c r="L141" s="220"/>
      <c r="M141" s="221"/>
      <c r="N141" s="222"/>
      <c r="O141" s="222"/>
      <c r="P141" s="222"/>
      <c r="Q141" s="222"/>
      <c r="R141" s="222"/>
      <c r="S141" s="222"/>
      <c r="T141" s="223"/>
      <c r="AT141" s="224" t="s">
        <v>284</v>
      </c>
      <c r="AU141" s="224" t="s">
        <v>86</v>
      </c>
      <c r="AV141" s="13" t="s">
        <v>86</v>
      </c>
      <c r="AW141" s="13" t="s">
        <v>32</v>
      </c>
      <c r="AX141" s="13" t="s">
        <v>84</v>
      </c>
      <c r="AY141" s="224" t="s">
        <v>205</v>
      </c>
    </row>
    <row r="142" spans="2:63" s="12" customFormat="1" ht="22.9" customHeight="1">
      <c r="B142" s="176"/>
      <c r="C142" s="177"/>
      <c r="D142" s="178" t="s">
        <v>75</v>
      </c>
      <c r="E142" s="190" t="s">
        <v>211</v>
      </c>
      <c r="F142" s="190" t="s">
        <v>756</v>
      </c>
      <c r="G142" s="177"/>
      <c r="H142" s="177"/>
      <c r="I142" s="180"/>
      <c r="J142" s="191">
        <f>BK142</f>
        <v>0</v>
      </c>
      <c r="K142" s="177"/>
      <c r="L142" s="182"/>
      <c r="M142" s="183"/>
      <c r="N142" s="184"/>
      <c r="O142" s="184"/>
      <c r="P142" s="185">
        <f>SUM(P143:P144)</f>
        <v>0</v>
      </c>
      <c r="Q142" s="184"/>
      <c r="R142" s="185">
        <f>SUM(R143:R144)</f>
        <v>0</v>
      </c>
      <c r="S142" s="184"/>
      <c r="T142" s="186">
        <f>SUM(T143:T144)</f>
        <v>0</v>
      </c>
      <c r="AR142" s="187" t="s">
        <v>84</v>
      </c>
      <c r="AT142" s="188" t="s">
        <v>75</v>
      </c>
      <c r="AU142" s="188" t="s">
        <v>84</v>
      </c>
      <c r="AY142" s="187" t="s">
        <v>205</v>
      </c>
      <c r="BK142" s="189">
        <f>SUM(BK143:BK144)</f>
        <v>0</v>
      </c>
    </row>
    <row r="143" spans="1:65" s="2" customFormat="1" ht="14.45" customHeight="1">
      <c r="A143" s="35"/>
      <c r="B143" s="36"/>
      <c r="C143" s="192" t="s">
        <v>256</v>
      </c>
      <c r="D143" s="192" t="s">
        <v>207</v>
      </c>
      <c r="E143" s="193" t="s">
        <v>4714</v>
      </c>
      <c r="F143" s="194" t="s">
        <v>4715</v>
      </c>
      <c r="G143" s="195" t="s">
        <v>358</v>
      </c>
      <c r="H143" s="196">
        <v>116.4</v>
      </c>
      <c r="I143" s="197"/>
      <c r="J143" s="198">
        <f>ROUND(I143*H143,2)</f>
        <v>0</v>
      </c>
      <c r="K143" s="194" t="s">
        <v>278</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86</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4716</v>
      </c>
    </row>
    <row r="144" spans="2:51" s="13" customFormat="1" ht="12">
      <c r="B144" s="214"/>
      <c r="C144" s="215"/>
      <c r="D144" s="205" t="s">
        <v>284</v>
      </c>
      <c r="E144" s="216" t="s">
        <v>1</v>
      </c>
      <c r="F144" s="217" t="s">
        <v>4803</v>
      </c>
      <c r="G144" s="215"/>
      <c r="H144" s="218">
        <v>116.4</v>
      </c>
      <c r="I144" s="219"/>
      <c r="J144" s="215"/>
      <c r="K144" s="215"/>
      <c r="L144" s="220"/>
      <c r="M144" s="221"/>
      <c r="N144" s="222"/>
      <c r="O144" s="222"/>
      <c r="P144" s="222"/>
      <c r="Q144" s="222"/>
      <c r="R144" s="222"/>
      <c r="S144" s="222"/>
      <c r="T144" s="223"/>
      <c r="AT144" s="224" t="s">
        <v>284</v>
      </c>
      <c r="AU144" s="224" t="s">
        <v>86</v>
      </c>
      <c r="AV144" s="13" t="s">
        <v>86</v>
      </c>
      <c r="AW144" s="13" t="s">
        <v>32</v>
      </c>
      <c r="AX144" s="13" t="s">
        <v>84</v>
      </c>
      <c r="AY144" s="224" t="s">
        <v>205</v>
      </c>
    </row>
    <row r="145" spans="2:63" s="12" customFormat="1" ht="22.9" customHeight="1">
      <c r="B145" s="176"/>
      <c r="C145" s="177"/>
      <c r="D145" s="178" t="s">
        <v>75</v>
      </c>
      <c r="E145" s="190" t="s">
        <v>245</v>
      </c>
      <c r="F145" s="190" t="s">
        <v>3683</v>
      </c>
      <c r="G145" s="177"/>
      <c r="H145" s="177"/>
      <c r="I145" s="180"/>
      <c r="J145" s="191">
        <f>BK145</f>
        <v>0</v>
      </c>
      <c r="K145" s="177"/>
      <c r="L145" s="182"/>
      <c r="M145" s="183"/>
      <c r="N145" s="184"/>
      <c r="O145" s="184"/>
      <c r="P145" s="185">
        <f>SUM(P146:P162)</f>
        <v>0</v>
      </c>
      <c r="Q145" s="184"/>
      <c r="R145" s="185">
        <f>SUM(R146:R162)</f>
        <v>4.003112</v>
      </c>
      <c r="S145" s="184"/>
      <c r="T145" s="186">
        <f>SUM(T146:T162)</f>
        <v>135.24</v>
      </c>
      <c r="AR145" s="187" t="s">
        <v>84</v>
      </c>
      <c r="AT145" s="188" t="s">
        <v>75</v>
      </c>
      <c r="AU145" s="188" t="s">
        <v>84</v>
      </c>
      <c r="AY145" s="187" t="s">
        <v>205</v>
      </c>
      <c r="BK145" s="189">
        <f>SUM(BK146:BK162)</f>
        <v>0</v>
      </c>
    </row>
    <row r="146" spans="1:65" s="2" customFormat="1" ht="37.9" customHeight="1">
      <c r="A146" s="35"/>
      <c r="B146" s="36"/>
      <c r="C146" s="192" t="s">
        <v>263</v>
      </c>
      <c r="D146" s="192" t="s">
        <v>207</v>
      </c>
      <c r="E146" s="193" t="s">
        <v>4804</v>
      </c>
      <c r="F146" s="194" t="s">
        <v>4805</v>
      </c>
      <c r="G146" s="195" t="s">
        <v>326</v>
      </c>
      <c r="H146" s="196">
        <v>161</v>
      </c>
      <c r="I146" s="197"/>
      <c r="J146" s="198">
        <f>ROUND(I146*H146,2)</f>
        <v>0</v>
      </c>
      <c r="K146" s="194" t="s">
        <v>1</v>
      </c>
      <c r="L146" s="40"/>
      <c r="M146" s="199" t="s">
        <v>1</v>
      </c>
      <c r="N146" s="200" t="s">
        <v>41</v>
      </c>
      <c r="O146" s="72"/>
      <c r="P146" s="201">
        <f>O146*H146</f>
        <v>0</v>
      </c>
      <c r="Q146" s="201">
        <v>0</v>
      </c>
      <c r="R146" s="201">
        <f>Q146*H146</f>
        <v>0</v>
      </c>
      <c r="S146" s="201">
        <v>0.84</v>
      </c>
      <c r="T146" s="202">
        <f>S146*H146</f>
        <v>135.24</v>
      </c>
      <c r="U146" s="35"/>
      <c r="V146" s="35"/>
      <c r="W146" s="35"/>
      <c r="X146" s="35"/>
      <c r="Y146" s="35"/>
      <c r="Z146" s="35"/>
      <c r="AA146" s="35"/>
      <c r="AB146" s="35"/>
      <c r="AC146" s="35"/>
      <c r="AD146" s="35"/>
      <c r="AE146" s="35"/>
      <c r="AR146" s="203" t="s">
        <v>211</v>
      </c>
      <c r="AT146" s="203" t="s">
        <v>207</v>
      </c>
      <c r="AU146" s="203" t="s">
        <v>86</v>
      </c>
      <c r="AY146" s="18" t="s">
        <v>205</v>
      </c>
      <c r="BE146" s="204">
        <f>IF(N146="základní",J146,0)</f>
        <v>0</v>
      </c>
      <c r="BF146" s="204">
        <f>IF(N146="snížená",J146,0)</f>
        <v>0</v>
      </c>
      <c r="BG146" s="204">
        <f>IF(N146="zákl. přenesená",J146,0)</f>
        <v>0</v>
      </c>
      <c r="BH146" s="204">
        <f>IF(N146="sníž. přenesená",J146,0)</f>
        <v>0</v>
      </c>
      <c r="BI146" s="204">
        <f>IF(N146="nulová",J146,0)</f>
        <v>0</v>
      </c>
      <c r="BJ146" s="18" t="s">
        <v>84</v>
      </c>
      <c r="BK146" s="204">
        <f>ROUND(I146*H146,2)</f>
        <v>0</v>
      </c>
      <c r="BL146" s="18" t="s">
        <v>211</v>
      </c>
      <c r="BM146" s="203" t="s">
        <v>4806</v>
      </c>
    </row>
    <row r="147" spans="2:51" s="13" customFormat="1" ht="12">
      <c r="B147" s="214"/>
      <c r="C147" s="215"/>
      <c r="D147" s="205" t="s">
        <v>284</v>
      </c>
      <c r="E147" s="216" t="s">
        <v>1</v>
      </c>
      <c r="F147" s="217" t="s">
        <v>4807</v>
      </c>
      <c r="G147" s="215"/>
      <c r="H147" s="218">
        <v>161</v>
      </c>
      <c r="I147" s="219"/>
      <c r="J147" s="215"/>
      <c r="K147" s="215"/>
      <c r="L147" s="220"/>
      <c r="M147" s="221"/>
      <c r="N147" s="222"/>
      <c r="O147" s="222"/>
      <c r="P147" s="222"/>
      <c r="Q147" s="222"/>
      <c r="R147" s="222"/>
      <c r="S147" s="222"/>
      <c r="T147" s="223"/>
      <c r="AT147" s="224" t="s">
        <v>284</v>
      </c>
      <c r="AU147" s="224" t="s">
        <v>86</v>
      </c>
      <c r="AV147" s="13" t="s">
        <v>86</v>
      </c>
      <c r="AW147" s="13" t="s">
        <v>32</v>
      </c>
      <c r="AX147" s="13" t="s">
        <v>84</v>
      </c>
      <c r="AY147" s="224" t="s">
        <v>205</v>
      </c>
    </row>
    <row r="148" spans="1:65" s="2" customFormat="1" ht="24.2" customHeight="1">
      <c r="A148" s="35"/>
      <c r="B148" s="36"/>
      <c r="C148" s="192" t="s">
        <v>323</v>
      </c>
      <c r="D148" s="192" t="s">
        <v>207</v>
      </c>
      <c r="E148" s="193" t="s">
        <v>4808</v>
      </c>
      <c r="F148" s="194" t="s">
        <v>4809</v>
      </c>
      <c r="G148" s="195" t="s">
        <v>326</v>
      </c>
      <c r="H148" s="196">
        <v>35</v>
      </c>
      <c r="I148" s="197"/>
      <c r="J148" s="198">
        <f>ROUND(I148*H148,2)</f>
        <v>0</v>
      </c>
      <c r="K148" s="194" t="s">
        <v>278</v>
      </c>
      <c r="L148" s="40"/>
      <c r="M148" s="199" t="s">
        <v>1</v>
      </c>
      <c r="N148" s="200" t="s">
        <v>41</v>
      </c>
      <c r="O148" s="72"/>
      <c r="P148" s="201">
        <f>O148*H148</f>
        <v>0</v>
      </c>
      <c r="Q148" s="201">
        <v>0.02649</v>
      </c>
      <c r="R148" s="201">
        <f>Q148*H148</f>
        <v>0.92715</v>
      </c>
      <c r="S148" s="201">
        <v>0</v>
      </c>
      <c r="T148" s="202">
        <f>S148*H148</f>
        <v>0</v>
      </c>
      <c r="U148" s="35"/>
      <c r="V148" s="35"/>
      <c r="W148" s="35"/>
      <c r="X148" s="35"/>
      <c r="Y148" s="35"/>
      <c r="Z148" s="35"/>
      <c r="AA148" s="35"/>
      <c r="AB148" s="35"/>
      <c r="AC148" s="35"/>
      <c r="AD148" s="35"/>
      <c r="AE148" s="35"/>
      <c r="AR148" s="203" t="s">
        <v>211</v>
      </c>
      <c r="AT148" s="203" t="s">
        <v>207</v>
      </c>
      <c r="AU148" s="203" t="s">
        <v>86</v>
      </c>
      <c r="AY148" s="18" t="s">
        <v>205</v>
      </c>
      <c r="BE148" s="204">
        <f>IF(N148="základní",J148,0)</f>
        <v>0</v>
      </c>
      <c r="BF148" s="204">
        <f>IF(N148="snížená",J148,0)</f>
        <v>0</v>
      </c>
      <c r="BG148" s="204">
        <f>IF(N148="zákl. přenesená",J148,0)</f>
        <v>0</v>
      </c>
      <c r="BH148" s="204">
        <f>IF(N148="sníž. přenesená",J148,0)</f>
        <v>0</v>
      </c>
      <c r="BI148" s="204">
        <f>IF(N148="nulová",J148,0)</f>
        <v>0</v>
      </c>
      <c r="BJ148" s="18" t="s">
        <v>84</v>
      </c>
      <c r="BK148" s="204">
        <f>ROUND(I148*H148,2)</f>
        <v>0</v>
      </c>
      <c r="BL148" s="18" t="s">
        <v>211</v>
      </c>
      <c r="BM148" s="203" t="s">
        <v>4810</v>
      </c>
    </row>
    <row r="149" spans="2:51" s="13" customFormat="1" ht="12">
      <c r="B149" s="214"/>
      <c r="C149" s="215"/>
      <c r="D149" s="205" t="s">
        <v>284</v>
      </c>
      <c r="E149" s="216" t="s">
        <v>1</v>
      </c>
      <c r="F149" s="217" t="s">
        <v>4811</v>
      </c>
      <c r="G149" s="215"/>
      <c r="H149" s="218">
        <v>35</v>
      </c>
      <c r="I149" s="219"/>
      <c r="J149" s="215"/>
      <c r="K149" s="215"/>
      <c r="L149" s="220"/>
      <c r="M149" s="221"/>
      <c r="N149" s="222"/>
      <c r="O149" s="222"/>
      <c r="P149" s="222"/>
      <c r="Q149" s="222"/>
      <c r="R149" s="222"/>
      <c r="S149" s="222"/>
      <c r="T149" s="223"/>
      <c r="AT149" s="224" t="s">
        <v>284</v>
      </c>
      <c r="AU149" s="224" t="s">
        <v>86</v>
      </c>
      <c r="AV149" s="13" t="s">
        <v>86</v>
      </c>
      <c r="AW149" s="13" t="s">
        <v>32</v>
      </c>
      <c r="AX149" s="13" t="s">
        <v>84</v>
      </c>
      <c r="AY149" s="224" t="s">
        <v>205</v>
      </c>
    </row>
    <row r="150" spans="1:65" s="2" customFormat="1" ht="14.45" customHeight="1">
      <c r="A150" s="35"/>
      <c r="B150" s="36"/>
      <c r="C150" s="192" t="s">
        <v>329</v>
      </c>
      <c r="D150" s="192" t="s">
        <v>207</v>
      </c>
      <c r="E150" s="193" t="s">
        <v>4739</v>
      </c>
      <c r="F150" s="194" t="s">
        <v>4740</v>
      </c>
      <c r="G150" s="195" t="s">
        <v>326</v>
      </c>
      <c r="H150" s="196">
        <v>77.4</v>
      </c>
      <c r="I150" s="197"/>
      <c r="J150" s="198">
        <f>ROUND(I150*H150,2)</f>
        <v>0</v>
      </c>
      <c r="K150" s="194" t="s">
        <v>278</v>
      </c>
      <c r="L150" s="40"/>
      <c r="M150" s="199" t="s">
        <v>1</v>
      </c>
      <c r="N150" s="200" t="s">
        <v>41</v>
      </c>
      <c r="O150" s="72"/>
      <c r="P150" s="201">
        <f>O150*H150</f>
        <v>0</v>
      </c>
      <c r="Q150" s="201">
        <v>0.00013</v>
      </c>
      <c r="R150" s="201">
        <f>Q150*H150</f>
        <v>0.010062</v>
      </c>
      <c r="S150" s="201">
        <v>0</v>
      </c>
      <c r="T150" s="202">
        <f>S150*H150</f>
        <v>0</v>
      </c>
      <c r="U150" s="35"/>
      <c r="V150" s="35"/>
      <c r="W150" s="35"/>
      <c r="X150" s="35"/>
      <c r="Y150" s="35"/>
      <c r="Z150" s="35"/>
      <c r="AA150" s="35"/>
      <c r="AB150" s="35"/>
      <c r="AC150" s="35"/>
      <c r="AD150" s="35"/>
      <c r="AE150" s="35"/>
      <c r="AR150" s="203" t="s">
        <v>211</v>
      </c>
      <c r="AT150" s="203" t="s">
        <v>207</v>
      </c>
      <c r="AU150" s="203" t="s">
        <v>86</v>
      </c>
      <c r="AY150" s="18" t="s">
        <v>205</v>
      </c>
      <c r="BE150" s="204">
        <f>IF(N150="základní",J150,0)</f>
        <v>0</v>
      </c>
      <c r="BF150" s="204">
        <f>IF(N150="snížená",J150,0)</f>
        <v>0</v>
      </c>
      <c r="BG150" s="204">
        <f>IF(N150="zákl. přenesená",J150,0)</f>
        <v>0</v>
      </c>
      <c r="BH150" s="204">
        <f>IF(N150="sníž. přenesená",J150,0)</f>
        <v>0</v>
      </c>
      <c r="BI150" s="204">
        <f>IF(N150="nulová",J150,0)</f>
        <v>0</v>
      </c>
      <c r="BJ150" s="18" t="s">
        <v>84</v>
      </c>
      <c r="BK150" s="204">
        <f>ROUND(I150*H150,2)</f>
        <v>0</v>
      </c>
      <c r="BL150" s="18" t="s">
        <v>211</v>
      </c>
      <c r="BM150" s="203" t="s">
        <v>4741</v>
      </c>
    </row>
    <row r="151" spans="2:51" s="13" customFormat="1" ht="12">
      <c r="B151" s="214"/>
      <c r="C151" s="215"/>
      <c r="D151" s="205" t="s">
        <v>284</v>
      </c>
      <c r="E151" s="216" t="s">
        <v>1</v>
      </c>
      <c r="F151" s="217" t="s">
        <v>4812</v>
      </c>
      <c r="G151" s="215"/>
      <c r="H151" s="218">
        <v>77.4</v>
      </c>
      <c r="I151" s="219"/>
      <c r="J151" s="215"/>
      <c r="K151" s="215"/>
      <c r="L151" s="220"/>
      <c r="M151" s="221"/>
      <c r="N151" s="222"/>
      <c r="O151" s="222"/>
      <c r="P151" s="222"/>
      <c r="Q151" s="222"/>
      <c r="R151" s="222"/>
      <c r="S151" s="222"/>
      <c r="T151" s="223"/>
      <c r="AT151" s="224" t="s">
        <v>284</v>
      </c>
      <c r="AU151" s="224" t="s">
        <v>86</v>
      </c>
      <c r="AV151" s="13" t="s">
        <v>86</v>
      </c>
      <c r="AW151" s="13" t="s">
        <v>32</v>
      </c>
      <c r="AX151" s="13" t="s">
        <v>84</v>
      </c>
      <c r="AY151" s="224" t="s">
        <v>205</v>
      </c>
    </row>
    <row r="152" spans="1:65" s="2" customFormat="1" ht="24.2" customHeight="1">
      <c r="A152" s="35"/>
      <c r="B152" s="36"/>
      <c r="C152" s="192" t="s">
        <v>333</v>
      </c>
      <c r="D152" s="192" t="s">
        <v>207</v>
      </c>
      <c r="E152" s="193" t="s">
        <v>4754</v>
      </c>
      <c r="F152" s="194" t="s">
        <v>4813</v>
      </c>
      <c r="G152" s="195" t="s">
        <v>210</v>
      </c>
      <c r="H152" s="196">
        <v>5</v>
      </c>
      <c r="I152" s="197"/>
      <c r="J152" s="198">
        <f>ROUND(I152*H152,2)</f>
        <v>0</v>
      </c>
      <c r="K152" s="194" t="s">
        <v>1</v>
      </c>
      <c r="L152" s="40"/>
      <c r="M152" s="199" t="s">
        <v>1</v>
      </c>
      <c r="N152" s="200" t="s">
        <v>41</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211</v>
      </c>
      <c r="AT152" s="203" t="s">
        <v>207</v>
      </c>
      <c r="AU152" s="203" t="s">
        <v>86</v>
      </c>
      <c r="AY152" s="18" t="s">
        <v>205</v>
      </c>
      <c r="BE152" s="204">
        <f>IF(N152="základní",J152,0)</f>
        <v>0</v>
      </c>
      <c r="BF152" s="204">
        <f>IF(N152="snížená",J152,0)</f>
        <v>0</v>
      </c>
      <c r="BG152" s="204">
        <f>IF(N152="zákl. přenesená",J152,0)</f>
        <v>0</v>
      </c>
      <c r="BH152" s="204">
        <f>IF(N152="sníž. přenesená",J152,0)</f>
        <v>0</v>
      </c>
      <c r="BI152" s="204">
        <f>IF(N152="nulová",J152,0)</f>
        <v>0</v>
      </c>
      <c r="BJ152" s="18" t="s">
        <v>84</v>
      </c>
      <c r="BK152" s="204">
        <f>ROUND(I152*H152,2)</f>
        <v>0</v>
      </c>
      <c r="BL152" s="18" t="s">
        <v>211</v>
      </c>
      <c r="BM152" s="203" t="s">
        <v>4756</v>
      </c>
    </row>
    <row r="153" spans="1:47" s="2" customFormat="1" ht="58.5">
      <c r="A153" s="35"/>
      <c r="B153" s="36"/>
      <c r="C153" s="37"/>
      <c r="D153" s="205" t="s">
        <v>225</v>
      </c>
      <c r="E153" s="37"/>
      <c r="F153" s="206" t="s">
        <v>4750</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225</v>
      </c>
      <c r="AU153" s="18" t="s">
        <v>86</v>
      </c>
    </row>
    <row r="154" spans="1:65" s="2" customFormat="1" ht="14.45" customHeight="1">
      <c r="A154" s="35"/>
      <c r="B154" s="36"/>
      <c r="C154" s="192" t="s">
        <v>8</v>
      </c>
      <c r="D154" s="192" t="s">
        <v>207</v>
      </c>
      <c r="E154" s="193" t="s">
        <v>4814</v>
      </c>
      <c r="F154" s="194" t="s">
        <v>4815</v>
      </c>
      <c r="G154" s="195" t="s">
        <v>326</v>
      </c>
      <c r="H154" s="196">
        <v>8</v>
      </c>
      <c r="I154" s="197"/>
      <c r="J154" s="198">
        <f>ROUND(I154*H154,2)</f>
        <v>0</v>
      </c>
      <c r="K154" s="194" t="s">
        <v>1</v>
      </c>
      <c r="L154" s="40"/>
      <c r="M154" s="199" t="s">
        <v>1</v>
      </c>
      <c r="N154" s="200" t="s">
        <v>41</v>
      </c>
      <c r="O154" s="72"/>
      <c r="P154" s="201">
        <f>O154*H154</f>
        <v>0</v>
      </c>
      <c r="Q154" s="201">
        <v>0</v>
      </c>
      <c r="R154" s="201">
        <f>Q154*H154</f>
        <v>0</v>
      </c>
      <c r="S154" s="201">
        <v>0</v>
      </c>
      <c r="T154" s="202">
        <f>S154*H154</f>
        <v>0</v>
      </c>
      <c r="U154" s="35"/>
      <c r="V154" s="35"/>
      <c r="W154" s="35"/>
      <c r="X154" s="35"/>
      <c r="Y154" s="35"/>
      <c r="Z154" s="35"/>
      <c r="AA154" s="35"/>
      <c r="AB154" s="35"/>
      <c r="AC154" s="35"/>
      <c r="AD154" s="35"/>
      <c r="AE154" s="35"/>
      <c r="AR154" s="203" t="s">
        <v>211</v>
      </c>
      <c r="AT154" s="203" t="s">
        <v>207</v>
      </c>
      <c r="AU154" s="203" t="s">
        <v>86</v>
      </c>
      <c r="AY154" s="18" t="s">
        <v>205</v>
      </c>
      <c r="BE154" s="204">
        <f>IF(N154="základní",J154,0)</f>
        <v>0</v>
      </c>
      <c r="BF154" s="204">
        <f>IF(N154="snížená",J154,0)</f>
        <v>0</v>
      </c>
      <c r="BG154" s="204">
        <f>IF(N154="zákl. přenesená",J154,0)</f>
        <v>0</v>
      </c>
      <c r="BH154" s="204">
        <f>IF(N154="sníž. přenesená",J154,0)</f>
        <v>0</v>
      </c>
      <c r="BI154" s="204">
        <f>IF(N154="nulová",J154,0)</f>
        <v>0</v>
      </c>
      <c r="BJ154" s="18" t="s">
        <v>84</v>
      </c>
      <c r="BK154" s="204">
        <f>ROUND(I154*H154,2)</f>
        <v>0</v>
      </c>
      <c r="BL154" s="18" t="s">
        <v>211</v>
      </c>
      <c r="BM154" s="203" t="s">
        <v>4816</v>
      </c>
    </row>
    <row r="155" spans="2:51" s="13" customFormat="1" ht="12">
      <c r="B155" s="214"/>
      <c r="C155" s="215"/>
      <c r="D155" s="205" t="s">
        <v>284</v>
      </c>
      <c r="E155" s="216" t="s">
        <v>1</v>
      </c>
      <c r="F155" s="217" t="s">
        <v>4817</v>
      </c>
      <c r="G155" s="215"/>
      <c r="H155" s="218">
        <v>8</v>
      </c>
      <c r="I155" s="219"/>
      <c r="J155" s="215"/>
      <c r="K155" s="215"/>
      <c r="L155" s="220"/>
      <c r="M155" s="221"/>
      <c r="N155" s="222"/>
      <c r="O155" s="222"/>
      <c r="P155" s="222"/>
      <c r="Q155" s="222"/>
      <c r="R155" s="222"/>
      <c r="S155" s="222"/>
      <c r="T155" s="223"/>
      <c r="AT155" s="224" t="s">
        <v>284</v>
      </c>
      <c r="AU155" s="224" t="s">
        <v>86</v>
      </c>
      <c r="AV155" s="13" t="s">
        <v>86</v>
      </c>
      <c r="AW155" s="13" t="s">
        <v>32</v>
      </c>
      <c r="AX155" s="13" t="s">
        <v>84</v>
      </c>
      <c r="AY155" s="224" t="s">
        <v>205</v>
      </c>
    </row>
    <row r="156" spans="1:65" s="2" customFormat="1" ht="14.45" customHeight="1">
      <c r="A156" s="35"/>
      <c r="B156" s="36"/>
      <c r="C156" s="192" t="s">
        <v>341</v>
      </c>
      <c r="D156" s="192" t="s">
        <v>207</v>
      </c>
      <c r="E156" s="193" t="s">
        <v>4818</v>
      </c>
      <c r="F156" s="194" t="s">
        <v>4819</v>
      </c>
      <c r="G156" s="195" t="s">
        <v>326</v>
      </c>
      <c r="H156" s="196">
        <v>20</v>
      </c>
      <c r="I156" s="197"/>
      <c r="J156" s="198">
        <f>ROUND(I156*H156,2)</f>
        <v>0</v>
      </c>
      <c r="K156" s="194" t="s">
        <v>1</v>
      </c>
      <c r="L156" s="40"/>
      <c r="M156" s="199" t="s">
        <v>1</v>
      </c>
      <c r="N156" s="200" t="s">
        <v>41</v>
      </c>
      <c r="O156" s="72"/>
      <c r="P156" s="201">
        <f>O156*H156</f>
        <v>0</v>
      </c>
      <c r="Q156" s="201">
        <v>0</v>
      </c>
      <c r="R156" s="201">
        <f>Q156*H156</f>
        <v>0</v>
      </c>
      <c r="S156" s="201">
        <v>0</v>
      </c>
      <c r="T156" s="202">
        <f>S156*H156</f>
        <v>0</v>
      </c>
      <c r="U156" s="35"/>
      <c r="V156" s="35"/>
      <c r="W156" s="35"/>
      <c r="X156" s="35"/>
      <c r="Y156" s="35"/>
      <c r="Z156" s="35"/>
      <c r="AA156" s="35"/>
      <c r="AB156" s="35"/>
      <c r="AC156" s="35"/>
      <c r="AD156" s="35"/>
      <c r="AE156" s="35"/>
      <c r="AR156" s="203" t="s">
        <v>211</v>
      </c>
      <c r="AT156" s="203" t="s">
        <v>207</v>
      </c>
      <c r="AU156" s="203" t="s">
        <v>86</v>
      </c>
      <c r="AY156" s="18" t="s">
        <v>205</v>
      </c>
      <c r="BE156" s="204">
        <f>IF(N156="základní",J156,0)</f>
        <v>0</v>
      </c>
      <c r="BF156" s="204">
        <f>IF(N156="snížená",J156,0)</f>
        <v>0</v>
      </c>
      <c r="BG156" s="204">
        <f>IF(N156="zákl. přenesená",J156,0)</f>
        <v>0</v>
      </c>
      <c r="BH156" s="204">
        <f>IF(N156="sníž. přenesená",J156,0)</f>
        <v>0</v>
      </c>
      <c r="BI156" s="204">
        <f>IF(N156="nulová",J156,0)</f>
        <v>0</v>
      </c>
      <c r="BJ156" s="18" t="s">
        <v>84</v>
      </c>
      <c r="BK156" s="204">
        <f>ROUND(I156*H156,2)</f>
        <v>0</v>
      </c>
      <c r="BL156" s="18" t="s">
        <v>211</v>
      </c>
      <c r="BM156" s="203" t="s">
        <v>4820</v>
      </c>
    </row>
    <row r="157" spans="2:51" s="13" customFormat="1" ht="12">
      <c r="B157" s="214"/>
      <c r="C157" s="215"/>
      <c r="D157" s="205" t="s">
        <v>284</v>
      </c>
      <c r="E157" s="216" t="s">
        <v>1</v>
      </c>
      <c r="F157" s="217" t="s">
        <v>4821</v>
      </c>
      <c r="G157" s="215"/>
      <c r="H157" s="218">
        <v>20</v>
      </c>
      <c r="I157" s="219"/>
      <c r="J157" s="215"/>
      <c r="K157" s="215"/>
      <c r="L157" s="220"/>
      <c r="M157" s="221"/>
      <c r="N157" s="222"/>
      <c r="O157" s="222"/>
      <c r="P157" s="222"/>
      <c r="Q157" s="222"/>
      <c r="R157" s="222"/>
      <c r="S157" s="222"/>
      <c r="T157" s="223"/>
      <c r="AT157" s="224" t="s">
        <v>284</v>
      </c>
      <c r="AU157" s="224" t="s">
        <v>86</v>
      </c>
      <c r="AV157" s="13" t="s">
        <v>86</v>
      </c>
      <c r="AW157" s="13" t="s">
        <v>32</v>
      </c>
      <c r="AX157" s="13" t="s">
        <v>84</v>
      </c>
      <c r="AY157" s="224" t="s">
        <v>205</v>
      </c>
    </row>
    <row r="158" spans="1:65" s="2" customFormat="1" ht="24.2" customHeight="1">
      <c r="A158" s="35"/>
      <c r="B158" s="36"/>
      <c r="C158" s="192" t="s">
        <v>345</v>
      </c>
      <c r="D158" s="192" t="s">
        <v>207</v>
      </c>
      <c r="E158" s="193" t="s">
        <v>4822</v>
      </c>
      <c r="F158" s="194" t="s">
        <v>4823</v>
      </c>
      <c r="G158" s="195" t="s">
        <v>210</v>
      </c>
      <c r="H158" s="196">
        <v>1</v>
      </c>
      <c r="I158" s="197"/>
      <c r="J158" s="198">
        <f>ROUND(I158*H158,2)</f>
        <v>0</v>
      </c>
      <c r="K158" s="194" t="s">
        <v>1</v>
      </c>
      <c r="L158" s="40"/>
      <c r="M158" s="199" t="s">
        <v>1</v>
      </c>
      <c r="N158" s="200" t="s">
        <v>41</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211</v>
      </c>
      <c r="AT158" s="203" t="s">
        <v>207</v>
      </c>
      <c r="AU158" s="203" t="s">
        <v>86</v>
      </c>
      <c r="AY158" s="18" t="s">
        <v>205</v>
      </c>
      <c r="BE158" s="204">
        <f>IF(N158="základní",J158,0)</f>
        <v>0</v>
      </c>
      <c r="BF158" s="204">
        <f>IF(N158="snížená",J158,0)</f>
        <v>0</v>
      </c>
      <c r="BG158" s="204">
        <f>IF(N158="zákl. přenesená",J158,0)</f>
        <v>0</v>
      </c>
      <c r="BH158" s="204">
        <f>IF(N158="sníž. přenesená",J158,0)</f>
        <v>0</v>
      </c>
      <c r="BI158" s="204">
        <f>IF(N158="nulová",J158,0)</f>
        <v>0</v>
      </c>
      <c r="BJ158" s="18" t="s">
        <v>84</v>
      </c>
      <c r="BK158" s="204">
        <f>ROUND(I158*H158,2)</f>
        <v>0</v>
      </c>
      <c r="BL158" s="18" t="s">
        <v>211</v>
      </c>
      <c r="BM158" s="203" t="s">
        <v>4824</v>
      </c>
    </row>
    <row r="159" spans="1:65" s="2" customFormat="1" ht="24.2" customHeight="1">
      <c r="A159" s="35"/>
      <c r="B159" s="36"/>
      <c r="C159" s="192" t="s">
        <v>350</v>
      </c>
      <c r="D159" s="192" t="s">
        <v>207</v>
      </c>
      <c r="E159" s="193" t="s">
        <v>4825</v>
      </c>
      <c r="F159" s="194" t="s">
        <v>4826</v>
      </c>
      <c r="G159" s="195" t="s">
        <v>210</v>
      </c>
      <c r="H159" s="196">
        <v>1</v>
      </c>
      <c r="I159" s="197"/>
      <c r="J159" s="198">
        <f>ROUND(I159*H159,2)</f>
        <v>0</v>
      </c>
      <c r="K159" s="194" t="s">
        <v>1</v>
      </c>
      <c r="L159" s="40"/>
      <c r="M159" s="199" t="s">
        <v>1</v>
      </c>
      <c r="N159" s="200" t="s">
        <v>41</v>
      </c>
      <c r="O159" s="72"/>
      <c r="P159" s="201">
        <f>O159*H159</f>
        <v>0</v>
      </c>
      <c r="Q159" s="201">
        <v>0</v>
      </c>
      <c r="R159" s="201">
        <f>Q159*H159</f>
        <v>0</v>
      </c>
      <c r="S159" s="201">
        <v>0</v>
      </c>
      <c r="T159" s="202">
        <f>S159*H159</f>
        <v>0</v>
      </c>
      <c r="U159" s="35"/>
      <c r="V159" s="35"/>
      <c r="W159" s="35"/>
      <c r="X159" s="35"/>
      <c r="Y159" s="35"/>
      <c r="Z159" s="35"/>
      <c r="AA159" s="35"/>
      <c r="AB159" s="35"/>
      <c r="AC159" s="35"/>
      <c r="AD159" s="35"/>
      <c r="AE159" s="35"/>
      <c r="AR159" s="203" t="s">
        <v>211</v>
      </c>
      <c r="AT159" s="203" t="s">
        <v>207</v>
      </c>
      <c r="AU159" s="203" t="s">
        <v>86</v>
      </c>
      <c r="AY159" s="18" t="s">
        <v>205</v>
      </c>
      <c r="BE159" s="204">
        <f>IF(N159="základní",J159,0)</f>
        <v>0</v>
      </c>
      <c r="BF159" s="204">
        <f>IF(N159="snížená",J159,0)</f>
        <v>0</v>
      </c>
      <c r="BG159" s="204">
        <f>IF(N159="zákl. přenesená",J159,0)</f>
        <v>0</v>
      </c>
      <c r="BH159" s="204">
        <f>IF(N159="sníž. přenesená",J159,0)</f>
        <v>0</v>
      </c>
      <c r="BI159" s="204">
        <f>IF(N159="nulová",J159,0)</f>
        <v>0</v>
      </c>
      <c r="BJ159" s="18" t="s">
        <v>84</v>
      </c>
      <c r="BK159" s="204">
        <f>ROUND(I159*H159,2)</f>
        <v>0</v>
      </c>
      <c r="BL159" s="18" t="s">
        <v>211</v>
      </c>
      <c r="BM159" s="203" t="s">
        <v>4827</v>
      </c>
    </row>
    <row r="160" spans="1:65" s="2" customFormat="1" ht="14.45" customHeight="1">
      <c r="A160" s="35"/>
      <c r="B160" s="36"/>
      <c r="C160" s="192" t="s">
        <v>355</v>
      </c>
      <c r="D160" s="192" t="s">
        <v>207</v>
      </c>
      <c r="E160" s="193" t="s">
        <v>4828</v>
      </c>
      <c r="F160" s="194" t="s">
        <v>4829</v>
      </c>
      <c r="G160" s="195" t="s">
        <v>210</v>
      </c>
      <c r="H160" s="196">
        <v>1</v>
      </c>
      <c r="I160" s="197"/>
      <c r="J160" s="198">
        <f>ROUND(I160*H160,2)</f>
        <v>0</v>
      </c>
      <c r="K160" s="194" t="s">
        <v>1</v>
      </c>
      <c r="L160" s="40"/>
      <c r="M160" s="199" t="s">
        <v>1</v>
      </c>
      <c r="N160" s="200" t="s">
        <v>41</v>
      </c>
      <c r="O160" s="72"/>
      <c r="P160" s="201">
        <f>O160*H160</f>
        <v>0</v>
      </c>
      <c r="Q160" s="201">
        <v>0</v>
      </c>
      <c r="R160" s="201">
        <f>Q160*H160</f>
        <v>0</v>
      </c>
      <c r="S160" s="201">
        <v>0</v>
      </c>
      <c r="T160" s="202">
        <f>S160*H160</f>
        <v>0</v>
      </c>
      <c r="U160" s="35"/>
      <c r="V160" s="35"/>
      <c r="W160" s="35"/>
      <c r="X160" s="35"/>
      <c r="Y160" s="35"/>
      <c r="Z160" s="35"/>
      <c r="AA160" s="35"/>
      <c r="AB160" s="35"/>
      <c r="AC160" s="35"/>
      <c r="AD160" s="35"/>
      <c r="AE160" s="35"/>
      <c r="AR160" s="203" t="s">
        <v>211</v>
      </c>
      <c r="AT160" s="203" t="s">
        <v>207</v>
      </c>
      <c r="AU160" s="203" t="s">
        <v>86</v>
      </c>
      <c r="AY160" s="18" t="s">
        <v>205</v>
      </c>
      <c r="BE160" s="204">
        <f>IF(N160="základní",J160,0)</f>
        <v>0</v>
      </c>
      <c r="BF160" s="204">
        <f>IF(N160="snížená",J160,0)</f>
        <v>0</v>
      </c>
      <c r="BG160" s="204">
        <f>IF(N160="zákl. přenesená",J160,0)</f>
        <v>0</v>
      </c>
      <c r="BH160" s="204">
        <f>IF(N160="sníž. přenesená",J160,0)</f>
        <v>0</v>
      </c>
      <c r="BI160" s="204">
        <f>IF(N160="nulová",J160,0)</f>
        <v>0</v>
      </c>
      <c r="BJ160" s="18" t="s">
        <v>84</v>
      </c>
      <c r="BK160" s="204">
        <f>ROUND(I160*H160,2)</f>
        <v>0</v>
      </c>
      <c r="BL160" s="18" t="s">
        <v>211</v>
      </c>
      <c r="BM160" s="203" t="s">
        <v>4830</v>
      </c>
    </row>
    <row r="161" spans="1:65" s="2" customFormat="1" ht="24.2" customHeight="1">
      <c r="A161" s="35"/>
      <c r="B161" s="36"/>
      <c r="C161" s="192" t="s">
        <v>361</v>
      </c>
      <c r="D161" s="192" t="s">
        <v>207</v>
      </c>
      <c r="E161" s="193" t="s">
        <v>4831</v>
      </c>
      <c r="F161" s="194" t="s">
        <v>4832</v>
      </c>
      <c r="G161" s="195" t="s">
        <v>326</v>
      </c>
      <c r="H161" s="196">
        <v>62</v>
      </c>
      <c r="I161" s="197"/>
      <c r="J161" s="198">
        <f>ROUND(I161*H161,2)</f>
        <v>0</v>
      </c>
      <c r="K161" s="194" t="s">
        <v>1</v>
      </c>
      <c r="L161" s="40"/>
      <c r="M161" s="199" t="s">
        <v>1</v>
      </c>
      <c r="N161" s="200" t="s">
        <v>41</v>
      </c>
      <c r="O161" s="72"/>
      <c r="P161" s="201">
        <f>O161*H161</f>
        <v>0</v>
      </c>
      <c r="Q161" s="201">
        <v>0.04945</v>
      </c>
      <c r="R161" s="201">
        <f>Q161*H161</f>
        <v>3.0659</v>
      </c>
      <c r="S161" s="201">
        <v>0</v>
      </c>
      <c r="T161" s="202">
        <f>S161*H161</f>
        <v>0</v>
      </c>
      <c r="U161" s="35"/>
      <c r="V161" s="35"/>
      <c r="W161" s="35"/>
      <c r="X161" s="35"/>
      <c r="Y161" s="35"/>
      <c r="Z161" s="35"/>
      <c r="AA161" s="35"/>
      <c r="AB161" s="35"/>
      <c r="AC161" s="35"/>
      <c r="AD161" s="35"/>
      <c r="AE161" s="35"/>
      <c r="AR161" s="203" t="s">
        <v>211</v>
      </c>
      <c r="AT161" s="203" t="s">
        <v>207</v>
      </c>
      <c r="AU161" s="203" t="s">
        <v>86</v>
      </c>
      <c r="AY161" s="18" t="s">
        <v>205</v>
      </c>
      <c r="BE161" s="204">
        <f>IF(N161="základní",J161,0)</f>
        <v>0</v>
      </c>
      <c r="BF161" s="204">
        <f>IF(N161="snížená",J161,0)</f>
        <v>0</v>
      </c>
      <c r="BG161" s="204">
        <f>IF(N161="zákl. přenesená",J161,0)</f>
        <v>0</v>
      </c>
      <c r="BH161" s="204">
        <f>IF(N161="sníž. přenesená",J161,0)</f>
        <v>0</v>
      </c>
      <c r="BI161" s="204">
        <f>IF(N161="nulová",J161,0)</f>
        <v>0</v>
      </c>
      <c r="BJ161" s="18" t="s">
        <v>84</v>
      </c>
      <c r="BK161" s="204">
        <f>ROUND(I161*H161,2)</f>
        <v>0</v>
      </c>
      <c r="BL161" s="18" t="s">
        <v>211</v>
      </c>
      <c r="BM161" s="203" t="s">
        <v>4833</v>
      </c>
    </row>
    <row r="162" spans="2:51" s="13" customFormat="1" ht="12">
      <c r="B162" s="214"/>
      <c r="C162" s="215"/>
      <c r="D162" s="205" t="s">
        <v>284</v>
      </c>
      <c r="E162" s="216" t="s">
        <v>1</v>
      </c>
      <c r="F162" s="217" t="s">
        <v>4834</v>
      </c>
      <c r="G162" s="215"/>
      <c r="H162" s="218">
        <v>62</v>
      </c>
      <c r="I162" s="219"/>
      <c r="J162" s="215"/>
      <c r="K162" s="215"/>
      <c r="L162" s="220"/>
      <c r="M162" s="221"/>
      <c r="N162" s="222"/>
      <c r="O162" s="222"/>
      <c r="P162" s="222"/>
      <c r="Q162" s="222"/>
      <c r="R162" s="222"/>
      <c r="S162" s="222"/>
      <c r="T162" s="223"/>
      <c r="AT162" s="224" t="s">
        <v>284</v>
      </c>
      <c r="AU162" s="224" t="s">
        <v>86</v>
      </c>
      <c r="AV162" s="13" t="s">
        <v>86</v>
      </c>
      <c r="AW162" s="13" t="s">
        <v>32</v>
      </c>
      <c r="AX162" s="13" t="s">
        <v>84</v>
      </c>
      <c r="AY162" s="224" t="s">
        <v>205</v>
      </c>
    </row>
    <row r="163" spans="2:63" s="12" customFormat="1" ht="22.9" customHeight="1">
      <c r="B163" s="176"/>
      <c r="C163" s="177"/>
      <c r="D163" s="178" t="s">
        <v>75</v>
      </c>
      <c r="E163" s="190" t="s">
        <v>1069</v>
      </c>
      <c r="F163" s="190" t="s">
        <v>1070</v>
      </c>
      <c r="G163" s="177"/>
      <c r="H163" s="177"/>
      <c r="I163" s="180"/>
      <c r="J163" s="191">
        <f>BK163</f>
        <v>0</v>
      </c>
      <c r="K163" s="177"/>
      <c r="L163" s="182"/>
      <c r="M163" s="183"/>
      <c r="N163" s="184"/>
      <c r="O163" s="184"/>
      <c r="P163" s="185">
        <f>P164</f>
        <v>0</v>
      </c>
      <c r="Q163" s="184"/>
      <c r="R163" s="185">
        <f>R164</f>
        <v>0</v>
      </c>
      <c r="S163" s="184"/>
      <c r="T163" s="186">
        <f>T164</f>
        <v>0</v>
      </c>
      <c r="AR163" s="187" t="s">
        <v>84</v>
      </c>
      <c r="AT163" s="188" t="s">
        <v>75</v>
      </c>
      <c r="AU163" s="188" t="s">
        <v>84</v>
      </c>
      <c r="AY163" s="187" t="s">
        <v>205</v>
      </c>
      <c r="BK163" s="189">
        <f>BK164</f>
        <v>0</v>
      </c>
    </row>
    <row r="164" spans="1:65" s="2" customFormat="1" ht="24.2" customHeight="1">
      <c r="A164" s="35"/>
      <c r="B164" s="36"/>
      <c r="C164" s="192" t="s">
        <v>7</v>
      </c>
      <c r="D164" s="192" t="s">
        <v>207</v>
      </c>
      <c r="E164" s="193" t="s">
        <v>4787</v>
      </c>
      <c r="F164" s="194" t="s">
        <v>4788</v>
      </c>
      <c r="G164" s="195" t="s">
        <v>382</v>
      </c>
      <c r="H164" s="196">
        <v>4.326</v>
      </c>
      <c r="I164" s="197"/>
      <c r="J164" s="198">
        <f>ROUND(I164*H164,2)</f>
        <v>0</v>
      </c>
      <c r="K164" s="194" t="s">
        <v>278</v>
      </c>
      <c r="L164" s="40"/>
      <c r="M164" s="225" t="s">
        <v>1</v>
      </c>
      <c r="N164" s="226" t="s">
        <v>41</v>
      </c>
      <c r="O164" s="212"/>
      <c r="P164" s="227">
        <f>O164*H164</f>
        <v>0</v>
      </c>
      <c r="Q164" s="227">
        <v>0</v>
      </c>
      <c r="R164" s="227">
        <f>Q164*H164</f>
        <v>0</v>
      </c>
      <c r="S164" s="227">
        <v>0</v>
      </c>
      <c r="T164" s="228">
        <f>S164*H164</f>
        <v>0</v>
      </c>
      <c r="U164" s="35"/>
      <c r="V164" s="35"/>
      <c r="W164" s="35"/>
      <c r="X164" s="35"/>
      <c r="Y164" s="35"/>
      <c r="Z164" s="35"/>
      <c r="AA164" s="35"/>
      <c r="AB164" s="35"/>
      <c r="AC164" s="35"/>
      <c r="AD164" s="35"/>
      <c r="AE164" s="35"/>
      <c r="AR164" s="203" t="s">
        <v>211</v>
      </c>
      <c r="AT164" s="203" t="s">
        <v>207</v>
      </c>
      <c r="AU164" s="203" t="s">
        <v>86</v>
      </c>
      <c r="AY164" s="18" t="s">
        <v>205</v>
      </c>
      <c r="BE164" s="204">
        <f>IF(N164="základní",J164,0)</f>
        <v>0</v>
      </c>
      <c r="BF164" s="204">
        <f>IF(N164="snížená",J164,0)</f>
        <v>0</v>
      </c>
      <c r="BG164" s="204">
        <f>IF(N164="zákl. přenesená",J164,0)</f>
        <v>0</v>
      </c>
      <c r="BH164" s="204">
        <f>IF(N164="sníž. přenesená",J164,0)</f>
        <v>0</v>
      </c>
      <c r="BI164" s="204">
        <f>IF(N164="nulová",J164,0)</f>
        <v>0</v>
      </c>
      <c r="BJ164" s="18" t="s">
        <v>84</v>
      </c>
      <c r="BK164" s="204">
        <f>ROUND(I164*H164,2)</f>
        <v>0</v>
      </c>
      <c r="BL164" s="18" t="s">
        <v>211</v>
      </c>
      <c r="BM164" s="203" t="s">
        <v>4789</v>
      </c>
    </row>
    <row r="165" spans="1:31" s="2" customFormat="1" ht="6.95" customHeight="1">
      <c r="A165" s="35"/>
      <c r="B165" s="55"/>
      <c r="C165" s="56"/>
      <c r="D165" s="56"/>
      <c r="E165" s="56"/>
      <c r="F165" s="56"/>
      <c r="G165" s="56"/>
      <c r="H165" s="56"/>
      <c r="I165" s="56"/>
      <c r="J165" s="56"/>
      <c r="K165" s="56"/>
      <c r="L165" s="40"/>
      <c r="M165" s="35"/>
      <c r="O165" s="35"/>
      <c r="P165" s="35"/>
      <c r="Q165" s="35"/>
      <c r="R165" s="35"/>
      <c r="S165" s="35"/>
      <c r="T165" s="35"/>
      <c r="U165" s="35"/>
      <c r="V165" s="35"/>
      <c r="W165" s="35"/>
      <c r="X165" s="35"/>
      <c r="Y165" s="35"/>
      <c r="Z165" s="35"/>
      <c r="AA165" s="35"/>
      <c r="AB165" s="35"/>
      <c r="AC165" s="35"/>
      <c r="AD165" s="35"/>
      <c r="AE165" s="35"/>
    </row>
  </sheetData>
  <sheetProtection algorithmName="SHA-512" hashValue="KUARG27pDVMp4XCDXPjHi7QDMjgBtFXEHZziPyWr0tvfCDZXm4IgOyHjf9dTFN1615ymU4OqL1F6xRxt4srz8A==" saltValue="uT6T3mWKIYWmceS6PvW3tN6jcxSabC8rT+I6dbvLFGlSUJZsBv22zcC6pIt0rin896wHMiXvAdffGEjfQCPpUg==" spinCount="100000" sheet="1" objects="1" scenarios="1" formatColumns="0" formatRows="0" autoFilter="0"/>
  <autoFilter ref="C120:K164"/>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1"/>
  <sheetViews>
    <sheetView showGridLines="0" workbookViewId="0" topLeftCell="A120">
      <selection activeCell="W99" sqref="W9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172</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4835</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ROUND(J122,2)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ROUND((SUM(BE122:BE190)),2)</f>
        <v>0</v>
      </c>
      <c r="G33" s="35"/>
      <c r="H33" s="35"/>
      <c r="I33" s="131">
        <v>0.21</v>
      </c>
      <c r="J33" s="130">
        <f>ROUND(((SUM(BE122:BE190))*I33),2)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ROUND((SUM(BF122:BF190)),2)</f>
        <v>0</v>
      </c>
      <c r="G34" s="35"/>
      <c r="H34" s="35"/>
      <c r="I34" s="131">
        <v>0.15</v>
      </c>
      <c r="J34" s="130">
        <f>ROUND(((SUM(BF122:BF190))*I34),2)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ROUND((SUM(BG122:BG190)),2)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ROUND((SUM(BH122:BH190)),2)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ROUND((SUM(BI122:BI190)),2)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08 - Terénní a sadové úpravy</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J123</f>
        <v>0</v>
      </c>
      <c r="K97" s="155"/>
      <c r="L97" s="159"/>
    </row>
    <row r="98" spans="2:12" s="10" customFormat="1" ht="19.9" customHeight="1">
      <c r="B98" s="160"/>
      <c r="C98" s="105"/>
      <c r="D98" s="161" t="s">
        <v>4836</v>
      </c>
      <c r="E98" s="162"/>
      <c r="F98" s="162"/>
      <c r="G98" s="162"/>
      <c r="H98" s="162"/>
      <c r="I98" s="162"/>
      <c r="J98" s="163">
        <f>J124</f>
        <v>0</v>
      </c>
      <c r="K98" s="105"/>
      <c r="L98" s="164"/>
    </row>
    <row r="99" spans="2:12" s="10" customFormat="1" ht="19.9" customHeight="1">
      <c r="B99" s="160"/>
      <c r="C99" s="105"/>
      <c r="D99" s="161" t="s">
        <v>4837</v>
      </c>
      <c r="E99" s="162"/>
      <c r="F99" s="162"/>
      <c r="G99" s="162"/>
      <c r="H99" s="162"/>
      <c r="I99" s="162"/>
      <c r="J99" s="163">
        <f>J131</f>
        <v>0</v>
      </c>
      <c r="K99" s="105"/>
      <c r="L99" s="164"/>
    </row>
    <row r="100" spans="2:12" s="10" customFormat="1" ht="19.9" customHeight="1">
      <c r="B100" s="160"/>
      <c r="C100" s="105"/>
      <c r="D100" s="161" t="s">
        <v>4838</v>
      </c>
      <c r="E100" s="162"/>
      <c r="F100" s="162"/>
      <c r="G100" s="162"/>
      <c r="H100" s="162"/>
      <c r="I100" s="162"/>
      <c r="J100" s="163">
        <f>J136</f>
        <v>0</v>
      </c>
      <c r="K100" s="105"/>
      <c r="L100" s="164"/>
    </row>
    <row r="101" spans="2:12" s="10" customFormat="1" ht="19.9" customHeight="1">
      <c r="B101" s="160"/>
      <c r="C101" s="105"/>
      <c r="D101" s="161" t="s">
        <v>4839</v>
      </c>
      <c r="E101" s="162"/>
      <c r="F101" s="162"/>
      <c r="G101" s="162"/>
      <c r="H101" s="162"/>
      <c r="I101" s="162"/>
      <c r="J101" s="163">
        <f>J170</f>
        <v>0</v>
      </c>
      <c r="K101" s="105"/>
      <c r="L101" s="164"/>
    </row>
    <row r="102" spans="2:12" s="10" customFormat="1" ht="19.9" customHeight="1">
      <c r="B102" s="160"/>
      <c r="C102" s="105"/>
      <c r="D102" s="161" t="s">
        <v>416</v>
      </c>
      <c r="E102" s="162"/>
      <c r="F102" s="162"/>
      <c r="G102" s="162"/>
      <c r="H102" s="162"/>
      <c r="I102" s="162"/>
      <c r="J102" s="163">
        <f>J189</f>
        <v>0</v>
      </c>
      <c r="K102" s="105"/>
      <c r="L102" s="164"/>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189</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26.25" customHeight="1">
      <c r="A112" s="35"/>
      <c r="B112" s="36"/>
      <c r="C112" s="37"/>
      <c r="D112" s="37"/>
      <c r="E112" s="325" t="str">
        <f>E7</f>
        <v>Bohumínská městská nemocnice – přístavba ambulantního traktu vč. příjezdové komunikace a parkoviště</v>
      </c>
      <c r="F112" s="326"/>
      <c r="G112" s="326"/>
      <c r="H112" s="326"/>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177</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17" t="str">
        <f>E9</f>
        <v>SO 08 - Terénní a sadové úpravy</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Bohumín</v>
      </c>
      <c r="G116" s="37"/>
      <c r="H116" s="37"/>
      <c r="I116" s="30" t="s">
        <v>22</v>
      </c>
      <c r="J116" s="67" t="str">
        <f>IF(J12="","",J12)</f>
        <v>10. 3. 2021</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24</v>
      </c>
      <c r="D118" s="37"/>
      <c r="E118" s="37"/>
      <c r="F118" s="28" t="str">
        <f>E15</f>
        <v>Město Bohumín</v>
      </c>
      <c r="G118" s="37"/>
      <c r="H118" s="37"/>
      <c r="I118" s="30" t="s">
        <v>30</v>
      </c>
      <c r="J118" s="33" t="str">
        <f>E21</f>
        <v xml:space="preserve">ATRIS s.r.o. </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Barbora Kyšková</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5"/>
      <c r="B121" s="166"/>
      <c r="C121" s="167" t="s">
        <v>190</v>
      </c>
      <c r="D121" s="168" t="s">
        <v>61</v>
      </c>
      <c r="E121" s="168" t="s">
        <v>57</v>
      </c>
      <c r="F121" s="168" t="s">
        <v>58</v>
      </c>
      <c r="G121" s="168" t="s">
        <v>191</v>
      </c>
      <c r="H121" s="168" t="s">
        <v>192</v>
      </c>
      <c r="I121" s="168" t="s">
        <v>193</v>
      </c>
      <c r="J121" s="168" t="s">
        <v>181</v>
      </c>
      <c r="K121" s="169" t="s">
        <v>194</v>
      </c>
      <c r="L121" s="170"/>
      <c r="M121" s="76" t="s">
        <v>1</v>
      </c>
      <c r="N121" s="77" t="s">
        <v>40</v>
      </c>
      <c r="O121" s="77" t="s">
        <v>195</v>
      </c>
      <c r="P121" s="77" t="s">
        <v>196</v>
      </c>
      <c r="Q121" s="77" t="s">
        <v>197</v>
      </c>
      <c r="R121" s="77" t="s">
        <v>198</v>
      </c>
      <c r="S121" s="77" t="s">
        <v>199</v>
      </c>
      <c r="T121" s="78" t="s">
        <v>200</v>
      </c>
      <c r="U121" s="165"/>
      <c r="V121" s="165"/>
      <c r="W121" s="165"/>
      <c r="X121" s="165"/>
      <c r="Y121" s="165"/>
      <c r="Z121" s="165"/>
      <c r="AA121" s="165"/>
      <c r="AB121" s="165"/>
      <c r="AC121" s="165"/>
      <c r="AD121" s="165"/>
      <c r="AE121" s="165"/>
    </row>
    <row r="122" spans="1:63" s="2" customFormat="1" ht="22.9" customHeight="1">
      <c r="A122" s="35"/>
      <c r="B122" s="36"/>
      <c r="C122" s="83" t="s">
        <v>201</v>
      </c>
      <c r="D122" s="37"/>
      <c r="E122" s="37"/>
      <c r="F122" s="37"/>
      <c r="G122" s="37"/>
      <c r="H122" s="37"/>
      <c r="I122" s="37"/>
      <c r="J122" s="171">
        <f>BK122</f>
        <v>0</v>
      </c>
      <c r="K122" s="37"/>
      <c r="L122" s="40"/>
      <c r="M122" s="79"/>
      <c r="N122" s="172"/>
      <c r="O122" s="80"/>
      <c r="P122" s="173">
        <f>P123</f>
        <v>0</v>
      </c>
      <c r="Q122" s="80"/>
      <c r="R122" s="173">
        <f>R123</f>
        <v>0</v>
      </c>
      <c r="S122" s="80"/>
      <c r="T122" s="174">
        <f>T123</f>
        <v>0</v>
      </c>
      <c r="U122" s="35"/>
      <c r="V122" s="35"/>
      <c r="W122" s="35"/>
      <c r="X122" s="35"/>
      <c r="Y122" s="35"/>
      <c r="Z122" s="35"/>
      <c r="AA122" s="35"/>
      <c r="AB122" s="35"/>
      <c r="AC122" s="35"/>
      <c r="AD122" s="35"/>
      <c r="AE122" s="35"/>
      <c r="AT122" s="18" t="s">
        <v>75</v>
      </c>
      <c r="AU122" s="18" t="s">
        <v>183</v>
      </c>
      <c r="BK122" s="175">
        <f>BK123</f>
        <v>0</v>
      </c>
    </row>
    <row r="123" spans="2:63" s="12" customFormat="1" ht="25.9" customHeight="1">
      <c r="B123" s="176"/>
      <c r="C123" s="177"/>
      <c r="D123" s="178" t="s">
        <v>75</v>
      </c>
      <c r="E123" s="179" t="s">
        <v>273</v>
      </c>
      <c r="F123" s="179" t="s">
        <v>274</v>
      </c>
      <c r="G123" s="177"/>
      <c r="H123" s="177"/>
      <c r="I123" s="180"/>
      <c r="J123" s="181">
        <f>BK123</f>
        <v>0</v>
      </c>
      <c r="K123" s="177"/>
      <c r="L123" s="182"/>
      <c r="M123" s="183"/>
      <c r="N123" s="184"/>
      <c r="O123" s="184"/>
      <c r="P123" s="185">
        <f>P124+P131+P136+P170+P189</f>
        <v>0</v>
      </c>
      <c r="Q123" s="184"/>
      <c r="R123" s="185">
        <f>R124+R131+R136+R170+R189</f>
        <v>0</v>
      </c>
      <c r="S123" s="184"/>
      <c r="T123" s="186">
        <f>T124+T131+T136+T170+T189</f>
        <v>0</v>
      </c>
      <c r="AR123" s="187" t="s">
        <v>84</v>
      </c>
      <c r="AT123" s="188" t="s">
        <v>75</v>
      </c>
      <c r="AU123" s="188" t="s">
        <v>76</v>
      </c>
      <c r="AY123" s="187" t="s">
        <v>205</v>
      </c>
      <c r="BK123" s="189">
        <f>BK124+BK131+BK136+BK170+BK189</f>
        <v>0</v>
      </c>
    </row>
    <row r="124" spans="2:63" s="12" customFormat="1" ht="22.9" customHeight="1">
      <c r="B124" s="176"/>
      <c r="C124" s="177"/>
      <c r="D124" s="178" t="s">
        <v>75</v>
      </c>
      <c r="E124" s="190" t="s">
        <v>4840</v>
      </c>
      <c r="F124" s="190" t="s">
        <v>4841</v>
      </c>
      <c r="G124" s="177"/>
      <c r="H124" s="177"/>
      <c r="I124" s="180"/>
      <c r="J124" s="191">
        <f>BK124</f>
        <v>0</v>
      </c>
      <c r="K124" s="177"/>
      <c r="L124" s="182"/>
      <c r="M124" s="183"/>
      <c r="N124" s="184"/>
      <c r="O124" s="184"/>
      <c r="P124" s="185">
        <f>SUM(P125:P130)</f>
        <v>0</v>
      </c>
      <c r="Q124" s="184"/>
      <c r="R124" s="185">
        <f>SUM(R125:R130)</f>
        <v>0</v>
      </c>
      <c r="S124" s="184"/>
      <c r="T124" s="186">
        <f>SUM(T125:T130)</f>
        <v>0</v>
      </c>
      <c r="AR124" s="187" t="s">
        <v>84</v>
      </c>
      <c r="AT124" s="188" t="s">
        <v>75</v>
      </c>
      <c r="AU124" s="188" t="s">
        <v>84</v>
      </c>
      <c r="AY124" s="187" t="s">
        <v>205</v>
      </c>
      <c r="BK124" s="189">
        <f>SUM(BK125:BK130)</f>
        <v>0</v>
      </c>
    </row>
    <row r="125" spans="1:65" s="2" customFormat="1" ht="24.2" customHeight="1">
      <c r="A125" s="35"/>
      <c r="B125" s="36"/>
      <c r="C125" s="250" t="s">
        <v>84</v>
      </c>
      <c r="D125" s="250" t="s">
        <v>502</v>
      </c>
      <c r="E125" s="251" t="s">
        <v>4842</v>
      </c>
      <c r="F125" s="252" t="s">
        <v>4843</v>
      </c>
      <c r="G125" s="253" t="s">
        <v>2678</v>
      </c>
      <c r="H125" s="254">
        <v>3</v>
      </c>
      <c r="I125" s="255"/>
      <c r="J125" s="256">
        <f>ROUND(I125*H125,2)</f>
        <v>0</v>
      </c>
      <c r="K125" s="252" t="s">
        <v>1</v>
      </c>
      <c r="L125" s="257"/>
      <c r="M125" s="258" t="s">
        <v>1</v>
      </c>
      <c r="N125" s="259"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245</v>
      </c>
      <c r="AT125" s="203" t="s">
        <v>502</v>
      </c>
      <c r="AU125" s="203" t="s">
        <v>86</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211</v>
      </c>
      <c r="BM125" s="203" t="s">
        <v>4844</v>
      </c>
    </row>
    <row r="126" spans="1:47" s="2" customFormat="1" ht="78">
      <c r="A126" s="35"/>
      <c r="B126" s="36"/>
      <c r="C126" s="37"/>
      <c r="D126" s="205" t="s">
        <v>225</v>
      </c>
      <c r="E126" s="37"/>
      <c r="F126" s="206" t="s">
        <v>4845</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86</v>
      </c>
    </row>
    <row r="127" spans="2:51" s="13" customFormat="1" ht="12">
      <c r="B127" s="214"/>
      <c r="C127" s="215"/>
      <c r="D127" s="205" t="s">
        <v>284</v>
      </c>
      <c r="E127" s="216" t="s">
        <v>1</v>
      </c>
      <c r="F127" s="217" t="s">
        <v>4846</v>
      </c>
      <c r="G127" s="215"/>
      <c r="H127" s="218">
        <v>3</v>
      </c>
      <c r="I127" s="219"/>
      <c r="J127" s="215"/>
      <c r="K127" s="215"/>
      <c r="L127" s="220"/>
      <c r="M127" s="221"/>
      <c r="N127" s="222"/>
      <c r="O127" s="222"/>
      <c r="P127" s="222"/>
      <c r="Q127" s="222"/>
      <c r="R127" s="222"/>
      <c r="S127" s="222"/>
      <c r="T127" s="223"/>
      <c r="AT127" s="224" t="s">
        <v>284</v>
      </c>
      <c r="AU127" s="224" t="s">
        <v>86</v>
      </c>
      <c r="AV127" s="13" t="s">
        <v>86</v>
      </c>
      <c r="AW127" s="13" t="s">
        <v>32</v>
      </c>
      <c r="AX127" s="13" t="s">
        <v>84</v>
      </c>
      <c r="AY127" s="224" t="s">
        <v>205</v>
      </c>
    </row>
    <row r="128" spans="1:65" s="2" customFormat="1" ht="24.2" customHeight="1">
      <c r="A128" s="35"/>
      <c r="B128" s="36"/>
      <c r="C128" s="250" t="s">
        <v>86</v>
      </c>
      <c r="D128" s="250" t="s">
        <v>502</v>
      </c>
      <c r="E128" s="251" t="s">
        <v>140</v>
      </c>
      <c r="F128" s="252" t="s">
        <v>4847</v>
      </c>
      <c r="G128" s="253" t="s">
        <v>2678</v>
      </c>
      <c r="H128" s="254">
        <v>2</v>
      </c>
      <c r="I128" s="255"/>
      <c r="J128" s="256">
        <f>ROUND(I128*H128,2)</f>
        <v>0</v>
      </c>
      <c r="K128" s="252" t="s">
        <v>1</v>
      </c>
      <c r="L128" s="257"/>
      <c r="M128" s="258" t="s">
        <v>1</v>
      </c>
      <c r="N128" s="259" t="s">
        <v>41</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245</v>
      </c>
      <c r="AT128" s="203" t="s">
        <v>502</v>
      </c>
      <c r="AU128" s="203" t="s">
        <v>86</v>
      </c>
      <c r="AY128" s="18" t="s">
        <v>205</v>
      </c>
      <c r="BE128" s="204">
        <f>IF(N128="základní",J128,0)</f>
        <v>0</v>
      </c>
      <c r="BF128" s="204">
        <f>IF(N128="snížená",J128,0)</f>
        <v>0</v>
      </c>
      <c r="BG128" s="204">
        <f>IF(N128="zákl. přenesená",J128,0)</f>
        <v>0</v>
      </c>
      <c r="BH128" s="204">
        <f>IF(N128="sníž. přenesená",J128,0)</f>
        <v>0</v>
      </c>
      <c r="BI128" s="204">
        <f>IF(N128="nulová",J128,0)</f>
        <v>0</v>
      </c>
      <c r="BJ128" s="18" t="s">
        <v>84</v>
      </c>
      <c r="BK128" s="204">
        <f>ROUND(I128*H128,2)</f>
        <v>0</v>
      </c>
      <c r="BL128" s="18" t="s">
        <v>211</v>
      </c>
      <c r="BM128" s="203" t="s">
        <v>4848</v>
      </c>
    </row>
    <row r="129" spans="1:47" s="2" customFormat="1" ht="78">
      <c r="A129" s="35"/>
      <c r="B129" s="36"/>
      <c r="C129" s="37"/>
      <c r="D129" s="205" t="s">
        <v>225</v>
      </c>
      <c r="E129" s="37"/>
      <c r="F129" s="206" t="s">
        <v>4845</v>
      </c>
      <c r="G129" s="37"/>
      <c r="H129" s="37"/>
      <c r="I129" s="207"/>
      <c r="J129" s="37"/>
      <c r="K129" s="37"/>
      <c r="L129" s="40"/>
      <c r="M129" s="208"/>
      <c r="N129" s="209"/>
      <c r="O129" s="72"/>
      <c r="P129" s="72"/>
      <c r="Q129" s="72"/>
      <c r="R129" s="72"/>
      <c r="S129" s="72"/>
      <c r="T129" s="73"/>
      <c r="U129" s="35"/>
      <c r="V129" s="35"/>
      <c r="W129" s="35"/>
      <c r="X129" s="35"/>
      <c r="Y129" s="35"/>
      <c r="Z129" s="35"/>
      <c r="AA129" s="35"/>
      <c r="AB129" s="35"/>
      <c r="AC129" s="35"/>
      <c r="AD129" s="35"/>
      <c r="AE129" s="35"/>
      <c r="AT129" s="18" t="s">
        <v>225</v>
      </c>
      <c r="AU129" s="18" t="s">
        <v>86</v>
      </c>
    </row>
    <row r="130" spans="2:51" s="13" customFormat="1" ht="12">
      <c r="B130" s="214"/>
      <c r="C130" s="215"/>
      <c r="D130" s="205" t="s">
        <v>284</v>
      </c>
      <c r="E130" s="216" t="s">
        <v>1</v>
      </c>
      <c r="F130" s="217" t="s">
        <v>4849</v>
      </c>
      <c r="G130" s="215"/>
      <c r="H130" s="218">
        <v>2</v>
      </c>
      <c r="I130" s="219"/>
      <c r="J130" s="215"/>
      <c r="K130" s="215"/>
      <c r="L130" s="220"/>
      <c r="M130" s="221"/>
      <c r="N130" s="222"/>
      <c r="O130" s="222"/>
      <c r="P130" s="222"/>
      <c r="Q130" s="222"/>
      <c r="R130" s="222"/>
      <c r="S130" s="222"/>
      <c r="T130" s="223"/>
      <c r="AT130" s="224" t="s">
        <v>284</v>
      </c>
      <c r="AU130" s="224" t="s">
        <v>86</v>
      </c>
      <c r="AV130" s="13" t="s">
        <v>86</v>
      </c>
      <c r="AW130" s="13" t="s">
        <v>32</v>
      </c>
      <c r="AX130" s="13" t="s">
        <v>84</v>
      </c>
      <c r="AY130" s="224" t="s">
        <v>205</v>
      </c>
    </row>
    <row r="131" spans="2:63" s="12" customFormat="1" ht="22.9" customHeight="1">
      <c r="B131" s="176"/>
      <c r="C131" s="177"/>
      <c r="D131" s="178" t="s">
        <v>75</v>
      </c>
      <c r="E131" s="190" t="s">
        <v>4850</v>
      </c>
      <c r="F131" s="190" t="s">
        <v>4851</v>
      </c>
      <c r="G131" s="177"/>
      <c r="H131" s="177"/>
      <c r="I131" s="180"/>
      <c r="J131" s="191">
        <f>BK131</f>
        <v>0</v>
      </c>
      <c r="K131" s="177"/>
      <c r="L131" s="182"/>
      <c r="M131" s="183"/>
      <c r="N131" s="184"/>
      <c r="O131" s="184"/>
      <c r="P131" s="185">
        <f>SUM(P132:P135)</f>
        <v>0</v>
      </c>
      <c r="Q131" s="184"/>
      <c r="R131" s="185">
        <f>SUM(R132:R135)</f>
        <v>0</v>
      </c>
      <c r="S131" s="184"/>
      <c r="T131" s="186">
        <f>SUM(T132:T135)</f>
        <v>0</v>
      </c>
      <c r="AR131" s="187" t="s">
        <v>84</v>
      </c>
      <c r="AT131" s="188" t="s">
        <v>75</v>
      </c>
      <c r="AU131" s="188" t="s">
        <v>84</v>
      </c>
      <c r="AY131" s="187" t="s">
        <v>205</v>
      </c>
      <c r="BK131" s="189">
        <f>SUM(BK132:BK135)</f>
        <v>0</v>
      </c>
    </row>
    <row r="132" spans="1:65" s="2" customFormat="1" ht="24.2" customHeight="1">
      <c r="A132" s="35"/>
      <c r="B132" s="36"/>
      <c r="C132" s="192" t="s">
        <v>218</v>
      </c>
      <c r="D132" s="192" t="s">
        <v>207</v>
      </c>
      <c r="E132" s="193" t="s">
        <v>4852</v>
      </c>
      <c r="F132" s="194" t="s">
        <v>4853</v>
      </c>
      <c r="G132" s="195" t="s">
        <v>282</v>
      </c>
      <c r="H132" s="196">
        <v>2130</v>
      </c>
      <c r="I132" s="197"/>
      <c r="J132" s="198">
        <f>ROUND(I132*H132,2)</f>
        <v>0</v>
      </c>
      <c r="K132" s="194" t="s">
        <v>1</v>
      </c>
      <c r="L132" s="40"/>
      <c r="M132" s="199" t="s">
        <v>1</v>
      </c>
      <c r="N132" s="200" t="s">
        <v>41</v>
      </c>
      <c r="O132" s="72"/>
      <c r="P132" s="201">
        <f>O132*H132</f>
        <v>0</v>
      </c>
      <c r="Q132" s="201">
        <v>0</v>
      </c>
      <c r="R132" s="201">
        <f>Q132*H132</f>
        <v>0</v>
      </c>
      <c r="S132" s="201">
        <v>0</v>
      </c>
      <c r="T132" s="202">
        <f>S132*H132</f>
        <v>0</v>
      </c>
      <c r="U132" s="35"/>
      <c r="V132" s="35"/>
      <c r="W132" s="35"/>
      <c r="X132" s="35"/>
      <c r="Y132" s="35"/>
      <c r="Z132" s="35"/>
      <c r="AA132" s="35"/>
      <c r="AB132" s="35"/>
      <c r="AC132" s="35"/>
      <c r="AD132" s="35"/>
      <c r="AE132" s="35"/>
      <c r="AR132" s="203" t="s">
        <v>211</v>
      </c>
      <c r="AT132" s="203" t="s">
        <v>207</v>
      </c>
      <c r="AU132" s="203" t="s">
        <v>86</v>
      </c>
      <c r="AY132" s="18" t="s">
        <v>205</v>
      </c>
      <c r="BE132" s="204">
        <f>IF(N132="základní",J132,0)</f>
        <v>0</v>
      </c>
      <c r="BF132" s="204">
        <f>IF(N132="snížená",J132,0)</f>
        <v>0</v>
      </c>
      <c r="BG132" s="204">
        <f>IF(N132="zákl. přenesená",J132,0)</f>
        <v>0</v>
      </c>
      <c r="BH132" s="204">
        <f>IF(N132="sníž. přenesená",J132,0)</f>
        <v>0</v>
      </c>
      <c r="BI132" s="204">
        <f>IF(N132="nulová",J132,0)</f>
        <v>0</v>
      </c>
      <c r="BJ132" s="18" t="s">
        <v>84</v>
      </c>
      <c r="BK132" s="204">
        <f>ROUND(I132*H132,2)</f>
        <v>0</v>
      </c>
      <c r="BL132" s="18" t="s">
        <v>211</v>
      </c>
      <c r="BM132" s="203" t="s">
        <v>4854</v>
      </c>
    </row>
    <row r="133" spans="2:51" s="13" customFormat="1" ht="12">
      <c r="B133" s="214"/>
      <c r="C133" s="215"/>
      <c r="D133" s="205" t="s">
        <v>284</v>
      </c>
      <c r="E133" s="216" t="s">
        <v>1</v>
      </c>
      <c r="F133" s="217" t="s">
        <v>4855</v>
      </c>
      <c r="G133" s="215"/>
      <c r="H133" s="218">
        <v>2130</v>
      </c>
      <c r="I133" s="219"/>
      <c r="J133" s="215"/>
      <c r="K133" s="215"/>
      <c r="L133" s="220"/>
      <c r="M133" s="221"/>
      <c r="N133" s="222"/>
      <c r="O133" s="222"/>
      <c r="P133" s="222"/>
      <c r="Q133" s="222"/>
      <c r="R133" s="222"/>
      <c r="S133" s="222"/>
      <c r="T133" s="223"/>
      <c r="AT133" s="224" t="s">
        <v>284</v>
      </c>
      <c r="AU133" s="224" t="s">
        <v>86</v>
      </c>
      <c r="AV133" s="13" t="s">
        <v>86</v>
      </c>
      <c r="AW133" s="13" t="s">
        <v>32</v>
      </c>
      <c r="AX133" s="13" t="s">
        <v>84</v>
      </c>
      <c r="AY133" s="224" t="s">
        <v>205</v>
      </c>
    </row>
    <row r="134" spans="1:65" s="2" customFormat="1" ht="14.45" customHeight="1">
      <c r="A134" s="35"/>
      <c r="B134" s="36"/>
      <c r="C134" s="250" t="s">
        <v>211</v>
      </c>
      <c r="D134" s="250" t="s">
        <v>502</v>
      </c>
      <c r="E134" s="251" t="s">
        <v>4856</v>
      </c>
      <c r="F134" s="252" t="s">
        <v>4857</v>
      </c>
      <c r="G134" s="253" t="s">
        <v>382</v>
      </c>
      <c r="H134" s="254">
        <v>213</v>
      </c>
      <c r="I134" s="255"/>
      <c r="J134" s="256">
        <f>ROUND(I134*H134,2)</f>
        <v>0</v>
      </c>
      <c r="K134" s="252" t="s">
        <v>1</v>
      </c>
      <c r="L134" s="257"/>
      <c r="M134" s="258" t="s">
        <v>1</v>
      </c>
      <c r="N134" s="259" t="s">
        <v>41</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245</v>
      </c>
      <c r="AT134" s="203" t="s">
        <v>502</v>
      </c>
      <c r="AU134" s="203" t="s">
        <v>86</v>
      </c>
      <c r="AY134" s="18" t="s">
        <v>205</v>
      </c>
      <c r="BE134" s="204">
        <f>IF(N134="základní",J134,0)</f>
        <v>0</v>
      </c>
      <c r="BF134" s="204">
        <f>IF(N134="snížená",J134,0)</f>
        <v>0</v>
      </c>
      <c r="BG134" s="204">
        <f>IF(N134="zákl. přenesená",J134,0)</f>
        <v>0</v>
      </c>
      <c r="BH134" s="204">
        <f>IF(N134="sníž. přenesená",J134,0)</f>
        <v>0</v>
      </c>
      <c r="BI134" s="204">
        <f>IF(N134="nulová",J134,0)</f>
        <v>0</v>
      </c>
      <c r="BJ134" s="18" t="s">
        <v>84</v>
      </c>
      <c r="BK134" s="204">
        <f>ROUND(I134*H134,2)</f>
        <v>0</v>
      </c>
      <c r="BL134" s="18" t="s">
        <v>211</v>
      </c>
      <c r="BM134" s="203" t="s">
        <v>4858</v>
      </c>
    </row>
    <row r="135" spans="2:51" s="13" customFormat="1" ht="12">
      <c r="B135" s="214"/>
      <c r="C135" s="215"/>
      <c r="D135" s="205" t="s">
        <v>284</v>
      </c>
      <c r="E135" s="216" t="s">
        <v>1</v>
      </c>
      <c r="F135" s="217" t="s">
        <v>4859</v>
      </c>
      <c r="G135" s="215"/>
      <c r="H135" s="218">
        <v>213</v>
      </c>
      <c r="I135" s="219"/>
      <c r="J135" s="215"/>
      <c r="K135" s="215"/>
      <c r="L135" s="220"/>
      <c r="M135" s="221"/>
      <c r="N135" s="222"/>
      <c r="O135" s="222"/>
      <c r="P135" s="222"/>
      <c r="Q135" s="222"/>
      <c r="R135" s="222"/>
      <c r="S135" s="222"/>
      <c r="T135" s="223"/>
      <c r="AT135" s="224" t="s">
        <v>284</v>
      </c>
      <c r="AU135" s="224" t="s">
        <v>86</v>
      </c>
      <c r="AV135" s="13" t="s">
        <v>86</v>
      </c>
      <c r="AW135" s="13" t="s">
        <v>32</v>
      </c>
      <c r="AX135" s="13" t="s">
        <v>84</v>
      </c>
      <c r="AY135" s="224" t="s">
        <v>205</v>
      </c>
    </row>
    <row r="136" spans="2:63" s="12" customFormat="1" ht="22.9" customHeight="1">
      <c r="B136" s="176"/>
      <c r="C136" s="177"/>
      <c r="D136" s="178" t="s">
        <v>75</v>
      </c>
      <c r="E136" s="190" t="s">
        <v>84</v>
      </c>
      <c r="F136" s="190" t="s">
        <v>4860</v>
      </c>
      <c r="G136" s="177"/>
      <c r="H136" s="177"/>
      <c r="I136" s="180"/>
      <c r="J136" s="191">
        <f>BK136</f>
        <v>0</v>
      </c>
      <c r="K136" s="177"/>
      <c r="L136" s="182"/>
      <c r="M136" s="183"/>
      <c r="N136" s="184"/>
      <c r="O136" s="184"/>
      <c r="P136" s="185">
        <f>SUM(P137:P169)</f>
        <v>0</v>
      </c>
      <c r="Q136" s="184"/>
      <c r="R136" s="185">
        <f>SUM(R137:R169)</f>
        <v>0</v>
      </c>
      <c r="S136" s="184"/>
      <c r="T136" s="186">
        <f>SUM(T137:T169)</f>
        <v>0</v>
      </c>
      <c r="AR136" s="187" t="s">
        <v>84</v>
      </c>
      <c r="AT136" s="188" t="s">
        <v>75</v>
      </c>
      <c r="AU136" s="188" t="s">
        <v>84</v>
      </c>
      <c r="AY136" s="187" t="s">
        <v>205</v>
      </c>
      <c r="BK136" s="189">
        <f>SUM(BK137:BK169)</f>
        <v>0</v>
      </c>
    </row>
    <row r="137" spans="1:65" s="2" customFormat="1" ht="24.2" customHeight="1">
      <c r="A137" s="35"/>
      <c r="B137" s="36"/>
      <c r="C137" s="192" t="s">
        <v>204</v>
      </c>
      <c r="D137" s="192" t="s">
        <v>207</v>
      </c>
      <c r="E137" s="193" t="s">
        <v>4861</v>
      </c>
      <c r="F137" s="194" t="s">
        <v>4862</v>
      </c>
      <c r="G137" s="195" t="s">
        <v>282</v>
      </c>
      <c r="H137" s="196">
        <v>308</v>
      </c>
      <c r="I137" s="197"/>
      <c r="J137" s="198">
        <f>ROUND(I137*H137,2)</f>
        <v>0</v>
      </c>
      <c r="K137" s="194" t="s">
        <v>278</v>
      </c>
      <c r="L137" s="40"/>
      <c r="M137" s="199" t="s">
        <v>1</v>
      </c>
      <c r="N137" s="200" t="s">
        <v>41</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211</v>
      </c>
      <c r="AT137" s="203" t="s">
        <v>207</v>
      </c>
      <c r="AU137" s="203" t="s">
        <v>86</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4863</v>
      </c>
    </row>
    <row r="138" spans="2:51" s="13" customFormat="1" ht="12">
      <c r="B138" s="214"/>
      <c r="C138" s="215"/>
      <c r="D138" s="205" t="s">
        <v>284</v>
      </c>
      <c r="E138" s="216" t="s">
        <v>1</v>
      </c>
      <c r="F138" s="217" t="s">
        <v>4864</v>
      </c>
      <c r="G138" s="215"/>
      <c r="H138" s="218">
        <v>308</v>
      </c>
      <c r="I138" s="219"/>
      <c r="J138" s="215"/>
      <c r="K138" s="215"/>
      <c r="L138" s="220"/>
      <c r="M138" s="221"/>
      <c r="N138" s="222"/>
      <c r="O138" s="222"/>
      <c r="P138" s="222"/>
      <c r="Q138" s="222"/>
      <c r="R138" s="222"/>
      <c r="S138" s="222"/>
      <c r="T138" s="223"/>
      <c r="AT138" s="224" t="s">
        <v>284</v>
      </c>
      <c r="AU138" s="224" t="s">
        <v>86</v>
      </c>
      <c r="AV138" s="13" t="s">
        <v>86</v>
      </c>
      <c r="AW138" s="13" t="s">
        <v>32</v>
      </c>
      <c r="AX138" s="13" t="s">
        <v>84</v>
      </c>
      <c r="AY138" s="224" t="s">
        <v>205</v>
      </c>
    </row>
    <row r="139" spans="1:65" s="2" customFormat="1" ht="24.2" customHeight="1">
      <c r="A139" s="35"/>
      <c r="B139" s="36"/>
      <c r="C139" s="192" t="s">
        <v>235</v>
      </c>
      <c r="D139" s="192" t="s">
        <v>207</v>
      </c>
      <c r="E139" s="193" t="s">
        <v>4865</v>
      </c>
      <c r="F139" s="194" t="s">
        <v>4866</v>
      </c>
      <c r="G139" s="195" t="s">
        <v>282</v>
      </c>
      <c r="H139" s="196">
        <v>2130</v>
      </c>
      <c r="I139" s="197"/>
      <c r="J139" s="198">
        <f>ROUND(I139*H139,2)</f>
        <v>0</v>
      </c>
      <c r="K139" s="194" t="s">
        <v>1</v>
      </c>
      <c r="L139" s="40"/>
      <c r="M139" s="199" t="s">
        <v>1</v>
      </c>
      <c r="N139" s="200" t="s">
        <v>41</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211</v>
      </c>
      <c r="AT139" s="203" t="s">
        <v>207</v>
      </c>
      <c r="AU139" s="203" t="s">
        <v>86</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4867</v>
      </c>
    </row>
    <row r="140" spans="2:51" s="13" customFormat="1" ht="12">
      <c r="B140" s="214"/>
      <c r="C140" s="215"/>
      <c r="D140" s="205" t="s">
        <v>284</v>
      </c>
      <c r="E140" s="216" t="s">
        <v>1</v>
      </c>
      <c r="F140" s="217" t="s">
        <v>4868</v>
      </c>
      <c r="G140" s="215"/>
      <c r="H140" s="218">
        <v>2130</v>
      </c>
      <c r="I140" s="219"/>
      <c r="J140" s="215"/>
      <c r="K140" s="215"/>
      <c r="L140" s="220"/>
      <c r="M140" s="221"/>
      <c r="N140" s="222"/>
      <c r="O140" s="222"/>
      <c r="P140" s="222"/>
      <c r="Q140" s="222"/>
      <c r="R140" s="222"/>
      <c r="S140" s="222"/>
      <c r="T140" s="223"/>
      <c r="AT140" s="224" t="s">
        <v>284</v>
      </c>
      <c r="AU140" s="224" t="s">
        <v>86</v>
      </c>
      <c r="AV140" s="13" t="s">
        <v>86</v>
      </c>
      <c r="AW140" s="13" t="s">
        <v>32</v>
      </c>
      <c r="AX140" s="13" t="s">
        <v>84</v>
      </c>
      <c r="AY140" s="224" t="s">
        <v>205</v>
      </c>
    </row>
    <row r="141" spans="1:65" s="2" customFormat="1" ht="24.2" customHeight="1">
      <c r="A141" s="35"/>
      <c r="B141" s="36"/>
      <c r="C141" s="192" t="s">
        <v>240</v>
      </c>
      <c r="D141" s="192" t="s">
        <v>207</v>
      </c>
      <c r="E141" s="193" t="s">
        <v>4869</v>
      </c>
      <c r="F141" s="194" t="s">
        <v>4870</v>
      </c>
      <c r="G141" s="195" t="s">
        <v>282</v>
      </c>
      <c r="H141" s="196">
        <v>2130</v>
      </c>
      <c r="I141" s="197"/>
      <c r="J141" s="198">
        <f>ROUND(I141*H141,2)</f>
        <v>0</v>
      </c>
      <c r="K141" s="194" t="s">
        <v>1</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86</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4871</v>
      </c>
    </row>
    <row r="142" spans="2:51" s="13" customFormat="1" ht="12">
      <c r="B142" s="214"/>
      <c r="C142" s="215"/>
      <c r="D142" s="205" t="s">
        <v>284</v>
      </c>
      <c r="E142" s="216" t="s">
        <v>1</v>
      </c>
      <c r="F142" s="217" t="s">
        <v>4872</v>
      </c>
      <c r="G142" s="215"/>
      <c r="H142" s="218">
        <v>2130</v>
      </c>
      <c r="I142" s="219"/>
      <c r="J142" s="215"/>
      <c r="K142" s="215"/>
      <c r="L142" s="220"/>
      <c r="M142" s="221"/>
      <c r="N142" s="222"/>
      <c r="O142" s="222"/>
      <c r="P142" s="222"/>
      <c r="Q142" s="222"/>
      <c r="R142" s="222"/>
      <c r="S142" s="222"/>
      <c r="T142" s="223"/>
      <c r="AT142" s="224" t="s">
        <v>284</v>
      </c>
      <c r="AU142" s="224" t="s">
        <v>86</v>
      </c>
      <c r="AV142" s="13" t="s">
        <v>86</v>
      </c>
      <c r="AW142" s="13" t="s">
        <v>32</v>
      </c>
      <c r="AX142" s="13" t="s">
        <v>84</v>
      </c>
      <c r="AY142" s="224" t="s">
        <v>205</v>
      </c>
    </row>
    <row r="143" spans="1:65" s="2" customFormat="1" ht="24.2" customHeight="1">
      <c r="A143" s="35"/>
      <c r="B143" s="36"/>
      <c r="C143" s="192" t="s">
        <v>245</v>
      </c>
      <c r="D143" s="192" t="s">
        <v>207</v>
      </c>
      <c r="E143" s="193" t="s">
        <v>4873</v>
      </c>
      <c r="F143" s="194" t="s">
        <v>4874</v>
      </c>
      <c r="G143" s="195" t="s">
        <v>282</v>
      </c>
      <c r="H143" s="196">
        <v>2130</v>
      </c>
      <c r="I143" s="197"/>
      <c r="J143" s="198">
        <f>ROUND(I143*H143,2)</f>
        <v>0</v>
      </c>
      <c r="K143" s="194" t="s">
        <v>1</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86</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4875</v>
      </c>
    </row>
    <row r="144" spans="2:51" s="13" customFormat="1" ht="12">
      <c r="B144" s="214"/>
      <c r="C144" s="215"/>
      <c r="D144" s="205" t="s">
        <v>284</v>
      </c>
      <c r="E144" s="216" t="s">
        <v>1</v>
      </c>
      <c r="F144" s="217" t="s">
        <v>4876</v>
      </c>
      <c r="G144" s="215"/>
      <c r="H144" s="218">
        <v>2130</v>
      </c>
      <c r="I144" s="219"/>
      <c r="J144" s="215"/>
      <c r="K144" s="215"/>
      <c r="L144" s="220"/>
      <c r="M144" s="221"/>
      <c r="N144" s="222"/>
      <c r="O144" s="222"/>
      <c r="P144" s="222"/>
      <c r="Q144" s="222"/>
      <c r="R144" s="222"/>
      <c r="S144" s="222"/>
      <c r="T144" s="223"/>
      <c r="AT144" s="224" t="s">
        <v>284</v>
      </c>
      <c r="AU144" s="224" t="s">
        <v>86</v>
      </c>
      <c r="AV144" s="13" t="s">
        <v>86</v>
      </c>
      <c r="AW144" s="13" t="s">
        <v>32</v>
      </c>
      <c r="AX144" s="13" t="s">
        <v>84</v>
      </c>
      <c r="AY144" s="224" t="s">
        <v>205</v>
      </c>
    </row>
    <row r="145" spans="1:65" s="2" customFormat="1" ht="24.2" customHeight="1">
      <c r="A145" s="35"/>
      <c r="B145" s="36"/>
      <c r="C145" s="192" t="s">
        <v>249</v>
      </c>
      <c r="D145" s="192" t="s">
        <v>207</v>
      </c>
      <c r="E145" s="193" t="s">
        <v>4877</v>
      </c>
      <c r="F145" s="194" t="s">
        <v>4878</v>
      </c>
      <c r="G145" s="195" t="s">
        <v>210</v>
      </c>
      <c r="H145" s="196">
        <v>5</v>
      </c>
      <c r="I145" s="197"/>
      <c r="J145" s="198">
        <f>ROUND(I145*H145,2)</f>
        <v>0</v>
      </c>
      <c r="K145" s="194" t="s">
        <v>1</v>
      </c>
      <c r="L145" s="40"/>
      <c r="M145" s="199" t="s">
        <v>1</v>
      </c>
      <c r="N145" s="200" t="s">
        <v>41</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211</v>
      </c>
      <c r="AT145" s="203" t="s">
        <v>207</v>
      </c>
      <c r="AU145" s="203" t="s">
        <v>86</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4879</v>
      </c>
    </row>
    <row r="146" spans="2:51" s="13" customFormat="1" ht="12">
      <c r="B146" s="214"/>
      <c r="C146" s="215"/>
      <c r="D146" s="205" t="s">
        <v>284</v>
      </c>
      <c r="E146" s="216" t="s">
        <v>1</v>
      </c>
      <c r="F146" s="217" t="s">
        <v>4880</v>
      </c>
      <c r="G146" s="215"/>
      <c r="H146" s="218">
        <v>5</v>
      </c>
      <c r="I146" s="219"/>
      <c r="J146" s="215"/>
      <c r="K146" s="215"/>
      <c r="L146" s="220"/>
      <c r="M146" s="221"/>
      <c r="N146" s="222"/>
      <c r="O146" s="222"/>
      <c r="P146" s="222"/>
      <c r="Q146" s="222"/>
      <c r="R146" s="222"/>
      <c r="S146" s="222"/>
      <c r="T146" s="223"/>
      <c r="AT146" s="224" t="s">
        <v>284</v>
      </c>
      <c r="AU146" s="224" t="s">
        <v>86</v>
      </c>
      <c r="AV146" s="13" t="s">
        <v>86</v>
      </c>
      <c r="AW146" s="13" t="s">
        <v>32</v>
      </c>
      <c r="AX146" s="13" t="s">
        <v>84</v>
      </c>
      <c r="AY146" s="224" t="s">
        <v>205</v>
      </c>
    </row>
    <row r="147" spans="1:65" s="2" customFormat="1" ht="24.2" customHeight="1">
      <c r="A147" s="35"/>
      <c r="B147" s="36"/>
      <c r="C147" s="192" t="s">
        <v>256</v>
      </c>
      <c r="D147" s="192" t="s">
        <v>207</v>
      </c>
      <c r="E147" s="193" t="s">
        <v>4881</v>
      </c>
      <c r="F147" s="194" t="s">
        <v>4882</v>
      </c>
      <c r="G147" s="195" t="s">
        <v>282</v>
      </c>
      <c r="H147" s="196">
        <v>2130</v>
      </c>
      <c r="I147" s="197"/>
      <c r="J147" s="198">
        <f>ROUND(I147*H147,2)</f>
        <v>0</v>
      </c>
      <c r="K147" s="194" t="s">
        <v>1</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211</v>
      </c>
      <c r="AT147" s="203" t="s">
        <v>207</v>
      </c>
      <c r="AU147" s="203" t="s">
        <v>86</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4883</v>
      </c>
    </row>
    <row r="148" spans="2:51" s="13" customFormat="1" ht="12">
      <c r="B148" s="214"/>
      <c r="C148" s="215"/>
      <c r="D148" s="205" t="s">
        <v>284</v>
      </c>
      <c r="E148" s="216" t="s">
        <v>1</v>
      </c>
      <c r="F148" s="217" t="s">
        <v>4884</v>
      </c>
      <c r="G148" s="215"/>
      <c r="H148" s="218">
        <v>2130</v>
      </c>
      <c r="I148" s="219"/>
      <c r="J148" s="215"/>
      <c r="K148" s="215"/>
      <c r="L148" s="220"/>
      <c r="M148" s="221"/>
      <c r="N148" s="222"/>
      <c r="O148" s="222"/>
      <c r="P148" s="222"/>
      <c r="Q148" s="222"/>
      <c r="R148" s="222"/>
      <c r="S148" s="222"/>
      <c r="T148" s="223"/>
      <c r="AT148" s="224" t="s">
        <v>284</v>
      </c>
      <c r="AU148" s="224" t="s">
        <v>86</v>
      </c>
      <c r="AV148" s="13" t="s">
        <v>86</v>
      </c>
      <c r="AW148" s="13" t="s">
        <v>32</v>
      </c>
      <c r="AX148" s="13" t="s">
        <v>84</v>
      </c>
      <c r="AY148" s="224" t="s">
        <v>205</v>
      </c>
    </row>
    <row r="149" spans="1:65" s="2" customFormat="1" ht="24.2" customHeight="1">
      <c r="A149" s="35"/>
      <c r="B149" s="36"/>
      <c r="C149" s="192" t="s">
        <v>263</v>
      </c>
      <c r="D149" s="192" t="s">
        <v>207</v>
      </c>
      <c r="E149" s="193" t="s">
        <v>4885</v>
      </c>
      <c r="F149" s="194" t="s">
        <v>4886</v>
      </c>
      <c r="G149" s="195" t="s">
        <v>210</v>
      </c>
      <c r="H149" s="196">
        <v>5</v>
      </c>
      <c r="I149" s="197"/>
      <c r="J149" s="198">
        <f>ROUND(I149*H149,2)</f>
        <v>0</v>
      </c>
      <c r="K149" s="194" t="s">
        <v>1</v>
      </c>
      <c r="L149" s="40"/>
      <c r="M149" s="199" t="s">
        <v>1</v>
      </c>
      <c r="N149" s="200" t="s">
        <v>41</v>
      </c>
      <c r="O149" s="72"/>
      <c r="P149" s="201">
        <f>O149*H149</f>
        <v>0</v>
      </c>
      <c r="Q149" s="201">
        <v>0</v>
      </c>
      <c r="R149" s="201">
        <f>Q149*H149</f>
        <v>0</v>
      </c>
      <c r="S149" s="201">
        <v>0</v>
      </c>
      <c r="T149" s="202">
        <f>S149*H149</f>
        <v>0</v>
      </c>
      <c r="U149" s="35"/>
      <c r="V149" s="35"/>
      <c r="W149" s="35"/>
      <c r="X149" s="35"/>
      <c r="Y149" s="35"/>
      <c r="Z149" s="35"/>
      <c r="AA149" s="35"/>
      <c r="AB149" s="35"/>
      <c r="AC149" s="35"/>
      <c r="AD149" s="35"/>
      <c r="AE149" s="35"/>
      <c r="AR149" s="203" t="s">
        <v>211</v>
      </c>
      <c r="AT149" s="203" t="s">
        <v>207</v>
      </c>
      <c r="AU149" s="203" t="s">
        <v>86</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211</v>
      </c>
      <c r="BM149" s="203" t="s">
        <v>4887</v>
      </c>
    </row>
    <row r="150" spans="2:51" s="13" customFormat="1" ht="12">
      <c r="B150" s="214"/>
      <c r="C150" s="215"/>
      <c r="D150" s="205" t="s">
        <v>284</v>
      </c>
      <c r="E150" s="216" t="s">
        <v>1</v>
      </c>
      <c r="F150" s="217" t="s">
        <v>4888</v>
      </c>
      <c r="G150" s="215"/>
      <c r="H150" s="218">
        <v>5</v>
      </c>
      <c r="I150" s="219"/>
      <c r="J150" s="215"/>
      <c r="K150" s="215"/>
      <c r="L150" s="220"/>
      <c r="M150" s="221"/>
      <c r="N150" s="222"/>
      <c r="O150" s="222"/>
      <c r="P150" s="222"/>
      <c r="Q150" s="222"/>
      <c r="R150" s="222"/>
      <c r="S150" s="222"/>
      <c r="T150" s="223"/>
      <c r="AT150" s="224" t="s">
        <v>284</v>
      </c>
      <c r="AU150" s="224" t="s">
        <v>86</v>
      </c>
      <c r="AV150" s="13" t="s">
        <v>86</v>
      </c>
      <c r="AW150" s="13" t="s">
        <v>32</v>
      </c>
      <c r="AX150" s="13" t="s">
        <v>84</v>
      </c>
      <c r="AY150" s="224" t="s">
        <v>205</v>
      </c>
    </row>
    <row r="151" spans="1:65" s="2" customFormat="1" ht="24.2" customHeight="1">
      <c r="A151" s="35"/>
      <c r="B151" s="36"/>
      <c r="C151" s="192" t="s">
        <v>323</v>
      </c>
      <c r="D151" s="192" t="s">
        <v>207</v>
      </c>
      <c r="E151" s="193" t="s">
        <v>4889</v>
      </c>
      <c r="F151" s="194" t="s">
        <v>4890</v>
      </c>
      <c r="G151" s="195" t="s">
        <v>210</v>
      </c>
      <c r="H151" s="196">
        <v>5</v>
      </c>
      <c r="I151" s="197"/>
      <c r="J151" s="198">
        <f>ROUND(I151*H151,2)</f>
        <v>0</v>
      </c>
      <c r="K151" s="194" t="s">
        <v>1</v>
      </c>
      <c r="L151" s="40"/>
      <c r="M151" s="199" t="s">
        <v>1</v>
      </c>
      <c r="N151" s="200" t="s">
        <v>41</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211</v>
      </c>
      <c r="AT151" s="203" t="s">
        <v>207</v>
      </c>
      <c r="AU151" s="203" t="s">
        <v>86</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211</v>
      </c>
      <c r="BM151" s="203" t="s">
        <v>4891</v>
      </c>
    </row>
    <row r="152" spans="2:51" s="14" customFormat="1" ht="12">
      <c r="B152" s="229"/>
      <c r="C152" s="230"/>
      <c r="D152" s="205" t="s">
        <v>284</v>
      </c>
      <c r="E152" s="231" t="s">
        <v>1</v>
      </c>
      <c r="F152" s="232" t="s">
        <v>4892</v>
      </c>
      <c r="G152" s="230"/>
      <c r="H152" s="231" t="s">
        <v>1</v>
      </c>
      <c r="I152" s="233"/>
      <c r="J152" s="230"/>
      <c r="K152" s="230"/>
      <c r="L152" s="234"/>
      <c r="M152" s="235"/>
      <c r="N152" s="236"/>
      <c r="O152" s="236"/>
      <c r="P152" s="236"/>
      <c r="Q152" s="236"/>
      <c r="R152" s="236"/>
      <c r="S152" s="236"/>
      <c r="T152" s="237"/>
      <c r="AT152" s="238" t="s">
        <v>284</v>
      </c>
      <c r="AU152" s="238" t="s">
        <v>86</v>
      </c>
      <c r="AV152" s="14" t="s">
        <v>84</v>
      </c>
      <c r="AW152" s="14" t="s">
        <v>32</v>
      </c>
      <c r="AX152" s="14" t="s">
        <v>76</v>
      </c>
      <c r="AY152" s="238" t="s">
        <v>205</v>
      </c>
    </row>
    <row r="153" spans="2:51" s="14" customFormat="1" ht="12">
      <c r="B153" s="229"/>
      <c r="C153" s="230"/>
      <c r="D153" s="205" t="s">
        <v>284</v>
      </c>
      <c r="E153" s="231" t="s">
        <v>1</v>
      </c>
      <c r="F153" s="232" t="s">
        <v>4893</v>
      </c>
      <c r="G153" s="230"/>
      <c r="H153" s="231" t="s">
        <v>1</v>
      </c>
      <c r="I153" s="233"/>
      <c r="J153" s="230"/>
      <c r="K153" s="230"/>
      <c r="L153" s="234"/>
      <c r="M153" s="235"/>
      <c r="N153" s="236"/>
      <c r="O153" s="236"/>
      <c r="P153" s="236"/>
      <c r="Q153" s="236"/>
      <c r="R153" s="236"/>
      <c r="S153" s="236"/>
      <c r="T153" s="237"/>
      <c r="AT153" s="238" t="s">
        <v>284</v>
      </c>
      <c r="AU153" s="238" t="s">
        <v>86</v>
      </c>
      <c r="AV153" s="14" t="s">
        <v>84</v>
      </c>
      <c r="AW153" s="14" t="s">
        <v>32</v>
      </c>
      <c r="AX153" s="14" t="s">
        <v>76</v>
      </c>
      <c r="AY153" s="238" t="s">
        <v>205</v>
      </c>
    </row>
    <row r="154" spans="2:51" s="13" customFormat="1" ht="12">
      <c r="B154" s="214"/>
      <c r="C154" s="215"/>
      <c r="D154" s="205" t="s">
        <v>284</v>
      </c>
      <c r="E154" s="216" t="s">
        <v>1</v>
      </c>
      <c r="F154" s="217" t="s">
        <v>4888</v>
      </c>
      <c r="G154" s="215"/>
      <c r="H154" s="218">
        <v>5</v>
      </c>
      <c r="I154" s="219"/>
      <c r="J154" s="215"/>
      <c r="K154" s="215"/>
      <c r="L154" s="220"/>
      <c r="M154" s="221"/>
      <c r="N154" s="222"/>
      <c r="O154" s="222"/>
      <c r="P154" s="222"/>
      <c r="Q154" s="222"/>
      <c r="R154" s="222"/>
      <c r="S154" s="222"/>
      <c r="T154" s="223"/>
      <c r="AT154" s="224" t="s">
        <v>284</v>
      </c>
      <c r="AU154" s="224" t="s">
        <v>86</v>
      </c>
      <c r="AV154" s="13" t="s">
        <v>86</v>
      </c>
      <c r="AW154" s="13" t="s">
        <v>32</v>
      </c>
      <c r="AX154" s="13" t="s">
        <v>84</v>
      </c>
      <c r="AY154" s="224" t="s">
        <v>205</v>
      </c>
    </row>
    <row r="155" spans="1:65" s="2" customFormat="1" ht="24.2" customHeight="1">
      <c r="A155" s="35"/>
      <c r="B155" s="36"/>
      <c r="C155" s="192" t="s">
        <v>329</v>
      </c>
      <c r="D155" s="192" t="s">
        <v>207</v>
      </c>
      <c r="E155" s="193" t="s">
        <v>4894</v>
      </c>
      <c r="F155" s="194" t="s">
        <v>4895</v>
      </c>
      <c r="G155" s="195" t="s">
        <v>282</v>
      </c>
      <c r="H155" s="196">
        <v>2130</v>
      </c>
      <c r="I155" s="197"/>
      <c r="J155" s="198">
        <f>ROUND(I155*H155,2)</f>
        <v>0</v>
      </c>
      <c r="K155" s="194" t="s">
        <v>1</v>
      </c>
      <c r="L155" s="40"/>
      <c r="M155" s="199" t="s">
        <v>1</v>
      </c>
      <c r="N155" s="200" t="s">
        <v>41</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211</v>
      </c>
      <c r="AT155" s="203" t="s">
        <v>207</v>
      </c>
      <c r="AU155" s="203" t="s">
        <v>86</v>
      </c>
      <c r="AY155" s="18" t="s">
        <v>205</v>
      </c>
      <c r="BE155" s="204">
        <f>IF(N155="základní",J155,0)</f>
        <v>0</v>
      </c>
      <c r="BF155" s="204">
        <f>IF(N155="snížená",J155,0)</f>
        <v>0</v>
      </c>
      <c r="BG155" s="204">
        <f>IF(N155="zákl. přenesená",J155,0)</f>
        <v>0</v>
      </c>
      <c r="BH155" s="204">
        <f>IF(N155="sníž. přenesená",J155,0)</f>
        <v>0</v>
      </c>
      <c r="BI155" s="204">
        <f>IF(N155="nulová",J155,0)</f>
        <v>0</v>
      </c>
      <c r="BJ155" s="18" t="s">
        <v>84</v>
      </c>
      <c r="BK155" s="204">
        <f>ROUND(I155*H155,2)</f>
        <v>0</v>
      </c>
      <c r="BL155" s="18" t="s">
        <v>211</v>
      </c>
      <c r="BM155" s="203" t="s">
        <v>4896</v>
      </c>
    </row>
    <row r="156" spans="2:51" s="13" customFormat="1" ht="12">
      <c r="B156" s="214"/>
      <c r="C156" s="215"/>
      <c r="D156" s="205" t="s">
        <v>284</v>
      </c>
      <c r="E156" s="216" t="s">
        <v>1</v>
      </c>
      <c r="F156" s="217" t="s">
        <v>4897</v>
      </c>
      <c r="G156" s="215"/>
      <c r="H156" s="218">
        <v>2130</v>
      </c>
      <c r="I156" s="219"/>
      <c r="J156" s="215"/>
      <c r="K156" s="215"/>
      <c r="L156" s="220"/>
      <c r="M156" s="221"/>
      <c r="N156" s="222"/>
      <c r="O156" s="222"/>
      <c r="P156" s="222"/>
      <c r="Q156" s="222"/>
      <c r="R156" s="222"/>
      <c r="S156" s="222"/>
      <c r="T156" s="223"/>
      <c r="AT156" s="224" t="s">
        <v>284</v>
      </c>
      <c r="AU156" s="224" t="s">
        <v>86</v>
      </c>
      <c r="AV156" s="13" t="s">
        <v>86</v>
      </c>
      <c r="AW156" s="13" t="s">
        <v>32</v>
      </c>
      <c r="AX156" s="13" t="s">
        <v>84</v>
      </c>
      <c r="AY156" s="224" t="s">
        <v>205</v>
      </c>
    </row>
    <row r="157" spans="1:65" s="2" customFormat="1" ht="24.2" customHeight="1">
      <c r="A157" s="35"/>
      <c r="B157" s="36"/>
      <c r="C157" s="192" t="s">
        <v>333</v>
      </c>
      <c r="D157" s="192" t="s">
        <v>207</v>
      </c>
      <c r="E157" s="193" t="s">
        <v>4898</v>
      </c>
      <c r="F157" s="194" t="s">
        <v>4899</v>
      </c>
      <c r="G157" s="195" t="s">
        <v>282</v>
      </c>
      <c r="H157" s="196">
        <v>7.85</v>
      </c>
      <c r="I157" s="197"/>
      <c r="J157" s="198">
        <f>ROUND(I157*H157,2)</f>
        <v>0</v>
      </c>
      <c r="K157" s="194" t="s">
        <v>1</v>
      </c>
      <c r="L157" s="40"/>
      <c r="M157" s="199" t="s">
        <v>1</v>
      </c>
      <c r="N157" s="200" t="s">
        <v>41</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211</v>
      </c>
      <c r="AT157" s="203" t="s">
        <v>207</v>
      </c>
      <c r="AU157" s="203" t="s">
        <v>86</v>
      </c>
      <c r="AY157" s="18" t="s">
        <v>205</v>
      </c>
      <c r="BE157" s="204">
        <f>IF(N157="základní",J157,0)</f>
        <v>0</v>
      </c>
      <c r="BF157" s="204">
        <f>IF(N157="snížená",J157,0)</f>
        <v>0</v>
      </c>
      <c r="BG157" s="204">
        <f>IF(N157="zákl. přenesená",J157,0)</f>
        <v>0</v>
      </c>
      <c r="BH157" s="204">
        <f>IF(N157="sníž. přenesená",J157,0)</f>
        <v>0</v>
      </c>
      <c r="BI157" s="204">
        <f>IF(N157="nulová",J157,0)</f>
        <v>0</v>
      </c>
      <c r="BJ157" s="18" t="s">
        <v>84</v>
      </c>
      <c r="BK157" s="204">
        <f>ROUND(I157*H157,2)</f>
        <v>0</v>
      </c>
      <c r="BL157" s="18" t="s">
        <v>211</v>
      </c>
      <c r="BM157" s="203" t="s">
        <v>4900</v>
      </c>
    </row>
    <row r="158" spans="2:51" s="14" customFormat="1" ht="12">
      <c r="B158" s="229"/>
      <c r="C158" s="230"/>
      <c r="D158" s="205" t="s">
        <v>284</v>
      </c>
      <c r="E158" s="231" t="s">
        <v>1</v>
      </c>
      <c r="F158" s="232" t="s">
        <v>4901</v>
      </c>
      <c r="G158" s="230"/>
      <c r="H158" s="231" t="s">
        <v>1</v>
      </c>
      <c r="I158" s="233"/>
      <c r="J158" s="230"/>
      <c r="K158" s="230"/>
      <c r="L158" s="234"/>
      <c r="M158" s="235"/>
      <c r="N158" s="236"/>
      <c r="O158" s="236"/>
      <c r="P158" s="236"/>
      <c r="Q158" s="236"/>
      <c r="R158" s="236"/>
      <c r="S158" s="236"/>
      <c r="T158" s="237"/>
      <c r="AT158" s="238" t="s">
        <v>284</v>
      </c>
      <c r="AU158" s="238" t="s">
        <v>86</v>
      </c>
      <c r="AV158" s="14" t="s">
        <v>84</v>
      </c>
      <c r="AW158" s="14" t="s">
        <v>32</v>
      </c>
      <c r="AX158" s="14" t="s">
        <v>76</v>
      </c>
      <c r="AY158" s="238" t="s">
        <v>205</v>
      </c>
    </row>
    <row r="159" spans="2:51" s="13" customFormat="1" ht="12">
      <c r="B159" s="214"/>
      <c r="C159" s="215"/>
      <c r="D159" s="205" t="s">
        <v>284</v>
      </c>
      <c r="E159" s="216" t="s">
        <v>1</v>
      </c>
      <c r="F159" s="217" t="s">
        <v>4902</v>
      </c>
      <c r="G159" s="215"/>
      <c r="H159" s="218">
        <v>7.85</v>
      </c>
      <c r="I159" s="219"/>
      <c r="J159" s="215"/>
      <c r="K159" s="215"/>
      <c r="L159" s="220"/>
      <c r="M159" s="221"/>
      <c r="N159" s="222"/>
      <c r="O159" s="222"/>
      <c r="P159" s="222"/>
      <c r="Q159" s="222"/>
      <c r="R159" s="222"/>
      <c r="S159" s="222"/>
      <c r="T159" s="223"/>
      <c r="AT159" s="224" t="s">
        <v>284</v>
      </c>
      <c r="AU159" s="224" t="s">
        <v>86</v>
      </c>
      <c r="AV159" s="13" t="s">
        <v>86</v>
      </c>
      <c r="AW159" s="13" t="s">
        <v>32</v>
      </c>
      <c r="AX159" s="13" t="s">
        <v>84</v>
      </c>
      <c r="AY159" s="224" t="s">
        <v>205</v>
      </c>
    </row>
    <row r="160" spans="1:65" s="2" customFormat="1" ht="14.45" customHeight="1">
      <c r="A160" s="35"/>
      <c r="B160" s="36"/>
      <c r="C160" s="192" t="s">
        <v>8</v>
      </c>
      <c r="D160" s="192" t="s">
        <v>207</v>
      </c>
      <c r="E160" s="193" t="s">
        <v>4903</v>
      </c>
      <c r="F160" s="194" t="s">
        <v>4904</v>
      </c>
      <c r="G160" s="195" t="s">
        <v>282</v>
      </c>
      <c r="H160" s="196">
        <v>2130</v>
      </c>
      <c r="I160" s="197"/>
      <c r="J160" s="198">
        <f>ROUND(I160*H160,2)</f>
        <v>0</v>
      </c>
      <c r="K160" s="194" t="s">
        <v>1</v>
      </c>
      <c r="L160" s="40"/>
      <c r="M160" s="199" t="s">
        <v>1</v>
      </c>
      <c r="N160" s="200" t="s">
        <v>41</v>
      </c>
      <c r="O160" s="72"/>
      <c r="P160" s="201">
        <f>O160*H160</f>
        <v>0</v>
      </c>
      <c r="Q160" s="201">
        <v>0</v>
      </c>
      <c r="R160" s="201">
        <f>Q160*H160</f>
        <v>0</v>
      </c>
      <c r="S160" s="201">
        <v>0</v>
      </c>
      <c r="T160" s="202">
        <f>S160*H160</f>
        <v>0</v>
      </c>
      <c r="U160" s="35"/>
      <c r="V160" s="35"/>
      <c r="W160" s="35"/>
      <c r="X160" s="35"/>
      <c r="Y160" s="35"/>
      <c r="Z160" s="35"/>
      <c r="AA160" s="35"/>
      <c r="AB160" s="35"/>
      <c r="AC160" s="35"/>
      <c r="AD160" s="35"/>
      <c r="AE160" s="35"/>
      <c r="AR160" s="203" t="s">
        <v>211</v>
      </c>
      <c r="AT160" s="203" t="s">
        <v>207</v>
      </c>
      <c r="AU160" s="203" t="s">
        <v>86</v>
      </c>
      <c r="AY160" s="18" t="s">
        <v>205</v>
      </c>
      <c r="BE160" s="204">
        <f>IF(N160="základní",J160,0)</f>
        <v>0</v>
      </c>
      <c r="BF160" s="204">
        <f>IF(N160="snížená",J160,0)</f>
        <v>0</v>
      </c>
      <c r="BG160" s="204">
        <f>IF(N160="zákl. přenesená",J160,0)</f>
        <v>0</v>
      </c>
      <c r="BH160" s="204">
        <f>IF(N160="sníž. přenesená",J160,0)</f>
        <v>0</v>
      </c>
      <c r="BI160" s="204">
        <f>IF(N160="nulová",J160,0)</f>
        <v>0</v>
      </c>
      <c r="BJ160" s="18" t="s">
        <v>84</v>
      </c>
      <c r="BK160" s="204">
        <f>ROUND(I160*H160,2)</f>
        <v>0</v>
      </c>
      <c r="BL160" s="18" t="s">
        <v>211</v>
      </c>
      <c r="BM160" s="203" t="s">
        <v>4905</v>
      </c>
    </row>
    <row r="161" spans="2:51" s="13" customFormat="1" ht="12">
      <c r="B161" s="214"/>
      <c r="C161" s="215"/>
      <c r="D161" s="205" t="s">
        <v>284</v>
      </c>
      <c r="E161" s="216" t="s">
        <v>1</v>
      </c>
      <c r="F161" s="217" t="s">
        <v>4906</v>
      </c>
      <c r="G161" s="215"/>
      <c r="H161" s="218">
        <v>2130</v>
      </c>
      <c r="I161" s="219"/>
      <c r="J161" s="215"/>
      <c r="K161" s="215"/>
      <c r="L161" s="220"/>
      <c r="M161" s="221"/>
      <c r="N161" s="222"/>
      <c r="O161" s="222"/>
      <c r="P161" s="222"/>
      <c r="Q161" s="222"/>
      <c r="R161" s="222"/>
      <c r="S161" s="222"/>
      <c r="T161" s="223"/>
      <c r="AT161" s="224" t="s">
        <v>284</v>
      </c>
      <c r="AU161" s="224" t="s">
        <v>86</v>
      </c>
      <c r="AV161" s="13" t="s">
        <v>86</v>
      </c>
      <c r="AW161" s="13" t="s">
        <v>32</v>
      </c>
      <c r="AX161" s="13" t="s">
        <v>84</v>
      </c>
      <c r="AY161" s="224" t="s">
        <v>205</v>
      </c>
    </row>
    <row r="162" spans="1:65" s="2" customFormat="1" ht="14.45" customHeight="1">
      <c r="A162" s="35"/>
      <c r="B162" s="36"/>
      <c r="C162" s="192" t="s">
        <v>341</v>
      </c>
      <c r="D162" s="192" t="s">
        <v>207</v>
      </c>
      <c r="E162" s="193" t="s">
        <v>4907</v>
      </c>
      <c r="F162" s="194" t="s">
        <v>4908</v>
      </c>
      <c r="G162" s="195" t="s">
        <v>358</v>
      </c>
      <c r="H162" s="196">
        <v>2</v>
      </c>
      <c r="I162" s="197"/>
      <c r="J162" s="198">
        <f>ROUND(I162*H162,2)</f>
        <v>0</v>
      </c>
      <c r="K162" s="194" t="s">
        <v>1</v>
      </c>
      <c r="L162" s="40"/>
      <c r="M162" s="199" t="s">
        <v>1</v>
      </c>
      <c r="N162" s="200" t="s">
        <v>41</v>
      </c>
      <c r="O162" s="72"/>
      <c r="P162" s="201">
        <f>O162*H162</f>
        <v>0</v>
      </c>
      <c r="Q162" s="201">
        <v>0</v>
      </c>
      <c r="R162" s="201">
        <f>Q162*H162</f>
        <v>0</v>
      </c>
      <c r="S162" s="201">
        <v>0</v>
      </c>
      <c r="T162" s="202">
        <f>S162*H162</f>
        <v>0</v>
      </c>
      <c r="U162" s="35"/>
      <c r="V162" s="35"/>
      <c r="W162" s="35"/>
      <c r="X162" s="35"/>
      <c r="Y162" s="35"/>
      <c r="Z162" s="35"/>
      <c r="AA162" s="35"/>
      <c r="AB162" s="35"/>
      <c r="AC162" s="35"/>
      <c r="AD162" s="35"/>
      <c r="AE162" s="35"/>
      <c r="AR162" s="203" t="s">
        <v>211</v>
      </c>
      <c r="AT162" s="203" t="s">
        <v>207</v>
      </c>
      <c r="AU162" s="203" t="s">
        <v>86</v>
      </c>
      <c r="AY162" s="18" t="s">
        <v>205</v>
      </c>
      <c r="BE162" s="204">
        <f>IF(N162="základní",J162,0)</f>
        <v>0</v>
      </c>
      <c r="BF162" s="204">
        <f>IF(N162="snížená",J162,0)</f>
        <v>0</v>
      </c>
      <c r="BG162" s="204">
        <f>IF(N162="zákl. přenesená",J162,0)</f>
        <v>0</v>
      </c>
      <c r="BH162" s="204">
        <f>IF(N162="sníž. přenesená",J162,0)</f>
        <v>0</v>
      </c>
      <c r="BI162" s="204">
        <f>IF(N162="nulová",J162,0)</f>
        <v>0</v>
      </c>
      <c r="BJ162" s="18" t="s">
        <v>84</v>
      </c>
      <c r="BK162" s="204">
        <f>ROUND(I162*H162,2)</f>
        <v>0</v>
      </c>
      <c r="BL162" s="18" t="s">
        <v>211</v>
      </c>
      <c r="BM162" s="203" t="s">
        <v>4909</v>
      </c>
    </row>
    <row r="163" spans="2:51" s="13" customFormat="1" ht="12">
      <c r="B163" s="214"/>
      <c r="C163" s="215"/>
      <c r="D163" s="205" t="s">
        <v>284</v>
      </c>
      <c r="E163" s="216" t="s">
        <v>1</v>
      </c>
      <c r="F163" s="217" t="s">
        <v>4910</v>
      </c>
      <c r="G163" s="215"/>
      <c r="H163" s="218">
        <v>2</v>
      </c>
      <c r="I163" s="219"/>
      <c r="J163" s="215"/>
      <c r="K163" s="215"/>
      <c r="L163" s="220"/>
      <c r="M163" s="221"/>
      <c r="N163" s="222"/>
      <c r="O163" s="222"/>
      <c r="P163" s="222"/>
      <c r="Q163" s="222"/>
      <c r="R163" s="222"/>
      <c r="S163" s="222"/>
      <c r="T163" s="223"/>
      <c r="AT163" s="224" t="s">
        <v>284</v>
      </c>
      <c r="AU163" s="224" t="s">
        <v>86</v>
      </c>
      <c r="AV163" s="13" t="s">
        <v>86</v>
      </c>
      <c r="AW163" s="13" t="s">
        <v>32</v>
      </c>
      <c r="AX163" s="13" t="s">
        <v>84</v>
      </c>
      <c r="AY163" s="224" t="s">
        <v>205</v>
      </c>
    </row>
    <row r="164" spans="1:65" s="2" customFormat="1" ht="14.45" customHeight="1">
      <c r="A164" s="35"/>
      <c r="B164" s="36"/>
      <c r="C164" s="192" t="s">
        <v>345</v>
      </c>
      <c r="D164" s="192" t="s">
        <v>207</v>
      </c>
      <c r="E164" s="193" t="s">
        <v>4911</v>
      </c>
      <c r="F164" s="194" t="s">
        <v>4912</v>
      </c>
      <c r="G164" s="195" t="s">
        <v>358</v>
      </c>
      <c r="H164" s="196">
        <v>170.4</v>
      </c>
      <c r="I164" s="197"/>
      <c r="J164" s="198">
        <f>ROUND(I164*H164,2)</f>
        <v>0</v>
      </c>
      <c r="K164" s="194" t="s">
        <v>1</v>
      </c>
      <c r="L164" s="40"/>
      <c r="M164" s="199" t="s">
        <v>1</v>
      </c>
      <c r="N164" s="200" t="s">
        <v>41</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211</v>
      </c>
      <c r="AT164" s="203" t="s">
        <v>207</v>
      </c>
      <c r="AU164" s="203" t="s">
        <v>86</v>
      </c>
      <c r="AY164" s="18" t="s">
        <v>205</v>
      </c>
      <c r="BE164" s="204">
        <f>IF(N164="základní",J164,0)</f>
        <v>0</v>
      </c>
      <c r="BF164" s="204">
        <f>IF(N164="snížená",J164,0)</f>
        <v>0</v>
      </c>
      <c r="BG164" s="204">
        <f>IF(N164="zákl. přenesená",J164,0)</f>
        <v>0</v>
      </c>
      <c r="BH164" s="204">
        <f>IF(N164="sníž. přenesená",J164,0)</f>
        <v>0</v>
      </c>
      <c r="BI164" s="204">
        <f>IF(N164="nulová",J164,0)</f>
        <v>0</v>
      </c>
      <c r="BJ164" s="18" t="s">
        <v>84</v>
      </c>
      <c r="BK164" s="204">
        <f>ROUND(I164*H164,2)</f>
        <v>0</v>
      </c>
      <c r="BL164" s="18" t="s">
        <v>211</v>
      </c>
      <c r="BM164" s="203" t="s">
        <v>4913</v>
      </c>
    </row>
    <row r="165" spans="2:51" s="13" customFormat="1" ht="12">
      <c r="B165" s="214"/>
      <c r="C165" s="215"/>
      <c r="D165" s="205" t="s">
        <v>284</v>
      </c>
      <c r="E165" s="216" t="s">
        <v>1</v>
      </c>
      <c r="F165" s="217" t="s">
        <v>4914</v>
      </c>
      <c r="G165" s="215"/>
      <c r="H165" s="218">
        <v>170.4</v>
      </c>
      <c r="I165" s="219"/>
      <c r="J165" s="215"/>
      <c r="K165" s="215"/>
      <c r="L165" s="220"/>
      <c r="M165" s="221"/>
      <c r="N165" s="222"/>
      <c r="O165" s="222"/>
      <c r="P165" s="222"/>
      <c r="Q165" s="222"/>
      <c r="R165" s="222"/>
      <c r="S165" s="222"/>
      <c r="T165" s="223"/>
      <c r="AT165" s="224" t="s">
        <v>284</v>
      </c>
      <c r="AU165" s="224" t="s">
        <v>86</v>
      </c>
      <c r="AV165" s="13" t="s">
        <v>86</v>
      </c>
      <c r="AW165" s="13" t="s">
        <v>32</v>
      </c>
      <c r="AX165" s="13" t="s">
        <v>84</v>
      </c>
      <c r="AY165" s="224" t="s">
        <v>205</v>
      </c>
    </row>
    <row r="166" spans="1:65" s="2" customFormat="1" ht="14.45" customHeight="1">
      <c r="A166" s="35"/>
      <c r="B166" s="36"/>
      <c r="C166" s="192" t="s">
        <v>350</v>
      </c>
      <c r="D166" s="192" t="s">
        <v>207</v>
      </c>
      <c r="E166" s="193" t="s">
        <v>4915</v>
      </c>
      <c r="F166" s="194" t="s">
        <v>4916</v>
      </c>
      <c r="G166" s="195" t="s">
        <v>358</v>
      </c>
      <c r="H166" s="196">
        <v>172.4</v>
      </c>
      <c r="I166" s="197"/>
      <c r="J166" s="198">
        <f>ROUND(I166*H166,2)</f>
        <v>0</v>
      </c>
      <c r="K166" s="194" t="s">
        <v>1</v>
      </c>
      <c r="L166" s="40"/>
      <c r="M166" s="199" t="s">
        <v>1</v>
      </c>
      <c r="N166" s="200" t="s">
        <v>41</v>
      </c>
      <c r="O166" s="72"/>
      <c r="P166" s="201">
        <f>O166*H166</f>
        <v>0</v>
      </c>
      <c r="Q166" s="201">
        <v>0</v>
      </c>
      <c r="R166" s="201">
        <f>Q166*H166</f>
        <v>0</v>
      </c>
      <c r="S166" s="201">
        <v>0</v>
      </c>
      <c r="T166" s="202">
        <f>S166*H166</f>
        <v>0</v>
      </c>
      <c r="U166" s="35"/>
      <c r="V166" s="35"/>
      <c r="W166" s="35"/>
      <c r="X166" s="35"/>
      <c r="Y166" s="35"/>
      <c r="Z166" s="35"/>
      <c r="AA166" s="35"/>
      <c r="AB166" s="35"/>
      <c r="AC166" s="35"/>
      <c r="AD166" s="35"/>
      <c r="AE166" s="35"/>
      <c r="AR166" s="203" t="s">
        <v>211</v>
      </c>
      <c r="AT166" s="203" t="s">
        <v>207</v>
      </c>
      <c r="AU166" s="203" t="s">
        <v>86</v>
      </c>
      <c r="AY166" s="18" t="s">
        <v>205</v>
      </c>
      <c r="BE166" s="204">
        <f>IF(N166="základní",J166,0)</f>
        <v>0</v>
      </c>
      <c r="BF166" s="204">
        <f>IF(N166="snížená",J166,0)</f>
        <v>0</v>
      </c>
      <c r="BG166" s="204">
        <f>IF(N166="zákl. přenesená",J166,0)</f>
        <v>0</v>
      </c>
      <c r="BH166" s="204">
        <f>IF(N166="sníž. přenesená",J166,0)</f>
        <v>0</v>
      </c>
      <c r="BI166" s="204">
        <f>IF(N166="nulová",J166,0)</f>
        <v>0</v>
      </c>
      <c r="BJ166" s="18" t="s">
        <v>84</v>
      </c>
      <c r="BK166" s="204">
        <f>ROUND(I166*H166,2)</f>
        <v>0</v>
      </c>
      <c r="BL166" s="18" t="s">
        <v>211</v>
      </c>
      <c r="BM166" s="203" t="s">
        <v>4917</v>
      </c>
    </row>
    <row r="167" spans="2:51" s="13" customFormat="1" ht="12">
      <c r="B167" s="214"/>
      <c r="C167" s="215"/>
      <c r="D167" s="205" t="s">
        <v>284</v>
      </c>
      <c r="E167" s="216" t="s">
        <v>1</v>
      </c>
      <c r="F167" s="217" t="s">
        <v>4918</v>
      </c>
      <c r="G167" s="215"/>
      <c r="H167" s="218">
        <v>172.4</v>
      </c>
      <c r="I167" s="219"/>
      <c r="J167" s="215"/>
      <c r="K167" s="215"/>
      <c r="L167" s="220"/>
      <c r="M167" s="221"/>
      <c r="N167" s="222"/>
      <c r="O167" s="222"/>
      <c r="P167" s="222"/>
      <c r="Q167" s="222"/>
      <c r="R167" s="222"/>
      <c r="S167" s="222"/>
      <c r="T167" s="223"/>
      <c r="AT167" s="224" t="s">
        <v>284</v>
      </c>
      <c r="AU167" s="224" t="s">
        <v>86</v>
      </c>
      <c r="AV167" s="13" t="s">
        <v>86</v>
      </c>
      <c r="AW167" s="13" t="s">
        <v>32</v>
      </c>
      <c r="AX167" s="13" t="s">
        <v>84</v>
      </c>
      <c r="AY167" s="224" t="s">
        <v>205</v>
      </c>
    </row>
    <row r="168" spans="1:65" s="2" customFormat="1" ht="24.2" customHeight="1">
      <c r="A168" s="35"/>
      <c r="B168" s="36"/>
      <c r="C168" s="192" t="s">
        <v>355</v>
      </c>
      <c r="D168" s="192" t="s">
        <v>207</v>
      </c>
      <c r="E168" s="193" t="s">
        <v>4919</v>
      </c>
      <c r="F168" s="194" t="s">
        <v>4920</v>
      </c>
      <c r="G168" s="195" t="s">
        <v>282</v>
      </c>
      <c r="H168" s="196">
        <v>2.575</v>
      </c>
      <c r="I168" s="197"/>
      <c r="J168" s="198">
        <f>ROUND(I168*H168,2)</f>
        <v>0</v>
      </c>
      <c r="K168" s="194" t="s">
        <v>1</v>
      </c>
      <c r="L168" s="40"/>
      <c r="M168" s="199" t="s">
        <v>1</v>
      </c>
      <c r="N168" s="200" t="s">
        <v>41</v>
      </c>
      <c r="O168" s="72"/>
      <c r="P168" s="201">
        <f>O168*H168</f>
        <v>0</v>
      </c>
      <c r="Q168" s="201">
        <v>0</v>
      </c>
      <c r="R168" s="201">
        <f>Q168*H168</f>
        <v>0</v>
      </c>
      <c r="S168" s="201">
        <v>0</v>
      </c>
      <c r="T168" s="202">
        <f>S168*H168</f>
        <v>0</v>
      </c>
      <c r="U168" s="35"/>
      <c r="V168" s="35"/>
      <c r="W168" s="35"/>
      <c r="X168" s="35"/>
      <c r="Y168" s="35"/>
      <c r="Z168" s="35"/>
      <c r="AA168" s="35"/>
      <c r="AB168" s="35"/>
      <c r="AC168" s="35"/>
      <c r="AD168" s="35"/>
      <c r="AE168" s="35"/>
      <c r="AR168" s="203" t="s">
        <v>211</v>
      </c>
      <c r="AT168" s="203" t="s">
        <v>207</v>
      </c>
      <c r="AU168" s="203" t="s">
        <v>86</v>
      </c>
      <c r="AY168" s="18" t="s">
        <v>205</v>
      </c>
      <c r="BE168" s="204">
        <f>IF(N168="základní",J168,0)</f>
        <v>0</v>
      </c>
      <c r="BF168" s="204">
        <f>IF(N168="snížená",J168,0)</f>
        <v>0</v>
      </c>
      <c r="BG168" s="204">
        <f>IF(N168="zákl. přenesená",J168,0)</f>
        <v>0</v>
      </c>
      <c r="BH168" s="204">
        <f>IF(N168="sníž. přenesená",J168,0)</f>
        <v>0</v>
      </c>
      <c r="BI168" s="204">
        <f>IF(N168="nulová",J168,0)</f>
        <v>0</v>
      </c>
      <c r="BJ168" s="18" t="s">
        <v>84</v>
      </c>
      <c r="BK168" s="204">
        <f>ROUND(I168*H168,2)</f>
        <v>0</v>
      </c>
      <c r="BL168" s="18" t="s">
        <v>211</v>
      </c>
      <c r="BM168" s="203" t="s">
        <v>4921</v>
      </c>
    </row>
    <row r="169" spans="2:51" s="13" customFormat="1" ht="12">
      <c r="B169" s="214"/>
      <c r="C169" s="215"/>
      <c r="D169" s="205" t="s">
        <v>284</v>
      </c>
      <c r="E169" s="216" t="s">
        <v>1</v>
      </c>
      <c r="F169" s="217" t="s">
        <v>4922</v>
      </c>
      <c r="G169" s="215"/>
      <c r="H169" s="218">
        <v>2.575</v>
      </c>
      <c r="I169" s="219"/>
      <c r="J169" s="215"/>
      <c r="K169" s="215"/>
      <c r="L169" s="220"/>
      <c r="M169" s="221"/>
      <c r="N169" s="222"/>
      <c r="O169" s="222"/>
      <c r="P169" s="222"/>
      <c r="Q169" s="222"/>
      <c r="R169" s="222"/>
      <c r="S169" s="222"/>
      <c r="T169" s="223"/>
      <c r="AT169" s="224" t="s">
        <v>284</v>
      </c>
      <c r="AU169" s="224" t="s">
        <v>86</v>
      </c>
      <c r="AV169" s="13" t="s">
        <v>86</v>
      </c>
      <c r="AW169" s="13" t="s">
        <v>32</v>
      </c>
      <c r="AX169" s="13" t="s">
        <v>84</v>
      </c>
      <c r="AY169" s="224" t="s">
        <v>205</v>
      </c>
    </row>
    <row r="170" spans="2:63" s="12" customFormat="1" ht="22.9" customHeight="1">
      <c r="B170" s="176"/>
      <c r="C170" s="177"/>
      <c r="D170" s="178" t="s">
        <v>75</v>
      </c>
      <c r="E170" s="190" t="s">
        <v>218</v>
      </c>
      <c r="F170" s="190" t="s">
        <v>4923</v>
      </c>
      <c r="G170" s="177"/>
      <c r="H170" s="177"/>
      <c r="I170" s="180"/>
      <c r="J170" s="191">
        <f>BK170</f>
        <v>0</v>
      </c>
      <c r="K170" s="177"/>
      <c r="L170" s="182"/>
      <c r="M170" s="183"/>
      <c r="N170" s="184"/>
      <c r="O170" s="184"/>
      <c r="P170" s="185">
        <f>SUM(P171:P188)</f>
        <v>0</v>
      </c>
      <c r="Q170" s="184"/>
      <c r="R170" s="185">
        <f>SUM(R171:R188)</f>
        <v>0</v>
      </c>
      <c r="S170" s="184"/>
      <c r="T170" s="186">
        <f>SUM(T171:T188)</f>
        <v>0</v>
      </c>
      <c r="AR170" s="187" t="s">
        <v>84</v>
      </c>
      <c r="AT170" s="188" t="s">
        <v>75</v>
      </c>
      <c r="AU170" s="188" t="s">
        <v>84</v>
      </c>
      <c r="AY170" s="187" t="s">
        <v>205</v>
      </c>
      <c r="BK170" s="189">
        <f>SUM(BK171:BK188)</f>
        <v>0</v>
      </c>
    </row>
    <row r="171" spans="1:65" s="2" customFormat="1" ht="14.45" customHeight="1">
      <c r="A171" s="35"/>
      <c r="B171" s="36"/>
      <c r="C171" s="250" t="s">
        <v>361</v>
      </c>
      <c r="D171" s="250" t="s">
        <v>502</v>
      </c>
      <c r="E171" s="251" t="s">
        <v>4924</v>
      </c>
      <c r="F171" s="252" t="s">
        <v>4925</v>
      </c>
      <c r="G171" s="253" t="s">
        <v>2678</v>
      </c>
      <c r="H171" s="254">
        <v>15</v>
      </c>
      <c r="I171" s="255"/>
      <c r="J171" s="256">
        <f>ROUND(I171*H171,2)</f>
        <v>0</v>
      </c>
      <c r="K171" s="252" t="s">
        <v>1</v>
      </c>
      <c r="L171" s="257"/>
      <c r="M171" s="258" t="s">
        <v>1</v>
      </c>
      <c r="N171" s="259" t="s">
        <v>41</v>
      </c>
      <c r="O171" s="72"/>
      <c r="P171" s="201">
        <f>O171*H171</f>
        <v>0</v>
      </c>
      <c r="Q171" s="201">
        <v>0</v>
      </c>
      <c r="R171" s="201">
        <f>Q171*H171</f>
        <v>0</v>
      </c>
      <c r="S171" s="201">
        <v>0</v>
      </c>
      <c r="T171" s="202">
        <f>S171*H171</f>
        <v>0</v>
      </c>
      <c r="U171" s="35"/>
      <c r="V171" s="35"/>
      <c r="W171" s="35"/>
      <c r="X171" s="35"/>
      <c r="Y171" s="35"/>
      <c r="Z171" s="35"/>
      <c r="AA171" s="35"/>
      <c r="AB171" s="35"/>
      <c r="AC171" s="35"/>
      <c r="AD171" s="35"/>
      <c r="AE171" s="35"/>
      <c r="AR171" s="203" t="s">
        <v>245</v>
      </c>
      <c r="AT171" s="203" t="s">
        <v>502</v>
      </c>
      <c r="AU171" s="203" t="s">
        <v>86</v>
      </c>
      <c r="AY171" s="18" t="s">
        <v>205</v>
      </c>
      <c r="BE171" s="204">
        <f>IF(N171="základní",J171,0)</f>
        <v>0</v>
      </c>
      <c r="BF171" s="204">
        <f>IF(N171="snížená",J171,0)</f>
        <v>0</v>
      </c>
      <c r="BG171" s="204">
        <f>IF(N171="zákl. přenesená",J171,0)</f>
        <v>0</v>
      </c>
      <c r="BH171" s="204">
        <f>IF(N171="sníž. přenesená",J171,0)</f>
        <v>0</v>
      </c>
      <c r="BI171" s="204">
        <f>IF(N171="nulová",J171,0)</f>
        <v>0</v>
      </c>
      <c r="BJ171" s="18" t="s">
        <v>84</v>
      </c>
      <c r="BK171" s="204">
        <f>ROUND(I171*H171,2)</f>
        <v>0</v>
      </c>
      <c r="BL171" s="18" t="s">
        <v>211</v>
      </c>
      <c r="BM171" s="203" t="s">
        <v>4926</v>
      </c>
    </row>
    <row r="172" spans="2:51" s="13" customFormat="1" ht="12">
      <c r="B172" s="214"/>
      <c r="C172" s="215"/>
      <c r="D172" s="205" t="s">
        <v>284</v>
      </c>
      <c r="E172" s="216" t="s">
        <v>1</v>
      </c>
      <c r="F172" s="217" t="s">
        <v>4927</v>
      </c>
      <c r="G172" s="215"/>
      <c r="H172" s="218">
        <v>15</v>
      </c>
      <c r="I172" s="219"/>
      <c r="J172" s="215"/>
      <c r="K172" s="215"/>
      <c r="L172" s="220"/>
      <c r="M172" s="221"/>
      <c r="N172" s="222"/>
      <c r="O172" s="222"/>
      <c r="P172" s="222"/>
      <c r="Q172" s="222"/>
      <c r="R172" s="222"/>
      <c r="S172" s="222"/>
      <c r="T172" s="223"/>
      <c r="AT172" s="224" t="s">
        <v>284</v>
      </c>
      <c r="AU172" s="224" t="s">
        <v>86</v>
      </c>
      <c r="AV172" s="13" t="s">
        <v>86</v>
      </c>
      <c r="AW172" s="13" t="s">
        <v>32</v>
      </c>
      <c r="AX172" s="13" t="s">
        <v>84</v>
      </c>
      <c r="AY172" s="224" t="s">
        <v>205</v>
      </c>
    </row>
    <row r="173" spans="1:65" s="2" customFormat="1" ht="14.45" customHeight="1">
      <c r="A173" s="35"/>
      <c r="B173" s="36"/>
      <c r="C173" s="250" t="s">
        <v>7</v>
      </c>
      <c r="D173" s="250" t="s">
        <v>502</v>
      </c>
      <c r="E173" s="251" t="s">
        <v>4928</v>
      </c>
      <c r="F173" s="252" t="s">
        <v>4929</v>
      </c>
      <c r="G173" s="253" t="s">
        <v>2137</v>
      </c>
      <c r="H173" s="254">
        <v>42.6</v>
      </c>
      <c r="I173" s="255"/>
      <c r="J173" s="256">
        <f>ROUND(I173*H173,2)</f>
        <v>0</v>
      </c>
      <c r="K173" s="252" t="s">
        <v>1</v>
      </c>
      <c r="L173" s="257"/>
      <c r="M173" s="258" t="s">
        <v>1</v>
      </c>
      <c r="N173" s="259" t="s">
        <v>41</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245</v>
      </c>
      <c r="AT173" s="203" t="s">
        <v>502</v>
      </c>
      <c r="AU173" s="203" t="s">
        <v>86</v>
      </c>
      <c r="AY173" s="18" t="s">
        <v>205</v>
      </c>
      <c r="BE173" s="204">
        <f>IF(N173="základní",J173,0)</f>
        <v>0</v>
      </c>
      <c r="BF173" s="204">
        <f>IF(N173="snížená",J173,0)</f>
        <v>0</v>
      </c>
      <c r="BG173" s="204">
        <f>IF(N173="zákl. přenesená",J173,0)</f>
        <v>0</v>
      </c>
      <c r="BH173" s="204">
        <f>IF(N173="sníž. přenesená",J173,0)</f>
        <v>0</v>
      </c>
      <c r="BI173" s="204">
        <f>IF(N173="nulová",J173,0)</f>
        <v>0</v>
      </c>
      <c r="BJ173" s="18" t="s">
        <v>84</v>
      </c>
      <c r="BK173" s="204">
        <f>ROUND(I173*H173,2)</f>
        <v>0</v>
      </c>
      <c r="BL173" s="18" t="s">
        <v>211</v>
      </c>
      <c r="BM173" s="203" t="s">
        <v>4930</v>
      </c>
    </row>
    <row r="174" spans="2:51" s="13" customFormat="1" ht="12">
      <c r="B174" s="214"/>
      <c r="C174" s="215"/>
      <c r="D174" s="205" t="s">
        <v>284</v>
      </c>
      <c r="E174" s="216" t="s">
        <v>1</v>
      </c>
      <c r="F174" s="217" t="s">
        <v>4931</v>
      </c>
      <c r="G174" s="215"/>
      <c r="H174" s="218">
        <v>42.6</v>
      </c>
      <c r="I174" s="219"/>
      <c r="J174" s="215"/>
      <c r="K174" s="215"/>
      <c r="L174" s="220"/>
      <c r="M174" s="221"/>
      <c r="N174" s="222"/>
      <c r="O174" s="222"/>
      <c r="P174" s="222"/>
      <c r="Q174" s="222"/>
      <c r="R174" s="222"/>
      <c r="S174" s="222"/>
      <c r="T174" s="223"/>
      <c r="AT174" s="224" t="s">
        <v>284</v>
      </c>
      <c r="AU174" s="224" t="s">
        <v>86</v>
      </c>
      <c r="AV174" s="13" t="s">
        <v>86</v>
      </c>
      <c r="AW174" s="13" t="s">
        <v>32</v>
      </c>
      <c r="AX174" s="13" t="s">
        <v>84</v>
      </c>
      <c r="AY174" s="224" t="s">
        <v>205</v>
      </c>
    </row>
    <row r="175" spans="1:65" s="2" customFormat="1" ht="14.45" customHeight="1">
      <c r="A175" s="35"/>
      <c r="B175" s="36"/>
      <c r="C175" s="250" t="s">
        <v>372</v>
      </c>
      <c r="D175" s="250" t="s">
        <v>502</v>
      </c>
      <c r="E175" s="251" t="s">
        <v>4932</v>
      </c>
      <c r="F175" s="252" t="s">
        <v>4933</v>
      </c>
      <c r="G175" s="253" t="s">
        <v>358</v>
      </c>
      <c r="H175" s="254">
        <v>172.4</v>
      </c>
      <c r="I175" s="255"/>
      <c r="J175" s="256">
        <f>ROUND(I175*H175,2)</f>
        <v>0</v>
      </c>
      <c r="K175" s="252" t="s">
        <v>1</v>
      </c>
      <c r="L175" s="257"/>
      <c r="M175" s="258" t="s">
        <v>1</v>
      </c>
      <c r="N175" s="259" t="s">
        <v>41</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245</v>
      </c>
      <c r="AT175" s="203" t="s">
        <v>502</v>
      </c>
      <c r="AU175" s="203" t="s">
        <v>86</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211</v>
      </c>
      <c r="BM175" s="203" t="s">
        <v>4934</v>
      </c>
    </row>
    <row r="176" spans="1:65" s="2" customFormat="1" ht="14.45" customHeight="1">
      <c r="A176" s="35"/>
      <c r="B176" s="36"/>
      <c r="C176" s="250" t="s">
        <v>379</v>
      </c>
      <c r="D176" s="250" t="s">
        <v>502</v>
      </c>
      <c r="E176" s="251" t="s">
        <v>4935</v>
      </c>
      <c r="F176" s="252" t="s">
        <v>4936</v>
      </c>
      <c r="G176" s="253" t="s">
        <v>358</v>
      </c>
      <c r="H176" s="254">
        <v>109.695</v>
      </c>
      <c r="I176" s="255"/>
      <c r="J176" s="256">
        <f>ROUND(I176*H176,2)</f>
        <v>0</v>
      </c>
      <c r="K176" s="252" t="s">
        <v>1</v>
      </c>
      <c r="L176" s="257"/>
      <c r="M176" s="258" t="s">
        <v>1</v>
      </c>
      <c r="N176" s="259" t="s">
        <v>41</v>
      </c>
      <c r="O176" s="72"/>
      <c r="P176" s="201">
        <f>O176*H176</f>
        <v>0</v>
      </c>
      <c r="Q176" s="201">
        <v>0</v>
      </c>
      <c r="R176" s="201">
        <f>Q176*H176</f>
        <v>0</v>
      </c>
      <c r="S176" s="201">
        <v>0</v>
      </c>
      <c r="T176" s="202">
        <f>S176*H176</f>
        <v>0</v>
      </c>
      <c r="U176" s="35"/>
      <c r="V176" s="35"/>
      <c r="W176" s="35"/>
      <c r="X176" s="35"/>
      <c r="Y176" s="35"/>
      <c r="Z176" s="35"/>
      <c r="AA176" s="35"/>
      <c r="AB176" s="35"/>
      <c r="AC176" s="35"/>
      <c r="AD176" s="35"/>
      <c r="AE176" s="35"/>
      <c r="AR176" s="203" t="s">
        <v>245</v>
      </c>
      <c r="AT176" s="203" t="s">
        <v>502</v>
      </c>
      <c r="AU176" s="203" t="s">
        <v>86</v>
      </c>
      <c r="AY176" s="18" t="s">
        <v>205</v>
      </c>
      <c r="BE176" s="204">
        <f>IF(N176="základní",J176,0)</f>
        <v>0</v>
      </c>
      <c r="BF176" s="204">
        <f>IF(N176="snížená",J176,0)</f>
        <v>0</v>
      </c>
      <c r="BG176" s="204">
        <f>IF(N176="zákl. přenesená",J176,0)</f>
        <v>0</v>
      </c>
      <c r="BH176" s="204">
        <f>IF(N176="sníž. přenesená",J176,0)</f>
        <v>0</v>
      </c>
      <c r="BI176" s="204">
        <f>IF(N176="nulová",J176,0)</f>
        <v>0</v>
      </c>
      <c r="BJ176" s="18" t="s">
        <v>84</v>
      </c>
      <c r="BK176" s="204">
        <f>ROUND(I176*H176,2)</f>
        <v>0</v>
      </c>
      <c r="BL176" s="18" t="s">
        <v>211</v>
      </c>
      <c r="BM176" s="203" t="s">
        <v>4937</v>
      </c>
    </row>
    <row r="177" spans="2:51" s="13" customFormat="1" ht="12">
      <c r="B177" s="214"/>
      <c r="C177" s="215"/>
      <c r="D177" s="205" t="s">
        <v>284</v>
      </c>
      <c r="E177" s="216" t="s">
        <v>1</v>
      </c>
      <c r="F177" s="217" t="s">
        <v>4938</v>
      </c>
      <c r="G177" s="215"/>
      <c r="H177" s="218">
        <v>109.695</v>
      </c>
      <c r="I177" s="219"/>
      <c r="J177" s="215"/>
      <c r="K177" s="215"/>
      <c r="L177" s="220"/>
      <c r="M177" s="221"/>
      <c r="N177" s="222"/>
      <c r="O177" s="222"/>
      <c r="P177" s="222"/>
      <c r="Q177" s="222"/>
      <c r="R177" s="222"/>
      <c r="S177" s="222"/>
      <c r="T177" s="223"/>
      <c r="AT177" s="224" t="s">
        <v>284</v>
      </c>
      <c r="AU177" s="224" t="s">
        <v>86</v>
      </c>
      <c r="AV177" s="13" t="s">
        <v>86</v>
      </c>
      <c r="AW177" s="13" t="s">
        <v>32</v>
      </c>
      <c r="AX177" s="13" t="s">
        <v>84</v>
      </c>
      <c r="AY177" s="224" t="s">
        <v>205</v>
      </c>
    </row>
    <row r="178" spans="1:65" s="2" customFormat="1" ht="14.45" customHeight="1">
      <c r="A178" s="35"/>
      <c r="B178" s="36"/>
      <c r="C178" s="250" t="s">
        <v>384</v>
      </c>
      <c r="D178" s="250" t="s">
        <v>502</v>
      </c>
      <c r="E178" s="251" t="s">
        <v>4939</v>
      </c>
      <c r="F178" s="252" t="s">
        <v>4940</v>
      </c>
      <c r="G178" s="253" t="s">
        <v>4941</v>
      </c>
      <c r="H178" s="254">
        <v>4.26</v>
      </c>
      <c r="I178" s="255"/>
      <c r="J178" s="256">
        <f>ROUND(I178*H178,2)</f>
        <v>0</v>
      </c>
      <c r="K178" s="252" t="s">
        <v>1</v>
      </c>
      <c r="L178" s="257"/>
      <c r="M178" s="258" t="s">
        <v>1</v>
      </c>
      <c r="N178" s="259" t="s">
        <v>41</v>
      </c>
      <c r="O178" s="72"/>
      <c r="P178" s="201">
        <f>O178*H178</f>
        <v>0</v>
      </c>
      <c r="Q178" s="201">
        <v>0</v>
      </c>
      <c r="R178" s="201">
        <f>Q178*H178</f>
        <v>0</v>
      </c>
      <c r="S178" s="201">
        <v>0</v>
      </c>
      <c r="T178" s="202">
        <f>S178*H178</f>
        <v>0</v>
      </c>
      <c r="U178" s="35"/>
      <c r="V178" s="35"/>
      <c r="W178" s="35"/>
      <c r="X178" s="35"/>
      <c r="Y178" s="35"/>
      <c r="Z178" s="35"/>
      <c r="AA178" s="35"/>
      <c r="AB178" s="35"/>
      <c r="AC178" s="35"/>
      <c r="AD178" s="35"/>
      <c r="AE178" s="35"/>
      <c r="AR178" s="203" t="s">
        <v>245</v>
      </c>
      <c r="AT178" s="203" t="s">
        <v>502</v>
      </c>
      <c r="AU178" s="203" t="s">
        <v>86</v>
      </c>
      <c r="AY178" s="18" t="s">
        <v>205</v>
      </c>
      <c r="BE178" s="204">
        <f>IF(N178="základní",J178,0)</f>
        <v>0</v>
      </c>
      <c r="BF178" s="204">
        <f>IF(N178="snížená",J178,0)</f>
        <v>0</v>
      </c>
      <c r="BG178" s="204">
        <f>IF(N178="zákl. přenesená",J178,0)</f>
        <v>0</v>
      </c>
      <c r="BH178" s="204">
        <f>IF(N178="sníž. přenesená",J178,0)</f>
        <v>0</v>
      </c>
      <c r="BI178" s="204">
        <f>IF(N178="nulová",J178,0)</f>
        <v>0</v>
      </c>
      <c r="BJ178" s="18" t="s">
        <v>84</v>
      </c>
      <c r="BK178" s="204">
        <f>ROUND(I178*H178,2)</f>
        <v>0</v>
      </c>
      <c r="BL178" s="18" t="s">
        <v>211</v>
      </c>
      <c r="BM178" s="203" t="s">
        <v>4942</v>
      </c>
    </row>
    <row r="179" spans="2:51" s="13" customFormat="1" ht="12">
      <c r="B179" s="214"/>
      <c r="C179" s="215"/>
      <c r="D179" s="205" t="s">
        <v>284</v>
      </c>
      <c r="E179" s="216" t="s">
        <v>1</v>
      </c>
      <c r="F179" s="217" t="s">
        <v>4943</v>
      </c>
      <c r="G179" s="215"/>
      <c r="H179" s="218">
        <v>4.26</v>
      </c>
      <c r="I179" s="219"/>
      <c r="J179" s="215"/>
      <c r="K179" s="215"/>
      <c r="L179" s="220"/>
      <c r="M179" s="221"/>
      <c r="N179" s="222"/>
      <c r="O179" s="222"/>
      <c r="P179" s="222"/>
      <c r="Q179" s="222"/>
      <c r="R179" s="222"/>
      <c r="S179" s="222"/>
      <c r="T179" s="223"/>
      <c r="AT179" s="224" t="s">
        <v>284</v>
      </c>
      <c r="AU179" s="224" t="s">
        <v>86</v>
      </c>
      <c r="AV179" s="13" t="s">
        <v>86</v>
      </c>
      <c r="AW179" s="13" t="s">
        <v>32</v>
      </c>
      <c r="AX179" s="13" t="s">
        <v>84</v>
      </c>
      <c r="AY179" s="224" t="s">
        <v>205</v>
      </c>
    </row>
    <row r="180" spans="1:65" s="2" customFormat="1" ht="14.45" customHeight="1">
      <c r="A180" s="35"/>
      <c r="B180" s="36"/>
      <c r="C180" s="250" t="s">
        <v>389</v>
      </c>
      <c r="D180" s="250" t="s">
        <v>502</v>
      </c>
      <c r="E180" s="251" t="s">
        <v>4944</v>
      </c>
      <c r="F180" s="252" t="s">
        <v>4945</v>
      </c>
      <c r="G180" s="253" t="s">
        <v>358</v>
      </c>
      <c r="H180" s="254">
        <v>3.863</v>
      </c>
      <c r="I180" s="255"/>
      <c r="J180" s="256">
        <f>ROUND(I180*H180,2)</f>
        <v>0</v>
      </c>
      <c r="K180" s="252" t="s">
        <v>1</v>
      </c>
      <c r="L180" s="257"/>
      <c r="M180" s="258" t="s">
        <v>1</v>
      </c>
      <c r="N180" s="259" t="s">
        <v>41</v>
      </c>
      <c r="O180" s="72"/>
      <c r="P180" s="201">
        <f>O180*H180</f>
        <v>0</v>
      </c>
      <c r="Q180" s="201">
        <v>0</v>
      </c>
      <c r="R180" s="201">
        <f>Q180*H180</f>
        <v>0</v>
      </c>
      <c r="S180" s="201">
        <v>0</v>
      </c>
      <c r="T180" s="202">
        <f>S180*H180</f>
        <v>0</v>
      </c>
      <c r="U180" s="35"/>
      <c r="V180" s="35"/>
      <c r="W180" s="35"/>
      <c r="X180" s="35"/>
      <c r="Y180" s="35"/>
      <c r="Z180" s="35"/>
      <c r="AA180" s="35"/>
      <c r="AB180" s="35"/>
      <c r="AC180" s="35"/>
      <c r="AD180" s="35"/>
      <c r="AE180" s="35"/>
      <c r="AR180" s="203" t="s">
        <v>245</v>
      </c>
      <c r="AT180" s="203" t="s">
        <v>502</v>
      </c>
      <c r="AU180" s="203" t="s">
        <v>86</v>
      </c>
      <c r="AY180" s="18" t="s">
        <v>205</v>
      </c>
      <c r="BE180" s="204">
        <f>IF(N180="základní",J180,0)</f>
        <v>0</v>
      </c>
      <c r="BF180" s="204">
        <f>IF(N180="snížená",J180,0)</f>
        <v>0</v>
      </c>
      <c r="BG180" s="204">
        <f>IF(N180="zákl. přenesená",J180,0)</f>
        <v>0</v>
      </c>
      <c r="BH180" s="204">
        <f>IF(N180="sníž. přenesená",J180,0)</f>
        <v>0</v>
      </c>
      <c r="BI180" s="204">
        <f>IF(N180="nulová",J180,0)</f>
        <v>0</v>
      </c>
      <c r="BJ180" s="18" t="s">
        <v>84</v>
      </c>
      <c r="BK180" s="204">
        <f>ROUND(I180*H180,2)</f>
        <v>0</v>
      </c>
      <c r="BL180" s="18" t="s">
        <v>211</v>
      </c>
      <c r="BM180" s="203" t="s">
        <v>4946</v>
      </c>
    </row>
    <row r="181" spans="2:51" s="13" customFormat="1" ht="12">
      <c r="B181" s="214"/>
      <c r="C181" s="215"/>
      <c r="D181" s="205" t="s">
        <v>284</v>
      </c>
      <c r="E181" s="216" t="s">
        <v>1</v>
      </c>
      <c r="F181" s="217" t="s">
        <v>4947</v>
      </c>
      <c r="G181" s="215"/>
      <c r="H181" s="218">
        <v>3.863</v>
      </c>
      <c r="I181" s="219"/>
      <c r="J181" s="215"/>
      <c r="K181" s="215"/>
      <c r="L181" s="220"/>
      <c r="M181" s="221"/>
      <c r="N181" s="222"/>
      <c r="O181" s="222"/>
      <c r="P181" s="222"/>
      <c r="Q181" s="222"/>
      <c r="R181" s="222"/>
      <c r="S181" s="222"/>
      <c r="T181" s="223"/>
      <c r="AT181" s="224" t="s">
        <v>284</v>
      </c>
      <c r="AU181" s="224" t="s">
        <v>86</v>
      </c>
      <c r="AV181" s="13" t="s">
        <v>86</v>
      </c>
      <c r="AW181" s="13" t="s">
        <v>32</v>
      </c>
      <c r="AX181" s="13" t="s">
        <v>84</v>
      </c>
      <c r="AY181" s="224" t="s">
        <v>205</v>
      </c>
    </row>
    <row r="182" spans="1:65" s="2" customFormat="1" ht="14.45" customHeight="1">
      <c r="A182" s="35"/>
      <c r="B182" s="36"/>
      <c r="C182" s="250" t="s">
        <v>393</v>
      </c>
      <c r="D182" s="250" t="s">
        <v>502</v>
      </c>
      <c r="E182" s="251" t="s">
        <v>4948</v>
      </c>
      <c r="F182" s="252" t="s">
        <v>4949</v>
      </c>
      <c r="G182" s="253" t="s">
        <v>2137</v>
      </c>
      <c r="H182" s="254">
        <v>2.575</v>
      </c>
      <c r="I182" s="255"/>
      <c r="J182" s="256">
        <f>ROUND(I182*H182,2)</f>
        <v>0</v>
      </c>
      <c r="K182" s="252" t="s">
        <v>1</v>
      </c>
      <c r="L182" s="257"/>
      <c r="M182" s="258" t="s">
        <v>1</v>
      </c>
      <c r="N182" s="259" t="s">
        <v>41</v>
      </c>
      <c r="O182" s="72"/>
      <c r="P182" s="201">
        <f>O182*H182</f>
        <v>0</v>
      </c>
      <c r="Q182" s="201">
        <v>0</v>
      </c>
      <c r="R182" s="201">
        <f>Q182*H182</f>
        <v>0</v>
      </c>
      <c r="S182" s="201">
        <v>0</v>
      </c>
      <c r="T182" s="202">
        <f>S182*H182</f>
        <v>0</v>
      </c>
      <c r="U182" s="35"/>
      <c r="V182" s="35"/>
      <c r="W182" s="35"/>
      <c r="X182" s="35"/>
      <c r="Y182" s="35"/>
      <c r="Z182" s="35"/>
      <c r="AA182" s="35"/>
      <c r="AB182" s="35"/>
      <c r="AC182" s="35"/>
      <c r="AD182" s="35"/>
      <c r="AE182" s="35"/>
      <c r="AR182" s="203" t="s">
        <v>245</v>
      </c>
      <c r="AT182" s="203" t="s">
        <v>502</v>
      </c>
      <c r="AU182" s="203" t="s">
        <v>86</v>
      </c>
      <c r="AY182" s="18" t="s">
        <v>205</v>
      </c>
      <c r="BE182" s="204">
        <f>IF(N182="základní",J182,0)</f>
        <v>0</v>
      </c>
      <c r="BF182" s="204">
        <f>IF(N182="snížená",J182,0)</f>
        <v>0</v>
      </c>
      <c r="BG182" s="204">
        <f>IF(N182="zákl. přenesená",J182,0)</f>
        <v>0</v>
      </c>
      <c r="BH182" s="204">
        <f>IF(N182="sníž. přenesená",J182,0)</f>
        <v>0</v>
      </c>
      <c r="BI182" s="204">
        <f>IF(N182="nulová",J182,0)</f>
        <v>0</v>
      </c>
      <c r="BJ182" s="18" t="s">
        <v>84</v>
      </c>
      <c r="BK182" s="204">
        <f>ROUND(I182*H182,2)</f>
        <v>0</v>
      </c>
      <c r="BL182" s="18" t="s">
        <v>211</v>
      </c>
      <c r="BM182" s="203" t="s">
        <v>4950</v>
      </c>
    </row>
    <row r="183" spans="2:51" s="14" customFormat="1" ht="12">
      <c r="B183" s="229"/>
      <c r="C183" s="230"/>
      <c r="D183" s="205" t="s">
        <v>284</v>
      </c>
      <c r="E183" s="231" t="s">
        <v>1</v>
      </c>
      <c r="F183" s="232" t="s">
        <v>4951</v>
      </c>
      <c r="G183" s="230"/>
      <c r="H183" s="231" t="s">
        <v>1</v>
      </c>
      <c r="I183" s="233"/>
      <c r="J183" s="230"/>
      <c r="K183" s="230"/>
      <c r="L183" s="234"/>
      <c r="M183" s="235"/>
      <c r="N183" s="236"/>
      <c r="O183" s="236"/>
      <c r="P183" s="236"/>
      <c r="Q183" s="236"/>
      <c r="R183" s="236"/>
      <c r="S183" s="236"/>
      <c r="T183" s="237"/>
      <c r="AT183" s="238" t="s">
        <v>284</v>
      </c>
      <c r="AU183" s="238" t="s">
        <v>86</v>
      </c>
      <c r="AV183" s="14" t="s">
        <v>84</v>
      </c>
      <c r="AW183" s="14" t="s">
        <v>32</v>
      </c>
      <c r="AX183" s="14" t="s">
        <v>76</v>
      </c>
      <c r="AY183" s="238" t="s">
        <v>205</v>
      </c>
    </row>
    <row r="184" spans="2:51" s="13" customFormat="1" ht="12">
      <c r="B184" s="214"/>
      <c r="C184" s="215"/>
      <c r="D184" s="205" t="s">
        <v>284</v>
      </c>
      <c r="E184" s="216" t="s">
        <v>1</v>
      </c>
      <c r="F184" s="217" t="s">
        <v>4952</v>
      </c>
      <c r="G184" s="215"/>
      <c r="H184" s="218">
        <v>2.575</v>
      </c>
      <c r="I184" s="219"/>
      <c r="J184" s="215"/>
      <c r="K184" s="215"/>
      <c r="L184" s="220"/>
      <c r="M184" s="221"/>
      <c r="N184" s="222"/>
      <c r="O184" s="222"/>
      <c r="P184" s="222"/>
      <c r="Q184" s="222"/>
      <c r="R184" s="222"/>
      <c r="S184" s="222"/>
      <c r="T184" s="223"/>
      <c r="AT184" s="224" t="s">
        <v>284</v>
      </c>
      <c r="AU184" s="224" t="s">
        <v>86</v>
      </c>
      <c r="AV184" s="13" t="s">
        <v>86</v>
      </c>
      <c r="AW184" s="13" t="s">
        <v>32</v>
      </c>
      <c r="AX184" s="13" t="s">
        <v>84</v>
      </c>
      <c r="AY184" s="224" t="s">
        <v>205</v>
      </c>
    </row>
    <row r="185" spans="1:65" s="2" customFormat="1" ht="14.45" customHeight="1">
      <c r="A185" s="35"/>
      <c r="B185" s="36"/>
      <c r="C185" s="250" t="s">
        <v>397</v>
      </c>
      <c r="D185" s="250" t="s">
        <v>502</v>
      </c>
      <c r="E185" s="251" t="s">
        <v>4953</v>
      </c>
      <c r="F185" s="252" t="s">
        <v>4954</v>
      </c>
      <c r="G185" s="253" t="s">
        <v>4955</v>
      </c>
      <c r="H185" s="254">
        <v>50</v>
      </c>
      <c r="I185" s="255"/>
      <c r="J185" s="256">
        <f>ROUND(I185*H185,2)</f>
        <v>0</v>
      </c>
      <c r="K185" s="252" t="s">
        <v>1</v>
      </c>
      <c r="L185" s="257"/>
      <c r="M185" s="258" t="s">
        <v>1</v>
      </c>
      <c r="N185" s="259" t="s">
        <v>41</v>
      </c>
      <c r="O185" s="72"/>
      <c r="P185" s="201">
        <f>O185*H185</f>
        <v>0</v>
      </c>
      <c r="Q185" s="201">
        <v>0</v>
      </c>
      <c r="R185" s="201">
        <f>Q185*H185</f>
        <v>0</v>
      </c>
      <c r="S185" s="201">
        <v>0</v>
      </c>
      <c r="T185" s="202">
        <f>S185*H185</f>
        <v>0</v>
      </c>
      <c r="U185" s="35"/>
      <c r="V185" s="35"/>
      <c r="W185" s="35"/>
      <c r="X185" s="35"/>
      <c r="Y185" s="35"/>
      <c r="Z185" s="35"/>
      <c r="AA185" s="35"/>
      <c r="AB185" s="35"/>
      <c r="AC185" s="35"/>
      <c r="AD185" s="35"/>
      <c r="AE185" s="35"/>
      <c r="AR185" s="203" t="s">
        <v>245</v>
      </c>
      <c r="AT185" s="203" t="s">
        <v>502</v>
      </c>
      <c r="AU185" s="203" t="s">
        <v>86</v>
      </c>
      <c r="AY185" s="18" t="s">
        <v>205</v>
      </c>
      <c r="BE185" s="204">
        <f>IF(N185="základní",J185,0)</f>
        <v>0</v>
      </c>
      <c r="BF185" s="204">
        <f>IF(N185="snížená",J185,0)</f>
        <v>0</v>
      </c>
      <c r="BG185" s="204">
        <f>IF(N185="zákl. přenesená",J185,0)</f>
        <v>0</v>
      </c>
      <c r="BH185" s="204">
        <f>IF(N185="sníž. přenesená",J185,0)</f>
        <v>0</v>
      </c>
      <c r="BI185" s="204">
        <f>IF(N185="nulová",J185,0)</f>
        <v>0</v>
      </c>
      <c r="BJ185" s="18" t="s">
        <v>84</v>
      </c>
      <c r="BK185" s="204">
        <f>ROUND(I185*H185,2)</f>
        <v>0</v>
      </c>
      <c r="BL185" s="18" t="s">
        <v>211</v>
      </c>
      <c r="BM185" s="203" t="s">
        <v>4956</v>
      </c>
    </row>
    <row r="186" spans="2:51" s="13" customFormat="1" ht="12">
      <c r="B186" s="214"/>
      <c r="C186" s="215"/>
      <c r="D186" s="205" t="s">
        <v>284</v>
      </c>
      <c r="E186" s="216" t="s">
        <v>1</v>
      </c>
      <c r="F186" s="217" t="s">
        <v>4957</v>
      </c>
      <c r="G186" s="215"/>
      <c r="H186" s="218">
        <v>50</v>
      </c>
      <c r="I186" s="219"/>
      <c r="J186" s="215"/>
      <c r="K186" s="215"/>
      <c r="L186" s="220"/>
      <c r="M186" s="221"/>
      <c r="N186" s="222"/>
      <c r="O186" s="222"/>
      <c r="P186" s="222"/>
      <c r="Q186" s="222"/>
      <c r="R186" s="222"/>
      <c r="S186" s="222"/>
      <c r="T186" s="223"/>
      <c r="AT186" s="224" t="s">
        <v>284</v>
      </c>
      <c r="AU186" s="224" t="s">
        <v>86</v>
      </c>
      <c r="AV186" s="13" t="s">
        <v>86</v>
      </c>
      <c r="AW186" s="13" t="s">
        <v>32</v>
      </c>
      <c r="AX186" s="13" t="s">
        <v>84</v>
      </c>
      <c r="AY186" s="224" t="s">
        <v>205</v>
      </c>
    </row>
    <row r="187" spans="1:65" s="2" customFormat="1" ht="14.45" customHeight="1">
      <c r="A187" s="35"/>
      <c r="B187" s="36"/>
      <c r="C187" s="250" t="s">
        <v>401</v>
      </c>
      <c r="D187" s="250" t="s">
        <v>502</v>
      </c>
      <c r="E187" s="251" t="s">
        <v>4958</v>
      </c>
      <c r="F187" s="252" t="s">
        <v>4959</v>
      </c>
      <c r="G187" s="253" t="s">
        <v>358</v>
      </c>
      <c r="H187" s="254">
        <v>0.809</v>
      </c>
      <c r="I187" s="255"/>
      <c r="J187" s="256">
        <f>ROUND(I187*H187,2)</f>
        <v>0</v>
      </c>
      <c r="K187" s="252" t="s">
        <v>1</v>
      </c>
      <c r="L187" s="257"/>
      <c r="M187" s="258" t="s">
        <v>1</v>
      </c>
      <c r="N187" s="259" t="s">
        <v>41</v>
      </c>
      <c r="O187" s="72"/>
      <c r="P187" s="201">
        <f>O187*H187</f>
        <v>0</v>
      </c>
      <c r="Q187" s="201">
        <v>0</v>
      </c>
      <c r="R187" s="201">
        <f>Q187*H187</f>
        <v>0</v>
      </c>
      <c r="S187" s="201">
        <v>0</v>
      </c>
      <c r="T187" s="202">
        <f>S187*H187</f>
        <v>0</v>
      </c>
      <c r="U187" s="35"/>
      <c r="V187" s="35"/>
      <c r="W187" s="35"/>
      <c r="X187" s="35"/>
      <c r="Y187" s="35"/>
      <c r="Z187" s="35"/>
      <c r="AA187" s="35"/>
      <c r="AB187" s="35"/>
      <c r="AC187" s="35"/>
      <c r="AD187" s="35"/>
      <c r="AE187" s="35"/>
      <c r="AR187" s="203" t="s">
        <v>245</v>
      </c>
      <c r="AT187" s="203" t="s">
        <v>502</v>
      </c>
      <c r="AU187" s="203" t="s">
        <v>86</v>
      </c>
      <c r="AY187" s="18" t="s">
        <v>205</v>
      </c>
      <c r="BE187" s="204">
        <f>IF(N187="základní",J187,0)</f>
        <v>0</v>
      </c>
      <c r="BF187" s="204">
        <f>IF(N187="snížená",J187,0)</f>
        <v>0</v>
      </c>
      <c r="BG187" s="204">
        <f>IF(N187="zákl. přenesená",J187,0)</f>
        <v>0</v>
      </c>
      <c r="BH187" s="204">
        <f>IF(N187="sníž. přenesená",J187,0)</f>
        <v>0</v>
      </c>
      <c r="BI187" s="204">
        <f>IF(N187="nulová",J187,0)</f>
        <v>0</v>
      </c>
      <c r="BJ187" s="18" t="s">
        <v>84</v>
      </c>
      <c r="BK187" s="204">
        <f>ROUND(I187*H187,2)</f>
        <v>0</v>
      </c>
      <c r="BL187" s="18" t="s">
        <v>211</v>
      </c>
      <c r="BM187" s="203" t="s">
        <v>4960</v>
      </c>
    </row>
    <row r="188" spans="2:51" s="13" customFormat="1" ht="12">
      <c r="B188" s="214"/>
      <c r="C188" s="215"/>
      <c r="D188" s="205" t="s">
        <v>284</v>
      </c>
      <c r="E188" s="216" t="s">
        <v>1</v>
      </c>
      <c r="F188" s="217" t="s">
        <v>4961</v>
      </c>
      <c r="G188" s="215"/>
      <c r="H188" s="218">
        <v>0.809</v>
      </c>
      <c r="I188" s="219"/>
      <c r="J188" s="215"/>
      <c r="K188" s="215"/>
      <c r="L188" s="220"/>
      <c r="M188" s="221"/>
      <c r="N188" s="222"/>
      <c r="O188" s="222"/>
      <c r="P188" s="222"/>
      <c r="Q188" s="222"/>
      <c r="R188" s="222"/>
      <c r="S188" s="222"/>
      <c r="T188" s="223"/>
      <c r="AT188" s="224" t="s">
        <v>284</v>
      </c>
      <c r="AU188" s="224" t="s">
        <v>86</v>
      </c>
      <c r="AV188" s="13" t="s">
        <v>86</v>
      </c>
      <c r="AW188" s="13" t="s">
        <v>32</v>
      </c>
      <c r="AX188" s="13" t="s">
        <v>84</v>
      </c>
      <c r="AY188" s="224" t="s">
        <v>205</v>
      </c>
    </row>
    <row r="189" spans="2:63" s="12" customFormat="1" ht="22.9" customHeight="1">
      <c r="B189" s="176"/>
      <c r="C189" s="177"/>
      <c r="D189" s="178" t="s">
        <v>75</v>
      </c>
      <c r="E189" s="190" t="s">
        <v>1069</v>
      </c>
      <c r="F189" s="190" t="s">
        <v>1070</v>
      </c>
      <c r="G189" s="177"/>
      <c r="H189" s="177"/>
      <c r="I189" s="180"/>
      <c r="J189" s="191">
        <f>BK189</f>
        <v>0</v>
      </c>
      <c r="K189" s="177"/>
      <c r="L189" s="182"/>
      <c r="M189" s="183"/>
      <c r="N189" s="184"/>
      <c r="O189" s="184"/>
      <c r="P189" s="185">
        <f>P190</f>
        <v>0</v>
      </c>
      <c r="Q189" s="184"/>
      <c r="R189" s="185">
        <f>R190</f>
        <v>0</v>
      </c>
      <c r="S189" s="184"/>
      <c r="T189" s="186">
        <f>T190</f>
        <v>0</v>
      </c>
      <c r="AR189" s="187" t="s">
        <v>84</v>
      </c>
      <c r="AT189" s="188" t="s">
        <v>75</v>
      </c>
      <c r="AU189" s="188" t="s">
        <v>84</v>
      </c>
      <c r="AY189" s="187" t="s">
        <v>205</v>
      </c>
      <c r="BK189" s="189">
        <f>BK190</f>
        <v>0</v>
      </c>
    </row>
    <row r="190" spans="1:65" s="2" customFormat="1" ht="24.2" customHeight="1">
      <c r="A190" s="35"/>
      <c r="B190" s="36"/>
      <c r="C190" s="192" t="s">
        <v>405</v>
      </c>
      <c r="D190" s="192" t="s">
        <v>207</v>
      </c>
      <c r="E190" s="193" t="s">
        <v>4962</v>
      </c>
      <c r="F190" s="194" t="s">
        <v>4963</v>
      </c>
      <c r="G190" s="195" t="s">
        <v>382</v>
      </c>
      <c r="H190" s="196">
        <v>2.3</v>
      </c>
      <c r="I190" s="197"/>
      <c r="J190" s="198">
        <f>ROUND(I190*H190,2)</f>
        <v>0</v>
      </c>
      <c r="K190" s="194" t="s">
        <v>1</v>
      </c>
      <c r="L190" s="40"/>
      <c r="M190" s="225" t="s">
        <v>1</v>
      </c>
      <c r="N190" s="226" t="s">
        <v>41</v>
      </c>
      <c r="O190" s="212"/>
      <c r="P190" s="227">
        <f>O190*H190</f>
        <v>0</v>
      </c>
      <c r="Q190" s="227">
        <v>0</v>
      </c>
      <c r="R190" s="227">
        <f>Q190*H190</f>
        <v>0</v>
      </c>
      <c r="S190" s="227">
        <v>0</v>
      </c>
      <c r="T190" s="228">
        <f>S190*H190</f>
        <v>0</v>
      </c>
      <c r="U190" s="35"/>
      <c r="V190" s="35"/>
      <c r="W190" s="35"/>
      <c r="X190" s="35"/>
      <c r="Y190" s="35"/>
      <c r="Z190" s="35"/>
      <c r="AA190" s="35"/>
      <c r="AB190" s="35"/>
      <c r="AC190" s="35"/>
      <c r="AD190" s="35"/>
      <c r="AE190" s="35"/>
      <c r="AR190" s="203" t="s">
        <v>211</v>
      </c>
      <c r="AT190" s="203" t="s">
        <v>207</v>
      </c>
      <c r="AU190" s="203" t="s">
        <v>86</v>
      </c>
      <c r="AY190" s="18" t="s">
        <v>205</v>
      </c>
      <c r="BE190" s="204">
        <f>IF(N190="základní",J190,0)</f>
        <v>0</v>
      </c>
      <c r="BF190" s="204">
        <f>IF(N190="snížená",J190,0)</f>
        <v>0</v>
      </c>
      <c r="BG190" s="204">
        <f>IF(N190="zákl. přenesená",J190,0)</f>
        <v>0</v>
      </c>
      <c r="BH190" s="204">
        <f>IF(N190="sníž. přenesená",J190,0)</f>
        <v>0</v>
      </c>
      <c r="BI190" s="204">
        <f>IF(N190="nulová",J190,0)</f>
        <v>0</v>
      </c>
      <c r="BJ190" s="18" t="s">
        <v>84</v>
      </c>
      <c r="BK190" s="204">
        <f>ROUND(I190*H190,2)</f>
        <v>0</v>
      </c>
      <c r="BL190" s="18" t="s">
        <v>211</v>
      </c>
      <c r="BM190" s="203" t="s">
        <v>4964</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crTo6vKYgqgkIJRPJHMQIkbRcXFAdN1dOBGRrP905qB5BC8HWtLbu/kxTEb4JAiKrRcnpI6Wl7xrYBA7RfPahA==" saltValue="vzcZrfdS9KbjlJgro6No03YMSuGt9aFZrem+CLP2AUYg0OdyXOoPKimz79aJE/j25kcH2wWuzBp0sl9AR3xncg==" spinCount="100000" sheet="1" objects="1" scenarios="1" formatColumns="0" formatRows="0" autoFilter="0"/>
  <autoFilter ref="C121:K190"/>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89</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268</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ROUND((SUM(BE120:BE176)),2)</f>
        <v>0</v>
      </c>
      <c r="G33" s="35"/>
      <c r="H33" s="35"/>
      <c r="I33" s="131">
        <v>0.21</v>
      </c>
      <c r="J33" s="130">
        <f>ROUND(((SUM(BE120:BE176))*I33),2)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ROUND((SUM(BF120:BF176)),2)</f>
        <v>0</v>
      </c>
      <c r="G34" s="35"/>
      <c r="H34" s="35"/>
      <c r="I34" s="131">
        <v>0.15</v>
      </c>
      <c r="J34" s="130">
        <f>ROUND(((SUM(BF120:BF176))*I34),2)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ROUND((SUM(BG120:BG176)),2)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ROUND((SUM(BH120:BH176)),2)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ROUND((SUM(BI120:BI176)),2)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01 - Příprava území</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J121</f>
        <v>0</v>
      </c>
      <c r="K97" s="155"/>
      <c r="L97" s="159"/>
    </row>
    <row r="98" spans="2:12" s="10" customFormat="1" ht="19.9" customHeight="1">
      <c r="B98" s="160"/>
      <c r="C98" s="105"/>
      <c r="D98" s="161" t="s">
        <v>270</v>
      </c>
      <c r="E98" s="162"/>
      <c r="F98" s="162"/>
      <c r="G98" s="162"/>
      <c r="H98" s="162"/>
      <c r="I98" s="162"/>
      <c r="J98" s="163">
        <f>J122</f>
        <v>0</v>
      </c>
      <c r="K98" s="105"/>
      <c r="L98" s="164"/>
    </row>
    <row r="99" spans="2:12" s="10" customFormat="1" ht="19.9" customHeight="1">
      <c r="B99" s="160"/>
      <c r="C99" s="105"/>
      <c r="D99" s="161" t="s">
        <v>271</v>
      </c>
      <c r="E99" s="162"/>
      <c r="F99" s="162"/>
      <c r="G99" s="162"/>
      <c r="H99" s="162"/>
      <c r="I99" s="162"/>
      <c r="J99" s="163">
        <f>J157</f>
        <v>0</v>
      </c>
      <c r="K99" s="105"/>
      <c r="L99" s="164"/>
    </row>
    <row r="100" spans="2:12" s="10" customFormat="1" ht="19.9" customHeight="1">
      <c r="B100" s="160"/>
      <c r="C100" s="105"/>
      <c r="D100" s="161" t="s">
        <v>272</v>
      </c>
      <c r="E100" s="162"/>
      <c r="F100" s="162"/>
      <c r="G100" s="162"/>
      <c r="H100" s="162"/>
      <c r="I100" s="162"/>
      <c r="J100" s="163">
        <f>J168</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01 - Příprava území</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Bohumín</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f>
        <v>0</v>
      </c>
      <c r="Q120" s="80"/>
      <c r="R120" s="173">
        <f>R121</f>
        <v>0.02463</v>
      </c>
      <c r="S120" s="80"/>
      <c r="T120" s="174">
        <f>T121</f>
        <v>2167.5779999999995</v>
      </c>
      <c r="U120" s="35"/>
      <c r="V120" s="35"/>
      <c r="W120" s="35"/>
      <c r="X120" s="35"/>
      <c r="Y120" s="35"/>
      <c r="Z120" s="35"/>
      <c r="AA120" s="35"/>
      <c r="AB120" s="35"/>
      <c r="AC120" s="35"/>
      <c r="AD120" s="35"/>
      <c r="AE120" s="35"/>
      <c r="AT120" s="18" t="s">
        <v>75</v>
      </c>
      <c r="AU120" s="18" t="s">
        <v>183</v>
      </c>
      <c r="BK120" s="175">
        <f>BK121</f>
        <v>0</v>
      </c>
    </row>
    <row r="121" spans="2:63" s="12" customFormat="1" ht="25.9" customHeight="1">
      <c r="B121" s="176"/>
      <c r="C121" s="177"/>
      <c r="D121" s="178" t="s">
        <v>75</v>
      </c>
      <c r="E121" s="179" t="s">
        <v>273</v>
      </c>
      <c r="F121" s="179" t="s">
        <v>274</v>
      </c>
      <c r="G121" s="177"/>
      <c r="H121" s="177"/>
      <c r="I121" s="180"/>
      <c r="J121" s="181">
        <f>BK121</f>
        <v>0</v>
      </c>
      <c r="K121" s="177"/>
      <c r="L121" s="182"/>
      <c r="M121" s="183"/>
      <c r="N121" s="184"/>
      <c r="O121" s="184"/>
      <c r="P121" s="185">
        <f>P122+P157+P168</f>
        <v>0</v>
      </c>
      <c r="Q121" s="184"/>
      <c r="R121" s="185">
        <f>R122+R157+R168</f>
        <v>0.02463</v>
      </c>
      <c r="S121" s="184"/>
      <c r="T121" s="186">
        <f>T122+T157+T168</f>
        <v>2167.5779999999995</v>
      </c>
      <c r="AR121" s="187" t="s">
        <v>84</v>
      </c>
      <c r="AT121" s="188" t="s">
        <v>75</v>
      </c>
      <c r="AU121" s="188" t="s">
        <v>76</v>
      </c>
      <c r="AY121" s="187" t="s">
        <v>205</v>
      </c>
      <c r="BK121" s="189">
        <f>BK122+BK157+BK168</f>
        <v>0</v>
      </c>
    </row>
    <row r="122" spans="2:63" s="12" customFormat="1" ht="22.9" customHeight="1">
      <c r="B122" s="176"/>
      <c r="C122" s="177"/>
      <c r="D122" s="178" t="s">
        <v>75</v>
      </c>
      <c r="E122" s="190" t="s">
        <v>84</v>
      </c>
      <c r="F122" s="190" t="s">
        <v>275</v>
      </c>
      <c r="G122" s="177"/>
      <c r="H122" s="177"/>
      <c r="I122" s="180"/>
      <c r="J122" s="191">
        <f>BK122</f>
        <v>0</v>
      </c>
      <c r="K122" s="177"/>
      <c r="L122" s="182"/>
      <c r="M122" s="183"/>
      <c r="N122" s="184"/>
      <c r="O122" s="184"/>
      <c r="P122" s="185">
        <f>SUM(P123:P156)</f>
        <v>0</v>
      </c>
      <c r="Q122" s="184"/>
      <c r="R122" s="185">
        <f>SUM(R123:R156)</f>
        <v>0.02463</v>
      </c>
      <c r="S122" s="184"/>
      <c r="T122" s="186">
        <f>SUM(T123:T156)</f>
        <v>2129.3979999999997</v>
      </c>
      <c r="AR122" s="187" t="s">
        <v>84</v>
      </c>
      <c r="AT122" s="188" t="s">
        <v>75</v>
      </c>
      <c r="AU122" s="188" t="s">
        <v>84</v>
      </c>
      <c r="AY122" s="187" t="s">
        <v>205</v>
      </c>
      <c r="BK122" s="189">
        <f>SUM(BK123:BK156)</f>
        <v>0</v>
      </c>
    </row>
    <row r="123" spans="1:65" s="2" customFormat="1" ht="14.45" customHeight="1">
      <c r="A123" s="35"/>
      <c r="B123" s="36"/>
      <c r="C123" s="192" t="s">
        <v>84</v>
      </c>
      <c r="D123" s="192" t="s">
        <v>207</v>
      </c>
      <c r="E123" s="193" t="s">
        <v>276</v>
      </c>
      <c r="F123" s="194" t="s">
        <v>277</v>
      </c>
      <c r="G123" s="195" t="s">
        <v>210</v>
      </c>
      <c r="H123" s="196">
        <v>5</v>
      </c>
      <c r="I123" s="197"/>
      <c r="J123" s="198">
        <f>ROUND(I123*H123,2)</f>
        <v>0</v>
      </c>
      <c r="K123" s="194" t="s">
        <v>278</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211</v>
      </c>
      <c r="AT123" s="203" t="s">
        <v>207</v>
      </c>
      <c r="AU123" s="203" t="s">
        <v>86</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211</v>
      </c>
      <c r="BM123" s="203" t="s">
        <v>279</v>
      </c>
    </row>
    <row r="124" spans="1:65" s="2" customFormat="1" ht="24.2" customHeight="1">
      <c r="A124" s="35"/>
      <c r="B124" s="36"/>
      <c r="C124" s="192" t="s">
        <v>86</v>
      </c>
      <c r="D124" s="192" t="s">
        <v>207</v>
      </c>
      <c r="E124" s="193" t="s">
        <v>280</v>
      </c>
      <c r="F124" s="194" t="s">
        <v>281</v>
      </c>
      <c r="G124" s="195" t="s">
        <v>282</v>
      </c>
      <c r="H124" s="196">
        <v>35</v>
      </c>
      <c r="I124" s="197"/>
      <c r="J124" s="198">
        <f>ROUND(I124*H124,2)</f>
        <v>0</v>
      </c>
      <c r="K124" s="194" t="s">
        <v>278</v>
      </c>
      <c r="L124" s="40"/>
      <c r="M124" s="199" t="s">
        <v>1</v>
      </c>
      <c r="N124" s="200" t="s">
        <v>41</v>
      </c>
      <c r="O124" s="72"/>
      <c r="P124" s="201">
        <f>O124*H124</f>
        <v>0</v>
      </c>
      <c r="Q124" s="201">
        <v>0</v>
      </c>
      <c r="R124" s="201">
        <f>Q124*H124</f>
        <v>0</v>
      </c>
      <c r="S124" s="201">
        <v>0.255</v>
      </c>
      <c r="T124" s="202">
        <f>S124*H124</f>
        <v>8.925</v>
      </c>
      <c r="U124" s="35"/>
      <c r="V124" s="35"/>
      <c r="W124" s="35"/>
      <c r="X124" s="35"/>
      <c r="Y124" s="35"/>
      <c r="Z124" s="35"/>
      <c r="AA124" s="35"/>
      <c r="AB124" s="35"/>
      <c r="AC124" s="35"/>
      <c r="AD124" s="35"/>
      <c r="AE124" s="35"/>
      <c r="AR124" s="203" t="s">
        <v>211</v>
      </c>
      <c r="AT124" s="203" t="s">
        <v>207</v>
      </c>
      <c r="AU124" s="203" t="s">
        <v>86</v>
      </c>
      <c r="AY124" s="18" t="s">
        <v>205</v>
      </c>
      <c r="BE124" s="204">
        <f>IF(N124="základní",J124,0)</f>
        <v>0</v>
      </c>
      <c r="BF124" s="204">
        <f>IF(N124="snížená",J124,0)</f>
        <v>0</v>
      </c>
      <c r="BG124" s="204">
        <f>IF(N124="zákl. přenesená",J124,0)</f>
        <v>0</v>
      </c>
      <c r="BH124" s="204">
        <f>IF(N124="sníž. přenesená",J124,0)</f>
        <v>0</v>
      </c>
      <c r="BI124" s="204">
        <f>IF(N124="nulová",J124,0)</f>
        <v>0</v>
      </c>
      <c r="BJ124" s="18" t="s">
        <v>84</v>
      </c>
      <c r="BK124" s="204">
        <f>ROUND(I124*H124,2)</f>
        <v>0</v>
      </c>
      <c r="BL124" s="18" t="s">
        <v>211</v>
      </c>
      <c r="BM124" s="203" t="s">
        <v>283</v>
      </c>
    </row>
    <row r="125" spans="2:51" s="13" customFormat="1" ht="12">
      <c r="B125" s="214"/>
      <c r="C125" s="215"/>
      <c r="D125" s="205" t="s">
        <v>284</v>
      </c>
      <c r="E125" s="216" t="s">
        <v>1</v>
      </c>
      <c r="F125" s="217" t="s">
        <v>285</v>
      </c>
      <c r="G125" s="215"/>
      <c r="H125" s="218">
        <v>35</v>
      </c>
      <c r="I125" s="219"/>
      <c r="J125" s="215"/>
      <c r="K125" s="215"/>
      <c r="L125" s="220"/>
      <c r="M125" s="221"/>
      <c r="N125" s="222"/>
      <c r="O125" s="222"/>
      <c r="P125" s="222"/>
      <c r="Q125" s="222"/>
      <c r="R125" s="222"/>
      <c r="S125" s="222"/>
      <c r="T125" s="223"/>
      <c r="AT125" s="224" t="s">
        <v>284</v>
      </c>
      <c r="AU125" s="224" t="s">
        <v>86</v>
      </c>
      <c r="AV125" s="13" t="s">
        <v>86</v>
      </c>
      <c r="AW125" s="13" t="s">
        <v>32</v>
      </c>
      <c r="AX125" s="13" t="s">
        <v>84</v>
      </c>
      <c r="AY125" s="224" t="s">
        <v>205</v>
      </c>
    </row>
    <row r="126" spans="1:65" s="2" customFormat="1" ht="24.2" customHeight="1">
      <c r="A126" s="35"/>
      <c r="B126" s="36"/>
      <c r="C126" s="192" t="s">
        <v>218</v>
      </c>
      <c r="D126" s="192" t="s">
        <v>207</v>
      </c>
      <c r="E126" s="193" t="s">
        <v>286</v>
      </c>
      <c r="F126" s="194" t="s">
        <v>287</v>
      </c>
      <c r="G126" s="195" t="s">
        <v>282</v>
      </c>
      <c r="H126" s="196">
        <v>125</v>
      </c>
      <c r="I126" s="197"/>
      <c r="J126" s="198">
        <f>ROUND(I126*H126,2)</f>
        <v>0</v>
      </c>
      <c r="K126" s="194" t="s">
        <v>278</v>
      </c>
      <c r="L126" s="40"/>
      <c r="M126" s="199" t="s">
        <v>1</v>
      </c>
      <c r="N126" s="200" t="s">
        <v>41</v>
      </c>
      <c r="O126" s="72"/>
      <c r="P126" s="201">
        <f>O126*H126</f>
        <v>0</v>
      </c>
      <c r="Q126" s="201">
        <v>0</v>
      </c>
      <c r="R126" s="201">
        <f>Q126*H126</f>
        <v>0</v>
      </c>
      <c r="S126" s="201">
        <v>0.3</v>
      </c>
      <c r="T126" s="202">
        <f>S126*H126</f>
        <v>37.5</v>
      </c>
      <c r="U126" s="35"/>
      <c r="V126" s="35"/>
      <c r="W126" s="35"/>
      <c r="X126" s="35"/>
      <c r="Y126" s="35"/>
      <c r="Z126" s="35"/>
      <c r="AA126" s="35"/>
      <c r="AB126" s="35"/>
      <c r="AC126" s="35"/>
      <c r="AD126" s="35"/>
      <c r="AE126" s="35"/>
      <c r="AR126" s="203" t="s">
        <v>211</v>
      </c>
      <c r="AT126" s="203" t="s">
        <v>207</v>
      </c>
      <c r="AU126" s="203" t="s">
        <v>86</v>
      </c>
      <c r="AY126" s="18" t="s">
        <v>205</v>
      </c>
      <c r="BE126" s="204">
        <f>IF(N126="základní",J126,0)</f>
        <v>0</v>
      </c>
      <c r="BF126" s="204">
        <f>IF(N126="snížená",J126,0)</f>
        <v>0</v>
      </c>
      <c r="BG126" s="204">
        <f>IF(N126="zákl. přenesená",J126,0)</f>
        <v>0</v>
      </c>
      <c r="BH126" s="204">
        <f>IF(N126="sníž. přenesená",J126,0)</f>
        <v>0</v>
      </c>
      <c r="BI126" s="204">
        <f>IF(N126="nulová",J126,0)</f>
        <v>0</v>
      </c>
      <c r="BJ126" s="18" t="s">
        <v>84</v>
      </c>
      <c r="BK126" s="204">
        <f>ROUND(I126*H126,2)</f>
        <v>0</v>
      </c>
      <c r="BL126" s="18" t="s">
        <v>211</v>
      </c>
      <c r="BM126" s="203" t="s">
        <v>288</v>
      </c>
    </row>
    <row r="127" spans="1:47" s="2" customFormat="1" ht="29.25">
      <c r="A127" s="35"/>
      <c r="B127" s="36"/>
      <c r="C127" s="37"/>
      <c r="D127" s="205" t="s">
        <v>225</v>
      </c>
      <c r="E127" s="37"/>
      <c r="F127" s="206" t="s">
        <v>289</v>
      </c>
      <c r="G127" s="37"/>
      <c r="H127" s="37"/>
      <c r="I127" s="207"/>
      <c r="J127" s="37"/>
      <c r="K127" s="37"/>
      <c r="L127" s="40"/>
      <c r="M127" s="208"/>
      <c r="N127" s="209"/>
      <c r="O127" s="72"/>
      <c r="P127" s="72"/>
      <c r="Q127" s="72"/>
      <c r="R127" s="72"/>
      <c r="S127" s="72"/>
      <c r="T127" s="73"/>
      <c r="U127" s="35"/>
      <c r="V127" s="35"/>
      <c r="W127" s="35"/>
      <c r="X127" s="35"/>
      <c r="Y127" s="35"/>
      <c r="Z127" s="35"/>
      <c r="AA127" s="35"/>
      <c r="AB127" s="35"/>
      <c r="AC127" s="35"/>
      <c r="AD127" s="35"/>
      <c r="AE127" s="35"/>
      <c r="AT127" s="18" t="s">
        <v>225</v>
      </c>
      <c r="AU127" s="18" t="s">
        <v>86</v>
      </c>
    </row>
    <row r="128" spans="2:51" s="13" customFormat="1" ht="12">
      <c r="B128" s="214"/>
      <c r="C128" s="215"/>
      <c r="D128" s="205" t="s">
        <v>284</v>
      </c>
      <c r="E128" s="216" t="s">
        <v>1</v>
      </c>
      <c r="F128" s="217" t="s">
        <v>290</v>
      </c>
      <c r="G128" s="215"/>
      <c r="H128" s="218">
        <v>125</v>
      </c>
      <c r="I128" s="219"/>
      <c r="J128" s="215"/>
      <c r="K128" s="215"/>
      <c r="L128" s="220"/>
      <c r="M128" s="221"/>
      <c r="N128" s="222"/>
      <c r="O128" s="222"/>
      <c r="P128" s="222"/>
      <c r="Q128" s="222"/>
      <c r="R128" s="222"/>
      <c r="S128" s="222"/>
      <c r="T128" s="223"/>
      <c r="AT128" s="224" t="s">
        <v>284</v>
      </c>
      <c r="AU128" s="224" t="s">
        <v>86</v>
      </c>
      <c r="AV128" s="13" t="s">
        <v>86</v>
      </c>
      <c r="AW128" s="13" t="s">
        <v>32</v>
      </c>
      <c r="AX128" s="13" t="s">
        <v>84</v>
      </c>
      <c r="AY128" s="224" t="s">
        <v>205</v>
      </c>
    </row>
    <row r="129" spans="1:65" s="2" customFormat="1" ht="24.2" customHeight="1">
      <c r="A129" s="35"/>
      <c r="B129" s="36"/>
      <c r="C129" s="192" t="s">
        <v>211</v>
      </c>
      <c r="D129" s="192" t="s">
        <v>207</v>
      </c>
      <c r="E129" s="193" t="s">
        <v>291</v>
      </c>
      <c r="F129" s="194" t="s">
        <v>292</v>
      </c>
      <c r="G129" s="195" t="s">
        <v>282</v>
      </c>
      <c r="H129" s="196">
        <v>125</v>
      </c>
      <c r="I129" s="197"/>
      <c r="J129" s="198">
        <f>ROUND(I129*H129,2)</f>
        <v>0</v>
      </c>
      <c r="K129" s="194" t="s">
        <v>278</v>
      </c>
      <c r="L129" s="40"/>
      <c r="M129" s="199" t="s">
        <v>1</v>
      </c>
      <c r="N129" s="200" t="s">
        <v>41</v>
      </c>
      <c r="O129" s="72"/>
      <c r="P129" s="201">
        <f>O129*H129</f>
        <v>0</v>
      </c>
      <c r="Q129" s="201">
        <v>0</v>
      </c>
      <c r="R129" s="201">
        <f>Q129*H129</f>
        <v>0</v>
      </c>
      <c r="S129" s="201">
        <v>0.22</v>
      </c>
      <c r="T129" s="202">
        <f>S129*H129</f>
        <v>27.5</v>
      </c>
      <c r="U129" s="35"/>
      <c r="V129" s="35"/>
      <c r="W129" s="35"/>
      <c r="X129" s="35"/>
      <c r="Y129" s="35"/>
      <c r="Z129" s="35"/>
      <c r="AA129" s="35"/>
      <c r="AB129" s="35"/>
      <c r="AC129" s="35"/>
      <c r="AD129" s="35"/>
      <c r="AE129" s="35"/>
      <c r="AR129" s="203" t="s">
        <v>211</v>
      </c>
      <c r="AT129" s="203" t="s">
        <v>207</v>
      </c>
      <c r="AU129" s="203" t="s">
        <v>86</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211</v>
      </c>
      <c r="BM129" s="203" t="s">
        <v>293</v>
      </c>
    </row>
    <row r="130" spans="1:47" s="2" customFormat="1" ht="19.5">
      <c r="A130" s="35"/>
      <c r="B130" s="36"/>
      <c r="C130" s="37"/>
      <c r="D130" s="205" t="s">
        <v>225</v>
      </c>
      <c r="E130" s="37"/>
      <c r="F130" s="206" t="s">
        <v>294</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225</v>
      </c>
      <c r="AU130" s="18" t="s">
        <v>86</v>
      </c>
    </row>
    <row r="131" spans="2:51" s="13" customFormat="1" ht="12">
      <c r="B131" s="214"/>
      <c r="C131" s="215"/>
      <c r="D131" s="205" t="s">
        <v>284</v>
      </c>
      <c r="E131" s="216" t="s">
        <v>1</v>
      </c>
      <c r="F131" s="217" t="s">
        <v>290</v>
      </c>
      <c r="G131" s="215"/>
      <c r="H131" s="218">
        <v>125</v>
      </c>
      <c r="I131" s="219"/>
      <c r="J131" s="215"/>
      <c r="K131" s="215"/>
      <c r="L131" s="220"/>
      <c r="M131" s="221"/>
      <c r="N131" s="222"/>
      <c r="O131" s="222"/>
      <c r="P131" s="222"/>
      <c r="Q131" s="222"/>
      <c r="R131" s="222"/>
      <c r="S131" s="222"/>
      <c r="T131" s="223"/>
      <c r="AT131" s="224" t="s">
        <v>284</v>
      </c>
      <c r="AU131" s="224" t="s">
        <v>86</v>
      </c>
      <c r="AV131" s="13" t="s">
        <v>86</v>
      </c>
      <c r="AW131" s="13" t="s">
        <v>32</v>
      </c>
      <c r="AX131" s="13" t="s">
        <v>84</v>
      </c>
      <c r="AY131" s="224" t="s">
        <v>205</v>
      </c>
    </row>
    <row r="132" spans="1:65" s="2" customFormat="1" ht="24.2" customHeight="1">
      <c r="A132" s="35"/>
      <c r="B132" s="36"/>
      <c r="C132" s="192" t="s">
        <v>204</v>
      </c>
      <c r="D132" s="192" t="s">
        <v>207</v>
      </c>
      <c r="E132" s="193" t="s">
        <v>295</v>
      </c>
      <c r="F132" s="194" t="s">
        <v>296</v>
      </c>
      <c r="G132" s="195" t="s">
        <v>282</v>
      </c>
      <c r="H132" s="196">
        <v>1018</v>
      </c>
      <c r="I132" s="197"/>
      <c r="J132" s="198">
        <f>ROUND(I132*H132,2)</f>
        <v>0</v>
      </c>
      <c r="K132" s="194" t="s">
        <v>278</v>
      </c>
      <c r="L132" s="40"/>
      <c r="M132" s="199" t="s">
        <v>1</v>
      </c>
      <c r="N132" s="200" t="s">
        <v>41</v>
      </c>
      <c r="O132" s="72"/>
      <c r="P132" s="201">
        <f>O132*H132</f>
        <v>0</v>
      </c>
      <c r="Q132" s="201">
        <v>0</v>
      </c>
      <c r="R132" s="201">
        <f>Q132*H132</f>
        <v>0</v>
      </c>
      <c r="S132" s="201">
        <v>0.3</v>
      </c>
      <c r="T132" s="202">
        <f>S132*H132</f>
        <v>305.4</v>
      </c>
      <c r="U132" s="35"/>
      <c r="V132" s="35"/>
      <c r="W132" s="35"/>
      <c r="X132" s="35"/>
      <c r="Y132" s="35"/>
      <c r="Z132" s="35"/>
      <c r="AA132" s="35"/>
      <c r="AB132" s="35"/>
      <c r="AC132" s="35"/>
      <c r="AD132" s="35"/>
      <c r="AE132" s="35"/>
      <c r="AR132" s="203" t="s">
        <v>211</v>
      </c>
      <c r="AT132" s="203" t="s">
        <v>207</v>
      </c>
      <c r="AU132" s="203" t="s">
        <v>86</v>
      </c>
      <c r="AY132" s="18" t="s">
        <v>205</v>
      </c>
      <c r="BE132" s="204">
        <f>IF(N132="základní",J132,0)</f>
        <v>0</v>
      </c>
      <c r="BF132" s="204">
        <f>IF(N132="snížená",J132,0)</f>
        <v>0</v>
      </c>
      <c r="BG132" s="204">
        <f>IF(N132="zákl. přenesená",J132,0)</f>
        <v>0</v>
      </c>
      <c r="BH132" s="204">
        <f>IF(N132="sníž. přenesená",J132,0)</f>
        <v>0</v>
      </c>
      <c r="BI132" s="204">
        <f>IF(N132="nulová",J132,0)</f>
        <v>0</v>
      </c>
      <c r="BJ132" s="18" t="s">
        <v>84</v>
      </c>
      <c r="BK132" s="204">
        <f>ROUND(I132*H132,2)</f>
        <v>0</v>
      </c>
      <c r="BL132" s="18" t="s">
        <v>211</v>
      </c>
      <c r="BM132" s="203" t="s">
        <v>297</v>
      </c>
    </row>
    <row r="133" spans="1:47" s="2" customFormat="1" ht="19.5">
      <c r="A133" s="35"/>
      <c r="B133" s="36"/>
      <c r="C133" s="37"/>
      <c r="D133" s="205" t="s">
        <v>225</v>
      </c>
      <c r="E133" s="37"/>
      <c r="F133" s="206" t="s">
        <v>298</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225</v>
      </c>
      <c r="AU133" s="18" t="s">
        <v>86</v>
      </c>
    </row>
    <row r="134" spans="2:51" s="13" customFormat="1" ht="12">
      <c r="B134" s="214"/>
      <c r="C134" s="215"/>
      <c r="D134" s="205" t="s">
        <v>284</v>
      </c>
      <c r="E134" s="216" t="s">
        <v>1</v>
      </c>
      <c r="F134" s="217" t="s">
        <v>299</v>
      </c>
      <c r="G134" s="215"/>
      <c r="H134" s="218">
        <v>1018</v>
      </c>
      <c r="I134" s="219"/>
      <c r="J134" s="215"/>
      <c r="K134" s="215"/>
      <c r="L134" s="220"/>
      <c r="M134" s="221"/>
      <c r="N134" s="222"/>
      <c r="O134" s="222"/>
      <c r="P134" s="222"/>
      <c r="Q134" s="222"/>
      <c r="R134" s="222"/>
      <c r="S134" s="222"/>
      <c r="T134" s="223"/>
      <c r="AT134" s="224" t="s">
        <v>284</v>
      </c>
      <c r="AU134" s="224" t="s">
        <v>86</v>
      </c>
      <c r="AV134" s="13" t="s">
        <v>86</v>
      </c>
      <c r="AW134" s="13" t="s">
        <v>32</v>
      </c>
      <c r="AX134" s="13" t="s">
        <v>84</v>
      </c>
      <c r="AY134" s="224" t="s">
        <v>205</v>
      </c>
    </row>
    <row r="135" spans="1:65" s="2" customFormat="1" ht="24.2" customHeight="1">
      <c r="A135" s="35"/>
      <c r="B135" s="36"/>
      <c r="C135" s="192" t="s">
        <v>235</v>
      </c>
      <c r="D135" s="192" t="s">
        <v>207</v>
      </c>
      <c r="E135" s="193" t="s">
        <v>300</v>
      </c>
      <c r="F135" s="194" t="s">
        <v>301</v>
      </c>
      <c r="G135" s="195" t="s">
        <v>282</v>
      </c>
      <c r="H135" s="196">
        <v>1376</v>
      </c>
      <c r="I135" s="197"/>
      <c r="J135" s="198">
        <f>ROUND(I135*H135,2)</f>
        <v>0</v>
      </c>
      <c r="K135" s="194" t="s">
        <v>278</v>
      </c>
      <c r="L135" s="40"/>
      <c r="M135" s="199" t="s">
        <v>1</v>
      </c>
      <c r="N135" s="200" t="s">
        <v>41</v>
      </c>
      <c r="O135" s="72"/>
      <c r="P135" s="201">
        <f>O135*H135</f>
        <v>0</v>
      </c>
      <c r="Q135" s="201">
        <v>0</v>
      </c>
      <c r="R135" s="201">
        <f>Q135*H135</f>
        <v>0</v>
      </c>
      <c r="S135" s="201">
        <v>0.625</v>
      </c>
      <c r="T135" s="202">
        <f>S135*H135</f>
        <v>860</v>
      </c>
      <c r="U135" s="35"/>
      <c r="V135" s="35"/>
      <c r="W135" s="35"/>
      <c r="X135" s="35"/>
      <c r="Y135" s="35"/>
      <c r="Z135" s="35"/>
      <c r="AA135" s="35"/>
      <c r="AB135" s="35"/>
      <c r="AC135" s="35"/>
      <c r="AD135" s="35"/>
      <c r="AE135" s="35"/>
      <c r="AR135" s="203" t="s">
        <v>211</v>
      </c>
      <c r="AT135" s="203" t="s">
        <v>207</v>
      </c>
      <c r="AU135" s="203" t="s">
        <v>86</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302</v>
      </c>
    </row>
    <row r="136" spans="2:51" s="13" customFormat="1" ht="12">
      <c r="B136" s="214"/>
      <c r="C136" s="215"/>
      <c r="D136" s="205" t="s">
        <v>284</v>
      </c>
      <c r="E136" s="216" t="s">
        <v>1</v>
      </c>
      <c r="F136" s="217" t="s">
        <v>303</v>
      </c>
      <c r="G136" s="215"/>
      <c r="H136" s="218">
        <v>1376</v>
      </c>
      <c r="I136" s="219"/>
      <c r="J136" s="215"/>
      <c r="K136" s="215"/>
      <c r="L136" s="220"/>
      <c r="M136" s="221"/>
      <c r="N136" s="222"/>
      <c r="O136" s="222"/>
      <c r="P136" s="222"/>
      <c r="Q136" s="222"/>
      <c r="R136" s="222"/>
      <c r="S136" s="222"/>
      <c r="T136" s="223"/>
      <c r="AT136" s="224" t="s">
        <v>284</v>
      </c>
      <c r="AU136" s="224" t="s">
        <v>86</v>
      </c>
      <c r="AV136" s="13" t="s">
        <v>86</v>
      </c>
      <c r="AW136" s="13" t="s">
        <v>32</v>
      </c>
      <c r="AX136" s="13" t="s">
        <v>84</v>
      </c>
      <c r="AY136" s="224" t="s">
        <v>205</v>
      </c>
    </row>
    <row r="137" spans="1:65" s="2" customFormat="1" ht="24.2" customHeight="1">
      <c r="A137" s="35"/>
      <c r="B137" s="36"/>
      <c r="C137" s="192" t="s">
        <v>240</v>
      </c>
      <c r="D137" s="192" t="s">
        <v>207</v>
      </c>
      <c r="E137" s="193" t="s">
        <v>304</v>
      </c>
      <c r="F137" s="194" t="s">
        <v>305</v>
      </c>
      <c r="G137" s="195" t="s">
        <v>282</v>
      </c>
      <c r="H137" s="196">
        <v>1011</v>
      </c>
      <c r="I137" s="197"/>
      <c r="J137" s="198">
        <f>ROUND(I137*H137,2)</f>
        <v>0</v>
      </c>
      <c r="K137" s="194" t="s">
        <v>278</v>
      </c>
      <c r="L137" s="40"/>
      <c r="M137" s="199" t="s">
        <v>1</v>
      </c>
      <c r="N137" s="200" t="s">
        <v>41</v>
      </c>
      <c r="O137" s="72"/>
      <c r="P137" s="201">
        <f>O137*H137</f>
        <v>0</v>
      </c>
      <c r="Q137" s="201">
        <v>0</v>
      </c>
      <c r="R137" s="201">
        <f>Q137*H137</f>
        <v>0</v>
      </c>
      <c r="S137" s="201">
        <v>0.63</v>
      </c>
      <c r="T137" s="202">
        <f>S137*H137</f>
        <v>636.93</v>
      </c>
      <c r="U137" s="35"/>
      <c r="V137" s="35"/>
      <c r="W137" s="35"/>
      <c r="X137" s="35"/>
      <c r="Y137" s="35"/>
      <c r="Z137" s="35"/>
      <c r="AA137" s="35"/>
      <c r="AB137" s="35"/>
      <c r="AC137" s="35"/>
      <c r="AD137" s="35"/>
      <c r="AE137" s="35"/>
      <c r="AR137" s="203" t="s">
        <v>211</v>
      </c>
      <c r="AT137" s="203" t="s">
        <v>207</v>
      </c>
      <c r="AU137" s="203" t="s">
        <v>86</v>
      </c>
      <c r="AY137" s="18" t="s">
        <v>205</v>
      </c>
      <c r="BE137" s="204">
        <f>IF(N137="základní",J137,0)</f>
        <v>0</v>
      </c>
      <c r="BF137" s="204">
        <f>IF(N137="snížená",J137,0)</f>
        <v>0</v>
      </c>
      <c r="BG137" s="204">
        <f>IF(N137="zákl. přenesená",J137,0)</f>
        <v>0</v>
      </c>
      <c r="BH137" s="204">
        <f>IF(N137="sníž. přenesená",J137,0)</f>
        <v>0</v>
      </c>
      <c r="BI137" s="204">
        <f>IF(N137="nulová",J137,0)</f>
        <v>0</v>
      </c>
      <c r="BJ137" s="18" t="s">
        <v>84</v>
      </c>
      <c r="BK137" s="204">
        <f>ROUND(I137*H137,2)</f>
        <v>0</v>
      </c>
      <c r="BL137" s="18" t="s">
        <v>211</v>
      </c>
      <c r="BM137" s="203" t="s">
        <v>306</v>
      </c>
    </row>
    <row r="138" spans="2:51" s="13" customFormat="1" ht="12">
      <c r="B138" s="214"/>
      <c r="C138" s="215"/>
      <c r="D138" s="205" t="s">
        <v>284</v>
      </c>
      <c r="E138" s="216" t="s">
        <v>1</v>
      </c>
      <c r="F138" s="217" t="s">
        <v>307</v>
      </c>
      <c r="G138" s="215"/>
      <c r="H138" s="218">
        <v>1011</v>
      </c>
      <c r="I138" s="219"/>
      <c r="J138" s="215"/>
      <c r="K138" s="215"/>
      <c r="L138" s="220"/>
      <c r="M138" s="221"/>
      <c r="N138" s="222"/>
      <c r="O138" s="222"/>
      <c r="P138" s="222"/>
      <c r="Q138" s="222"/>
      <c r="R138" s="222"/>
      <c r="S138" s="222"/>
      <c r="T138" s="223"/>
      <c r="AT138" s="224" t="s">
        <v>284</v>
      </c>
      <c r="AU138" s="224" t="s">
        <v>86</v>
      </c>
      <c r="AV138" s="13" t="s">
        <v>86</v>
      </c>
      <c r="AW138" s="13" t="s">
        <v>32</v>
      </c>
      <c r="AX138" s="13" t="s">
        <v>84</v>
      </c>
      <c r="AY138" s="224" t="s">
        <v>205</v>
      </c>
    </row>
    <row r="139" spans="1:65" s="2" customFormat="1" ht="24.2" customHeight="1">
      <c r="A139" s="35"/>
      <c r="B139" s="36"/>
      <c r="C139" s="192" t="s">
        <v>245</v>
      </c>
      <c r="D139" s="192" t="s">
        <v>207</v>
      </c>
      <c r="E139" s="193" t="s">
        <v>308</v>
      </c>
      <c r="F139" s="194" t="s">
        <v>309</v>
      </c>
      <c r="G139" s="195" t="s">
        <v>282</v>
      </c>
      <c r="H139" s="196">
        <v>1376</v>
      </c>
      <c r="I139" s="197"/>
      <c r="J139" s="198">
        <f>ROUND(I139*H139,2)</f>
        <v>0</v>
      </c>
      <c r="K139" s="194" t="s">
        <v>278</v>
      </c>
      <c r="L139" s="40"/>
      <c r="M139" s="199" t="s">
        <v>1</v>
      </c>
      <c r="N139" s="200" t="s">
        <v>41</v>
      </c>
      <c r="O139" s="72"/>
      <c r="P139" s="201">
        <f>O139*H139</f>
        <v>0</v>
      </c>
      <c r="Q139" s="201">
        <v>0</v>
      </c>
      <c r="R139" s="201">
        <f>Q139*H139</f>
        <v>0</v>
      </c>
      <c r="S139" s="201">
        <v>0.098</v>
      </c>
      <c r="T139" s="202">
        <f>S139*H139</f>
        <v>134.848</v>
      </c>
      <c r="U139" s="35"/>
      <c r="V139" s="35"/>
      <c r="W139" s="35"/>
      <c r="X139" s="35"/>
      <c r="Y139" s="35"/>
      <c r="Z139" s="35"/>
      <c r="AA139" s="35"/>
      <c r="AB139" s="35"/>
      <c r="AC139" s="35"/>
      <c r="AD139" s="35"/>
      <c r="AE139" s="35"/>
      <c r="AR139" s="203" t="s">
        <v>211</v>
      </c>
      <c r="AT139" s="203" t="s">
        <v>207</v>
      </c>
      <c r="AU139" s="203" t="s">
        <v>86</v>
      </c>
      <c r="AY139" s="18" t="s">
        <v>205</v>
      </c>
      <c r="BE139" s="204">
        <f>IF(N139="základní",J139,0)</f>
        <v>0</v>
      </c>
      <c r="BF139" s="204">
        <f>IF(N139="snížená",J139,0)</f>
        <v>0</v>
      </c>
      <c r="BG139" s="204">
        <f>IF(N139="zákl. přenesená",J139,0)</f>
        <v>0</v>
      </c>
      <c r="BH139" s="204">
        <f>IF(N139="sníž. přenesená",J139,0)</f>
        <v>0</v>
      </c>
      <c r="BI139" s="204">
        <f>IF(N139="nulová",J139,0)</f>
        <v>0</v>
      </c>
      <c r="BJ139" s="18" t="s">
        <v>84</v>
      </c>
      <c r="BK139" s="204">
        <f>ROUND(I139*H139,2)</f>
        <v>0</v>
      </c>
      <c r="BL139" s="18" t="s">
        <v>211</v>
      </c>
      <c r="BM139" s="203" t="s">
        <v>310</v>
      </c>
    </row>
    <row r="140" spans="2:51" s="13" customFormat="1" ht="12">
      <c r="B140" s="214"/>
      <c r="C140" s="215"/>
      <c r="D140" s="205" t="s">
        <v>284</v>
      </c>
      <c r="E140" s="216" t="s">
        <v>1</v>
      </c>
      <c r="F140" s="217" t="s">
        <v>311</v>
      </c>
      <c r="G140" s="215"/>
      <c r="H140" s="218">
        <v>1376</v>
      </c>
      <c r="I140" s="219"/>
      <c r="J140" s="215"/>
      <c r="K140" s="215"/>
      <c r="L140" s="220"/>
      <c r="M140" s="221"/>
      <c r="N140" s="222"/>
      <c r="O140" s="222"/>
      <c r="P140" s="222"/>
      <c r="Q140" s="222"/>
      <c r="R140" s="222"/>
      <c r="S140" s="222"/>
      <c r="T140" s="223"/>
      <c r="AT140" s="224" t="s">
        <v>284</v>
      </c>
      <c r="AU140" s="224" t="s">
        <v>86</v>
      </c>
      <c r="AV140" s="13" t="s">
        <v>86</v>
      </c>
      <c r="AW140" s="13" t="s">
        <v>32</v>
      </c>
      <c r="AX140" s="13" t="s">
        <v>84</v>
      </c>
      <c r="AY140" s="224" t="s">
        <v>205</v>
      </c>
    </row>
    <row r="141" spans="1:65" s="2" customFormat="1" ht="24.2" customHeight="1">
      <c r="A141" s="35"/>
      <c r="B141" s="36"/>
      <c r="C141" s="192" t="s">
        <v>249</v>
      </c>
      <c r="D141" s="192" t="s">
        <v>207</v>
      </c>
      <c r="E141" s="193" t="s">
        <v>312</v>
      </c>
      <c r="F141" s="194" t="s">
        <v>313</v>
      </c>
      <c r="G141" s="195" t="s">
        <v>282</v>
      </c>
      <c r="H141" s="196">
        <v>35</v>
      </c>
      <c r="I141" s="197"/>
      <c r="J141" s="198">
        <f>ROUND(I141*H141,2)</f>
        <v>0</v>
      </c>
      <c r="K141" s="194" t="s">
        <v>278</v>
      </c>
      <c r="L141" s="40"/>
      <c r="M141" s="199" t="s">
        <v>1</v>
      </c>
      <c r="N141" s="200" t="s">
        <v>41</v>
      </c>
      <c r="O141" s="72"/>
      <c r="P141" s="201">
        <f>O141*H141</f>
        <v>0</v>
      </c>
      <c r="Q141" s="201">
        <v>0</v>
      </c>
      <c r="R141" s="201">
        <f>Q141*H141</f>
        <v>0</v>
      </c>
      <c r="S141" s="201">
        <v>0.3</v>
      </c>
      <c r="T141" s="202">
        <f>S141*H141</f>
        <v>10.5</v>
      </c>
      <c r="U141" s="35"/>
      <c r="V141" s="35"/>
      <c r="W141" s="35"/>
      <c r="X141" s="35"/>
      <c r="Y141" s="35"/>
      <c r="Z141" s="35"/>
      <c r="AA141" s="35"/>
      <c r="AB141" s="35"/>
      <c r="AC141" s="35"/>
      <c r="AD141" s="35"/>
      <c r="AE141" s="35"/>
      <c r="AR141" s="203" t="s">
        <v>211</v>
      </c>
      <c r="AT141" s="203" t="s">
        <v>207</v>
      </c>
      <c r="AU141" s="203" t="s">
        <v>86</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314</v>
      </c>
    </row>
    <row r="142" spans="2:51" s="13" customFormat="1" ht="12">
      <c r="B142" s="214"/>
      <c r="C142" s="215"/>
      <c r="D142" s="205" t="s">
        <v>284</v>
      </c>
      <c r="E142" s="216" t="s">
        <v>1</v>
      </c>
      <c r="F142" s="217" t="s">
        <v>285</v>
      </c>
      <c r="G142" s="215"/>
      <c r="H142" s="218">
        <v>35</v>
      </c>
      <c r="I142" s="219"/>
      <c r="J142" s="215"/>
      <c r="K142" s="215"/>
      <c r="L142" s="220"/>
      <c r="M142" s="221"/>
      <c r="N142" s="222"/>
      <c r="O142" s="222"/>
      <c r="P142" s="222"/>
      <c r="Q142" s="222"/>
      <c r="R142" s="222"/>
      <c r="S142" s="222"/>
      <c r="T142" s="223"/>
      <c r="AT142" s="224" t="s">
        <v>284</v>
      </c>
      <c r="AU142" s="224" t="s">
        <v>86</v>
      </c>
      <c r="AV142" s="13" t="s">
        <v>86</v>
      </c>
      <c r="AW142" s="13" t="s">
        <v>32</v>
      </c>
      <c r="AX142" s="13" t="s">
        <v>84</v>
      </c>
      <c r="AY142" s="224" t="s">
        <v>205</v>
      </c>
    </row>
    <row r="143" spans="1:65" s="2" customFormat="1" ht="14.45" customHeight="1">
      <c r="A143" s="35"/>
      <c r="B143" s="36"/>
      <c r="C143" s="192" t="s">
        <v>256</v>
      </c>
      <c r="D143" s="192" t="s">
        <v>207</v>
      </c>
      <c r="E143" s="193" t="s">
        <v>315</v>
      </c>
      <c r="F143" s="194" t="s">
        <v>316</v>
      </c>
      <c r="G143" s="195" t="s">
        <v>282</v>
      </c>
      <c r="H143" s="196">
        <v>93</v>
      </c>
      <c r="I143" s="197"/>
      <c r="J143" s="198">
        <f>ROUND(I143*H143,2)</f>
        <v>0</v>
      </c>
      <c r="K143" s="194" t="s">
        <v>278</v>
      </c>
      <c r="L143" s="40"/>
      <c r="M143" s="199" t="s">
        <v>1</v>
      </c>
      <c r="N143" s="200" t="s">
        <v>41</v>
      </c>
      <c r="O143" s="72"/>
      <c r="P143" s="201">
        <f>O143*H143</f>
        <v>0</v>
      </c>
      <c r="Q143" s="201">
        <v>4E-05</v>
      </c>
      <c r="R143" s="201">
        <f>Q143*H143</f>
        <v>0.00372</v>
      </c>
      <c r="S143" s="201">
        <v>0.115</v>
      </c>
      <c r="T143" s="202">
        <f>S143*H143</f>
        <v>10.695</v>
      </c>
      <c r="U143" s="35"/>
      <c r="V143" s="35"/>
      <c r="W143" s="35"/>
      <c r="X143" s="35"/>
      <c r="Y143" s="35"/>
      <c r="Z143" s="35"/>
      <c r="AA143" s="35"/>
      <c r="AB143" s="35"/>
      <c r="AC143" s="35"/>
      <c r="AD143" s="35"/>
      <c r="AE143" s="35"/>
      <c r="AR143" s="203" t="s">
        <v>211</v>
      </c>
      <c r="AT143" s="203" t="s">
        <v>207</v>
      </c>
      <c r="AU143" s="203" t="s">
        <v>86</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317</v>
      </c>
    </row>
    <row r="144" spans="2:51" s="13" customFormat="1" ht="12">
      <c r="B144" s="214"/>
      <c r="C144" s="215"/>
      <c r="D144" s="205" t="s">
        <v>284</v>
      </c>
      <c r="E144" s="216" t="s">
        <v>1</v>
      </c>
      <c r="F144" s="217" t="s">
        <v>318</v>
      </c>
      <c r="G144" s="215"/>
      <c r="H144" s="218">
        <v>93</v>
      </c>
      <c r="I144" s="219"/>
      <c r="J144" s="215"/>
      <c r="K144" s="215"/>
      <c r="L144" s="220"/>
      <c r="M144" s="221"/>
      <c r="N144" s="222"/>
      <c r="O144" s="222"/>
      <c r="P144" s="222"/>
      <c r="Q144" s="222"/>
      <c r="R144" s="222"/>
      <c r="S144" s="222"/>
      <c r="T144" s="223"/>
      <c r="AT144" s="224" t="s">
        <v>284</v>
      </c>
      <c r="AU144" s="224" t="s">
        <v>86</v>
      </c>
      <c r="AV144" s="13" t="s">
        <v>86</v>
      </c>
      <c r="AW144" s="13" t="s">
        <v>32</v>
      </c>
      <c r="AX144" s="13" t="s">
        <v>84</v>
      </c>
      <c r="AY144" s="224" t="s">
        <v>205</v>
      </c>
    </row>
    <row r="145" spans="1:65" s="2" customFormat="1" ht="14.45" customHeight="1">
      <c r="A145" s="35"/>
      <c r="B145" s="36"/>
      <c r="C145" s="192" t="s">
        <v>263</v>
      </c>
      <c r="D145" s="192" t="s">
        <v>207</v>
      </c>
      <c r="E145" s="193" t="s">
        <v>319</v>
      </c>
      <c r="F145" s="194" t="s">
        <v>320</v>
      </c>
      <c r="G145" s="195" t="s">
        <v>282</v>
      </c>
      <c r="H145" s="196">
        <v>375</v>
      </c>
      <c r="I145" s="197"/>
      <c r="J145" s="198">
        <f>ROUND(I145*H145,2)</f>
        <v>0</v>
      </c>
      <c r="K145" s="194" t="s">
        <v>278</v>
      </c>
      <c r="L145" s="40"/>
      <c r="M145" s="199" t="s">
        <v>1</v>
      </c>
      <c r="N145" s="200" t="s">
        <v>41</v>
      </c>
      <c r="O145" s="72"/>
      <c r="P145" s="201">
        <f>O145*H145</f>
        <v>0</v>
      </c>
      <c r="Q145" s="201">
        <v>5E-05</v>
      </c>
      <c r="R145" s="201">
        <f>Q145*H145</f>
        <v>0.01875</v>
      </c>
      <c r="S145" s="201">
        <v>0.115</v>
      </c>
      <c r="T145" s="202">
        <f>S145*H145</f>
        <v>43.125</v>
      </c>
      <c r="U145" s="35"/>
      <c r="V145" s="35"/>
      <c r="W145" s="35"/>
      <c r="X145" s="35"/>
      <c r="Y145" s="35"/>
      <c r="Z145" s="35"/>
      <c r="AA145" s="35"/>
      <c r="AB145" s="35"/>
      <c r="AC145" s="35"/>
      <c r="AD145" s="35"/>
      <c r="AE145" s="35"/>
      <c r="AR145" s="203" t="s">
        <v>211</v>
      </c>
      <c r="AT145" s="203" t="s">
        <v>207</v>
      </c>
      <c r="AU145" s="203" t="s">
        <v>86</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321</v>
      </c>
    </row>
    <row r="146" spans="2:51" s="13" customFormat="1" ht="12">
      <c r="B146" s="214"/>
      <c r="C146" s="215"/>
      <c r="D146" s="205" t="s">
        <v>284</v>
      </c>
      <c r="E146" s="216" t="s">
        <v>1</v>
      </c>
      <c r="F146" s="217" t="s">
        <v>322</v>
      </c>
      <c r="G146" s="215"/>
      <c r="H146" s="218">
        <v>375</v>
      </c>
      <c r="I146" s="219"/>
      <c r="J146" s="215"/>
      <c r="K146" s="215"/>
      <c r="L146" s="220"/>
      <c r="M146" s="221"/>
      <c r="N146" s="222"/>
      <c r="O146" s="222"/>
      <c r="P146" s="222"/>
      <c r="Q146" s="222"/>
      <c r="R146" s="222"/>
      <c r="S146" s="222"/>
      <c r="T146" s="223"/>
      <c r="AT146" s="224" t="s">
        <v>284</v>
      </c>
      <c r="AU146" s="224" t="s">
        <v>86</v>
      </c>
      <c r="AV146" s="13" t="s">
        <v>86</v>
      </c>
      <c r="AW146" s="13" t="s">
        <v>32</v>
      </c>
      <c r="AX146" s="13" t="s">
        <v>84</v>
      </c>
      <c r="AY146" s="224" t="s">
        <v>205</v>
      </c>
    </row>
    <row r="147" spans="1:65" s="2" customFormat="1" ht="14.45" customHeight="1">
      <c r="A147" s="35"/>
      <c r="B147" s="36"/>
      <c r="C147" s="192" t="s">
        <v>323</v>
      </c>
      <c r="D147" s="192" t="s">
        <v>207</v>
      </c>
      <c r="E147" s="193" t="s">
        <v>324</v>
      </c>
      <c r="F147" s="194" t="s">
        <v>325</v>
      </c>
      <c r="G147" s="195" t="s">
        <v>326</v>
      </c>
      <c r="H147" s="196">
        <v>233</v>
      </c>
      <c r="I147" s="197"/>
      <c r="J147" s="198">
        <f>ROUND(I147*H147,2)</f>
        <v>0</v>
      </c>
      <c r="K147" s="194" t="s">
        <v>278</v>
      </c>
      <c r="L147" s="40"/>
      <c r="M147" s="199" t="s">
        <v>1</v>
      </c>
      <c r="N147" s="200" t="s">
        <v>41</v>
      </c>
      <c r="O147" s="72"/>
      <c r="P147" s="201">
        <f>O147*H147</f>
        <v>0</v>
      </c>
      <c r="Q147" s="201">
        <v>0</v>
      </c>
      <c r="R147" s="201">
        <f>Q147*H147</f>
        <v>0</v>
      </c>
      <c r="S147" s="201">
        <v>0.205</v>
      </c>
      <c r="T147" s="202">
        <f>S147*H147</f>
        <v>47.765</v>
      </c>
      <c r="U147" s="35"/>
      <c r="V147" s="35"/>
      <c r="W147" s="35"/>
      <c r="X147" s="35"/>
      <c r="Y147" s="35"/>
      <c r="Z147" s="35"/>
      <c r="AA147" s="35"/>
      <c r="AB147" s="35"/>
      <c r="AC147" s="35"/>
      <c r="AD147" s="35"/>
      <c r="AE147" s="35"/>
      <c r="AR147" s="203" t="s">
        <v>211</v>
      </c>
      <c r="AT147" s="203" t="s">
        <v>207</v>
      </c>
      <c r="AU147" s="203" t="s">
        <v>86</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327</v>
      </c>
    </row>
    <row r="148" spans="2:51" s="13" customFormat="1" ht="12">
      <c r="B148" s="214"/>
      <c r="C148" s="215"/>
      <c r="D148" s="205" t="s">
        <v>284</v>
      </c>
      <c r="E148" s="216" t="s">
        <v>1</v>
      </c>
      <c r="F148" s="217" t="s">
        <v>328</v>
      </c>
      <c r="G148" s="215"/>
      <c r="H148" s="218">
        <v>233</v>
      </c>
      <c r="I148" s="219"/>
      <c r="J148" s="215"/>
      <c r="K148" s="215"/>
      <c r="L148" s="220"/>
      <c r="M148" s="221"/>
      <c r="N148" s="222"/>
      <c r="O148" s="222"/>
      <c r="P148" s="222"/>
      <c r="Q148" s="222"/>
      <c r="R148" s="222"/>
      <c r="S148" s="222"/>
      <c r="T148" s="223"/>
      <c r="AT148" s="224" t="s">
        <v>284</v>
      </c>
      <c r="AU148" s="224" t="s">
        <v>86</v>
      </c>
      <c r="AV148" s="13" t="s">
        <v>86</v>
      </c>
      <c r="AW148" s="13" t="s">
        <v>32</v>
      </c>
      <c r="AX148" s="13" t="s">
        <v>84</v>
      </c>
      <c r="AY148" s="224" t="s">
        <v>205</v>
      </c>
    </row>
    <row r="149" spans="1:65" s="2" customFormat="1" ht="24.2" customHeight="1">
      <c r="A149" s="35"/>
      <c r="B149" s="36"/>
      <c r="C149" s="192" t="s">
        <v>329</v>
      </c>
      <c r="D149" s="192" t="s">
        <v>207</v>
      </c>
      <c r="E149" s="193" t="s">
        <v>330</v>
      </c>
      <c r="F149" s="194" t="s">
        <v>331</v>
      </c>
      <c r="G149" s="195" t="s">
        <v>282</v>
      </c>
      <c r="H149" s="196">
        <v>1232</v>
      </c>
      <c r="I149" s="197"/>
      <c r="J149" s="198">
        <f>ROUND(I149*H149,2)</f>
        <v>0</v>
      </c>
      <c r="K149" s="194" t="s">
        <v>278</v>
      </c>
      <c r="L149" s="40"/>
      <c r="M149" s="199" t="s">
        <v>1</v>
      </c>
      <c r="N149" s="200" t="s">
        <v>41</v>
      </c>
      <c r="O149" s="72"/>
      <c r="P149" s="201">
        <f>O149*H149</f>
        <v>0</v>
      </c>
      <c r="Q149" s="201">
        <v>0</v>
      </c>
      <c r="R149" s="201">
        <f>Q149*H149</f>
        <v>0</v>
      </c>
      <c r="S149" s="201">
        <v>0</v>
      </c>
      <c r="T149" s="202">
        <f>S149*H149</f>
        <v>0</v>
      </c>
      <c r="U149" s="35"/>
      <c r="V149" s="35"/>
      <c r="W149" s="35"/>
      <c r="X149" s="35"/>
      <c r="Y149" s="35"/>
      <c r="Z149" s="35"/>
      <c r="AA149" s="35"/>
      <c r="AB149" s="35"/>
      <c r="AC149" s="35"/>
      <c r="AD149" s="35"/>
      <c r="AE149" s="35"/>
      <c r="AR149" s="203" t="s">
        <v>211</v>
      </c>
      <c r="AT149" s="203" t="s">
        <v>207</v>
      </c>
      <c r="AU149" s="203" t="s">
        <v>86</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211</v>
      </c>
      <c r="BM149" s="203" t="s">
        <v>332</v>
      </c>
    </row>
    <row r="150" spans="1:65" s="2" customFormat="1" ht="14.45" customHeight="1">
      <c r="A150" s="35"/>
      <c r="B150" s="36"/>
      <c r="C150" s="192" t="s">
        <v>333</v>
      </c>
      <c r="D150" s="192" t="s">
        <v>207</v>
      </c>
      <c r="E150" s="193" t="s">
        <v>334</v>
      </c>
      <c r="F150" s="194" t="s">
        <v>335</v>
      </c>
      <c r="G150" s="195" t="s">
        <v>210</v>
      </c>
      <c r="H150" s="196">
        <v>5</v>
      </c>
      <c r="I150" s="197"/>
      <c r="J150" s="198">
        <f>ROUND(I150*H150,2)</f>
        <v>0</v>
      </c>
      <c r="K150" s="194" t="s">
        <v>278</v>
      </c>
      <c r="L150" s="40"/>
      <c r="M150" s="199" t="s">
        <v>1</v>
      </c>
      <c r="N150" s="200" t="s">
        <v>41</v>
      </c>
      <c r="O150" s="72"/>
      <c r="P150" s="201">
        <f>O150*H150</f>
        <v>0</v>
      </c>
      <c r="Q150" s="201">
        <v>0</v>
      </c>
      <c r="R150" s="201">
        <f>Q150*H150</f>
        <v>0</v>
      </c>
      <c r="S150" s="201">
        <v>0</v>
      </c>
      <c r="T150" s="202">
        <f>S150*H150</f>
        <v>0</v>
      </c>
      <c r="U150" s="35"/>
      <c r="V150" s="35"/>
      <c r="W150" s="35"/>
      <c r="X150" s="35"/>
      <c r="Y150" s="35"/>
      <c r="Z150" s="35"/>
      <c r="AA150" s="35"/>
      <c r="AB150" s="35"/>
      <c r="AC150" s="35"/>
      <c r="AD150" s="35"/>
      <c r="AE150" s="35"/>
      <c r="AR150" s="203" t="s">
        <v>211</v>
      </c>
      <c r="AT150" s="203" t="s">
        <v>207</v>
      </c>
      <c r="AU150" s="203" t="s">
        <v>86</v>
      </c>
      <c r="AY150" s="18" t="s">
        <v>205</v>
      </c>
      <c r="BE150" s="204">
        <f>IF(N150="základní",J150,0)</f>
        <v>0</v>
      </c>
      <c r="BF150" s="204">
        <f>IF(N150="snížená",J150,0)</f>
        <v>0</v>
      </c>
      <c r="BG150" s="204">
        <f>IF(N150="zákl. přenesená",J150,0)</f>
        <v>0</v>
      </c>
      <c r="BH150" s="204">
        <f>IF(N150="sníž. přenesená",J150,0)</f>
        <v>0</v>
      </c>
      <c r="BI150" s="204">
        <f>IF(N150="nulová",J150,0)</f>
        <v>0</v>
      </c>
      <c r="BJ150" s="18" t="s">
        <v>84</v>
      </c>
      <c r="BK150" s="204">
        <f>ROUND(I150*H150,2)</f>
        <v>0</v>
      </c>
      <c r="BL150" s="18" t="s">
        <v>211</v>
      </c>
      <c r="BM150" s="203" t="s">
        <v>336</v>
      </c>
    </row>
    <row r="151" spans="1:65" s="2" customFormat="1" ht="24.2" customHeight="1">
      <c r="A151" s="35"/>
      <c r="B151" s="36"/>
      <c r="C151" s="192" t="s">
        <v>8</v>
      </c>
      <c r="D151" s="192" t="s">
        <v>207</v>
      </c>
      <c r="E151" s="193" t="s">
        <v>337</v>
      </c>
      <c r="F151" s="194" t="s">
        <v>338</v>
      </c>
      <c r="G151" s="195" t="s">
        <v>210</v>
      </c>
      <c r="H151" s="196">
        <v>75</v>
      </c>
      <c r="I151" s="197"/>
      <c r="J151" s="198">
        <f>ROUND(I151*H151,2)</f>
        <v>0</v>
      </c>
      <c r="K151" s="194" t="s">
        <v>278</v>
      </c>
      <c r="L151" s="40"/>
      <c r="M151" s="199" t="s">
        <v>1</v>
      </c>
      <c r="N151" s="200" t="s">
        <v>41</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211</v>
      </c>
      <c r="AT151" s="203" t="s">
        <v>207</v>
      </c>
      <c r="AU151" s="203" t="s">
        <v>86</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211</v>
      </c>
      <c r="BM151" s="203" t="s">
        <v>339</v>
      </c>
    </row>
    <row r="152" spans="2:51" s="13" customFormat="1" ht="12">
      <c r="B152" s="214"/>
      <c r="C152" s="215"/>
      <c r="D152" s="205" t="s">
        <v>284</v>
      </c>
      <c r="E152" s="216" t="s">
        <v>1</v>
      </c>
      <c r="F152" s="217" t="s">
        <v>340</v>
      </c>
      <c r="G152" s="215"/>
      <c r="H152" s="218">
        <v>75</v>
      </c>
      <c r="I152" s="219"/>
      <c r="J152" s="215"/>
      <c r="K152" s="215"/>
      <c r="L152" s="220"/>
      <c r="M152" s="221"/>
      <c r="N152" s="222"/>
      <c r="O152" s="222"/>
      <c r="P152" s="222"/>
      <c r="Q152" s="222"/>
      <c r="R152" s="222"/>
      <c r="S152" s="222"/>
      <c r="T152" s="223"/>
      <c r="AT152" s="224" t="s">
        <v>284</v>
      </c>
      <c r="AU152" s="224" t="s">
        <v>86</v>
      </c>
      <c r="AV152" s="13" t="s">
        <v>86</v>
      </c>
      <c r="AW152" s="13" t="s">
        <v>32</v>
      </c>
      <c r="AX152" s="13" t="s">
        <v>84</v>
      </c>
      <c r="AY152" s="224" t="s">
        <v>205</v>
      </c>
    </row>
    <row r="153" spans="1:65" s="2" customFormat="1" ht="14.45" customHeight="1">
      <c r="A153" s="35"/>
      <c r="B153" s="36"/>
      <c r="C153" s="192" t="s">
        <v>341</v>
      </c>
      <c r="D153" s="192" t="s">
        <v>207</v>
      </c>
      <c r="E153" s="193" t="s">
        <v>342</v>
      </c>
      <c r="F153" s="194" t="s">
        <v>343</v>
      </c>
      <c r="G153" s="195" t="s">
        <v>210</v>
      </c>
      <c r="H153" s="196">
        <v>7</v>
      </c>
      <c r="I153" s="197"/>
      <c r="J153" s="198">
        <f>ROUND(I153*H153,2)</f>
        <v>0</v>
      </c>
      <c r="K153" s="194" t="s">
        <v>1</v>
      </c>
      <c r="L153" s="40"/>
      <c r="M153" s="199" t="s">
        <v>1</v>
      </c>
      <c r="N153" s="200" t="s">
        <v>41</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211</v>
      </c>
      <c r="AT153" s="203" t="s">
        <v>207</v>
      </c>
      <c r="AU153" s="203" t="s">
        <v>86</v>
      </c>
      <c r="AY153" s="18" t="s">
        <v>205</v>
      </c>
      <c r="BE153" s="204">
        <f>IF(N153="základní",J153,0)</f>
        <v>0</v>
      </c>
      <c r="BF153" s="204">
        <f>IF(N153="snížená",J153,0)</f>
        <v>0</v>
      </c>
      <c r="BG153" s="204">
        <f>IF(N153="zákl. přenesená",J153,0)</f>
        <v>0</v>
      </c>
      <c r="BH153" s="204">
        <f>IF(N153="sníž. přenesená",J153,0)</f>
        <v>0</v>
      </c>
      <c r="BI153" s="204">
        <f>IF(N153="nulová",J153,0)</f>
        <v>0</v>
      </c>
      <c r="BJ153" s="18" t="s">
        <v>84</v>
      </c>
      <c r="BK153" s="204">
        <f>ROUND(I153*H153,2)</f>
        <v>0</v>
      </c>
      <c r="BL153" s="18" t="s">
        <v>211</v>
      </c>
      <c r="BM153" s="203" t="s">
        <v>344</v>
      </c>
    </row>
    <row r="154" spans="1:65" s="2" customFormat="1" ht="14.45" customHeight="1">
      <c r="A154" s="35"/>
      <c r="B154" s="36"/>
      <c r="C154" s="192" t="s">
        <v>345</v>
      </c>
      <c r="D154" s="192" t="s">
        <v>207</v>
      </c>
      <c r="E154" s="193" t="s">
        <v>346</v>
      </c>
      <c r="F154" s="194" t="s">
        <v>347</v>
      </c>
      <c r="G154" s="195" t="s">
        <v>282</v>
      </c>
      <c r="H154" s="196">
        <v>27</v>
      </c>
      <c r="I154" s="197"/>
      <c r="J154" s="198">
        <f>ROUND(I154*H154,2)</f>
        <v>0</v>
      </c>
      <c r="K154" s="194" t="s">
        <v>1</v>
      </c>
      <c r="L154" s="40"/>
      <c r="M154" s="199" t="s">
        <v>1</v>
      </c>
      <c r="N154" s="200" t="s">
        <v>41</v>
      </c>
      <c r="O154" s="72"/>
      <c r="P154" s="201">
        <f>O154*H154</f>
        <v>0</v>
      </c>
      <c r="Q154" s="201">
        <v>8E-05</v>
      </c>
      <c r="R154" s="201">
        <f>Q154*H154</f>
        <v>0.00216</v>
      </c>
      <c r="S154" s="201">
        <v>0.23</v>
      </c>
      <c r="T154" s="202">
        <f>S154*H154</f>
        <v>6.21</v>
      </c>
      <c r="U154" s="35"/>
      <c r="V154" s="35"/>
      <c r="W154" s="35"/>
      <c r="X154" s="35"/>
      <c r="Y154" s="35"/>
      <c r="Z154" s="35"/>
      <c r="AA154" s="35"/>
      <c r="AB154" s="35"/>
      <c r="AC154" s="35"/>
      <c r="AD154" s="35"/>
      <c r="AE154" s="35"/>
      <c r="AR154" s="203" t="s">
        <v>211</v>
      </c>
      <c r="AT154" s="203" t="s">
        <v>207</v>
      </c>
      <c r="AU154" s="203" t="s">
        <v>86</v>
      </c>
      <c r="AY154" s="18" t="s">
        <v>205</v>
      </c>
      <c r="BE154" s="204">
        <f>IF(N154="základní",J154,0)</f>
        <v>0</v>
      </c>
      <c r="BF154" s="204">
        <f>IF(N154="snížená",J154,0)</f>
        <v>0</v>
      </c>
      <c r="BG154" s="204">
        <f>IF(N154="zákl. přenesená",J154,0)</f>
        <v>0</v>
      </c>
      <c r="BH154" s="204">
        <f>IF(N154="sníž. přenesená",J154,0)</f>
        <v>0</v>
      </c>
      <c r="BI154" s="204">
        <f>IF(N154="nulová",J154,0)</f>
        <v>0</v>
      </c>
      <c r="BJ154" s="18" t="s">
        <v>84</v>
      </c>
      <c r="BK154" s="204">
        <f>ROUND(I154*H154,2)</f>
        <v>0</v>
      </c>
      <c r="BL154" s="18" t="s">
        <v>211</v>
      </c>
      <c r="BM154" s="203" t="s">
        <v>348</v>
      </c>
    </row>
    <row r="155" spans="2:51" s="13" customFormat="1" ht="12">
      <c r="B155" s="214"/>
      <c r="C155" s="215"/>
      <c r="D155" s="205" t="s">
        <v>284</v>
      </c>
      <c r="E155" s="216" t="s">
        <v>1</v>
      </c>
      <c r="F155" s="217" t="s">
        <v>349</v>
      </c>
      <c r="G155" s="215"/>
      <c r="H155" s="218">
        <v>27</v>
      </c>
      <c r="I155" s="219"/>
      <c r="J155" s="215"/>
      <c r="K155" s="215"/>
      <c r="L155" s="220"/>
      <c r="M155" s="221"/>
      <c r="N155" s="222"/>
      <c r="O155" s="222"/>
      <c r="P155" s="222"/>
      <c r="Q155" s="222"/>
      <c r="R155" s="222"/>
      <c r="S155" s="222"/>
      <c r="T155" s="223"/>
      <c r="AT155" s="224" t="s">
        <v>284</v>
      </c>
      <c r="AU155" s="224" t="s">
        <v>86</v>
      </c>
      <c r="AV155" s="13" t="s">
        <v>86</v>
      </c>
      <c r="AW155" s="13" t="s">
        <v>32</v>
      </c>
      <c r="AX155" s="13" t="s">
        <v>84</v>
      </c>
      <c r="AY155" s="224" t="s">
        <v>205</v>
      </c>
    </row>
    <row r="156" spans="1:65" s="2" customFormat="1" ht="14.45" customHeight="1">
      <c r="A156" s="35"/>
      <c r="B156" s="36"/>
      <c r="C156" s="192" t="s">
        <v>350</v>
      </c>
      <c r="D156" s="192" t="s">
        <v>207</v>
      </c>
      <c r="E156" s="193" t="s">
        <v>351</v>
      </c>
      <c r="F156" s="194" t="s">
        <v>352</v>
      </c>
      <c r="G156" s="195" t="s">
        <v>210</v>
      </c>
      <c r="H156" s="196">
        <v>1</v>
      </c>
      <c r="I156" s="197"/>
      <c r="J156" s="198">
        <f>ROUND(I156*H156,2)</f>
        <v>0</v>
      </c>
      <c r="K156" s="194" t="s">
        <v>1</v>
      </c>
      <c r="L156" s="40"/>
      <c r="M156" s="199" t="s">
        <v>1</v>
      </c>
      <c r="N156" s="200" t="s">
        <v>41</v>
      </c>
      <c r="O156" s="72"/>
      <c r="P156" s="201">
        <f>O156*H156</f>
        <v>0</v>
      </c>
      <c r="Q156" s="201">
        <v>0</v>
      </c>
      <c r="R156" s="201">
        <f>Q156*H156</f>
        <v>0</v>
      </c>
      <c r="S156" s="201">
        <v>0</v>
      </c>
      <c r="T156" s="202">
        <f>S156*H156</f>
        <v>0</v>
      </c>
      <c r="U156" s="35"/>
      <c r="V156" s="35"/>
      <c r="W156" s="35"/>
      <c r="X156" s="35"/>
      <c r="Y156" s="35"/>
      <c r="Z156" s="35"/>
      <c r="AA156" s="35"/>
      <c r="AB156" s="35"/>
      <c r="AC156" s="35"/>
      <c r="AD156" s="35"/>
      <c r="AE156" s="35"/>
      <c r="AR156" s="203" t="s">
        <v>211</v>
      </c>
      <c r="AT156" s="203" t="s">
        <v>207</v>
      </c>
      <c r="AU156" s="203" t="s">
        <v>86</v>
      </c>
      <c r="AY156" s="18" t="s">
        <v>205</v>
      </c>
      <c r="BE156" s="204">
        <f>IF(N156="základní",J156,0)</f>
        <v>0</v>
      </c>
      <c r="BF156" s="204">
        <f>IF(N156="snížená",J156,0)</f>
        <v>0</v>
      </c>
      <c r="BG156" s="204">
        <f>IF(N156="zákl. přenesená",J156,0)</f>
        <v>0</v>
      </c>
      <c r="BH156" s="204">
        <f>IF(N156="sníž. přenesená",J156,0)</f>
        <v>0</v>
      </c>
      <c r="BI156" s="204">
        <f>IF(N156="nulová",J156,0)</f>
        <v>0</v>
      </c>
      <c r="BJ156" s="18" t="s">
        <v>84</v>
      </c>
      <c r="BK156" s="204">
        <f>ROUND(I156*H156,2)</f>
        <v>0</v>
      </c>
      <c r="BL156" s="18" t="s">
        <v>211</v>
      </c>
      <c r="BM156" s="203" t="s">
        <v>353</v>
      </c>
    </row>
    <row r="157" spans="2:63" s="12" customFormat="1" ht="22.9" customHeight="1">
      <c r="B157" s="176"/>
      <c r="C157" s="177"/>
      <c r="D157" s="178" t="s">
        <v>75</v>
      </c>
      <c r="E157" s="190" t="s">
        <v>249</v>
      </c>
      <c r="F157" s="190" t="s">
        <v>354</v>
      </c>
      <c r="G157" s="177"/>
      <c r="H157" s="177"/>
      <c r="I157" s="180"/>
      <c r="J157" s="191">
        <f>BK157</f>
        <v>0</v>
      </c>
      <c r="K157" s="177"/>
      <c r="L157" s="182"/>
      <c r="M157" s="183"/>
      <c r="N157" s="184"/>
      <c r="O157" s="184"/>
      <c r="P157" s="185">
        <f>SUM(P158:P167)</f>
        <v>0</v>
      </c>
      <c r="Q157" s="184"/>
      <c r="R157" s="185">
        <f>SUM(R158:R167)</f>
        <v>0</v>
      </c>
      <c r="S157" s="184"/>
      <c r="T157" s="186">
        <f>SUM(T158:T167)</f>
        <v>38.18</v>
      </c>
      <c r="AR157" s="187" t="s">
        <v>84</v>
      </c>
      <c r="AT157" s="188" t="s">
        <v>75</v>
      </c>
      <c r="AU157" s="188" t="s">
        <v>84</v>
      </c>
      <c r="AY157" s="187" t="s">
        <v>205</v>
      </c>
      <c r="BK157" s="189">
        <f>SUM(BK158:BK167)</f>
        <v>0</v>
      </c>
    </row>
    <row r="158" spans="1:65" s="2" customFormat="1" ht="14.45" customHeight="1">
      <c r="A158" s="35"/>
      <c r="B158" s="36"/>
      <c r="C158" s="192" t="s">
        <v>355</v>
      </c>
      <c r="D158" s="192" t="s">
        <v>207</v>
      </c>
      <c r="E158" s="193" t="s">
        <v>356</v>
      </c>
      <c r="F158" s="194" t="s">
        <v>357</v>
      </c>
      <c r="G158" s="195" t="s">
        <v>358</v>
      </c>
      <c r="H158" s="196">
        <v>2.4</v>
      </c>
      <c r="I158" s="197"/>
      <c r="J158" s="198">
        <f>ROUND(I158*H158,2)</f>
        <v>0</v>
      </c>
      <c r="K158" s="194" t="s">
        <v>278</v>
      </c>
      <c r="L158" s="40"/>
      <c r="M158" s="199" t="s">
        <v>1</v>
      </c>
      <c r="N158" s="200" t="s">
        <v>41</v>
      </c>
      <c r="O158" s="72"/>
      <c r="P158" s="201">
        <f>O158*H158</f>
        <v>0</v>
      </c>
      <c r="Q158" s="201">
        <v>0</v>
      </c>
      <c r="R158" s="201">
        <f>Q158*H158</f>
        <v>0</v>
      </c>
      <c r="S158" s="201">
        <v>2.4</v>
      </c>
      <c r="T158" s="202">
        <f>S158*H158</f>
        <v>5.76</v>
      </c>
      <c r="U158" s="35"/>
      <c r="V158" s="35"/>
      <c r="W158" s="35"/>
      <c r="X158" s="35"/>
      <c r="Y158" s="35"/>
      <c r="Z158" s="35"/>
      <c r="AA158" s="35"/>
      <c r="AB158" s="35"/>
      <c r="AC158" s="35"/>
      <c r="AD158" s="35"/>
      <c r="AE158" s="35"/>
      <c r="AR158" s="203" t="s">
        <v>211</v>
      </c>
      <c r="AT158" s="203" t="s">
        <v>207</v>
      </c>
      <c r="AU158" s="203" t="s">
        <v>86</v>
      </c>
      <c r="AY158" s="18" t="s">
        <v>205</v>
      </c>
      <c r="BE158" s="204">
        <f>IF(N158="základní",J158,0)</f>
        <v>0</v>
      </c>
      <c r="BF158" s="204">
        <f>IF(N158="snížená",J158,0)</f>
        <v>0</v>
      </c>
      <c r="BG158" s="204">
        <f>IF(N158="zákl. přenesená",J158,0)</f>
        <v>0</v>
      </c>
      <c r="BH158" s="204">
        <f>IF(N158="sníž. přenesená",J158,0)</f>
        <v>0</v>
      </c>
      <c r="BI158" s="204">
        <f>IF(N158="nulová",J158,0)</f>
        <v>0</v>
      </c>
      <c r="BJ158" s="18" t="s">
        <v>84</v>
      </c>
      <c r="BK158" s="204">
        <f>ROUND(I158*H158,2)</f>
        <v>0</v>
      </c>
      <c r="BL158" s="18" t="s">
        <v>211</v>
      </c>
      <c r="BM158" s="203" t="s">
        <v>359</v>
      </c>
    </row>
    <row r="159" spans="2:51" s="13" customFormat="1" ht="12">
      <c r="B159" s="214"/>
      <c r="C159" s="215"/>
      <c r="D159" s="205" t="s">
        <v>284</v>
      </c>
      <c r="E159" s="216" t="s">
        <v>1</v>
      </c>
      <c r="F159" s="217" t="s">
        <v>360</v>
      </c>
      <c r="G159" s="215"/>
      <c r="H159" s="218">
        <v>2.4</v>
      </c>
      <c r="I159" s="219"/>
      <c r="J159" s="215"/>
      <c r="K159" s="215"/>
      <c r="L159" s="220"/>
      <c r="M159" s="221"/>
      <c r="N159" s="222"/>
      <c r="O159" s="222"/>
      <c r="P159" s="222"/>
      <c r="Q159" s="222"/>
      <c r="R159" s="222"/>
      <c r="S159" s="222"/>
      <c r="T159" s="223"/>
      <c r="AT159" s="224" t="s">
        <v>284</v>
      </c>
      <c r="AU159" s="224" t="s">
        <v>86</v>
      </c>
      <c r="AV159" s="13" t="s">
        <v>86</v>
      </c>
      <c r="AW159" s="13" t="s">
        <v>32</v>
      </c>
      <c r="AX159" s="13" t="s">
        <v>84</v>
      </c>
      <c r="AY159" s="224" t="s">
        <v>205</v>
      </c>
    </row>
    <row r="160" spans="1:65" s="2" customFormat="1" ht="24.2" customHeight="1">
      <c r="A160" s="35"/>
      <c r="B160" s="36"/>
      <c r="C160" s="192" t="s">
        <v>361</v>
      </c>
      <c r="D160" s="192" t="s">
        <v>207</v>
      </c>
      <c r="E160" s="193" t="s">
        <v>362</v>
      </c>
      <c r="F160" s="194" t="s">
        <v>363</v>
      </c>
      <c r="G160" s="195" t="s">
        <v>326</v>
      </c>
      <c r="H160" s="196">
        <v>70</v>
      </c>
      <c r="I160" s="197"/>
      <c r="J160" s="198">
        <f>ROUND(I160*H160,2)</f>
        <v>0</v>
      </c>
      <c r="K160" s="194" t="s">
        <v>278</v>
      </c>
      <c r="L160" s="40"/>
      <c r="M160" s="199" t="s">
        <v>1</v>
      </c>
      <c r="N160" s="200" t="s">
        <v>41</v>
      </c>
      <c r="O160" s="72"/>
      <c r="P160" s="201">
        <f>O160*H160</f>
        <v>0</v>
      </c>
      <c r="Q160" s="201">
        <v>0</v>
      </c>
      <c r="R160" s="201">
        <f>Q160*H160</f>
        <v>0</v>
      </c>
      <c r="S160" s="201">
        <v>0.35</v>
      </c>
      <c r="T160" s="202">
        <f>S160*H160</f>
        <v>24.5</v>
      </c>
      <c r="U160" s="35"/>
      <c r="V160" s="35"/>
      <c r="W160" s="35"/>
      <c r="X160" s="35"/>
      <c r="Y160" s="35"/>
      <c r="Z160" s="35"/>
      <c r="AA160" s="35"/>
      <c r="AB160" s="35"/>
      <c r="AC160" s="35"/>
      <c r="AD160" s="35"/>
      <c r="AE160" s="35"/>
      <c r="AR160" s="203" t="s">
        <v>211</v>
      </c>
      <c r="AT160" s="203" t="s">
        <v>207</v>
      </c>
      <c r="AU160" s="203" t="s">
        <v>86</v>
      </c>
      <c r="AY160" s="18" t="s">
        <v>205</v>
      </c>
      <c r="BE160" s="204">
        <f>IF(N160="základní",J160,0)</f>
        <v>0</v>
      </c>
      <c r="BF160" s="204">
        <f>IF(N160="snížená",J160,0)</f>
        <v>0</v>
      </c>
      <c r="BG160" s="204">
        <f>IF(N160="zákl. přenesená",J160,0)</f>
        <v>0</v>
      </c>
      <c r="BH160" s="204">
        <f>IF(N160="sníž. přenesená",J160,0)</f>
        <v>0</v>
      </c>
      <c r="BI160" s="204">
        <f>IF(N160="nulová",J160,0)</f>
        <v>0</v>
      </c>
      <c r="BJ160" s="18" t="s">
        <v>84</v>
      </c>
      <c r="BK160" s="204">
        <f>ROUND(I160*H160,2)</f>
        <v>0</v>
      </c>
      <c r="BL160" s="18" t="s">
        <v>211</v>
      </c>
      <c r="BM160" s="203" t="s">
        <v>364</v>
      </c>
    </row>
    <row r="161" spans="1:47" s="2" customFormat="1" ht="19.5">
      <c r="A161" s="35"/>
      <c r="B161" s="36"/>
      <c r="C161" s="37"/>
      <c r="D161" s="205" t="s">
        <v>225</v>
      </c>
      <c r="E161" s="37"/>
      <c r="F161" s="206" t="s">
        <v>365</v>
      </c>
      <c r="G161" s="37"/>
      <c r="H161" s="37"/>
      <c r="I161" s="207"/>
      <c r="J161" s="37"/>
      <c r="K161" s="37"/>
      <c r="L161" s="40"/>
      <c r="M161" s="208"/>
      <c r="N161" s="209"/>
      <c r="O161" s="72"/>
      <c r="P161" s="72"/>
      <c r="Q161" s="72"/>
      <c r="R161" s="72"/>
      <c r="S161" s="72"/>
      <c r="T161" s="73"/>
      <c r="U161" s="35"/>
      <c r="V161" s="35"/>
      <c r="W161" s="35"/>
      <c r="X161" s="35"/>
      <c r="Y161" s="35"/>
      <c r="Z161" s="35"/>
      <c r="AA161" s="35"/>
      <c r="AB161" s="35"/>
      <c r="AC161" s="35"/>
      <c r="AD161" s="35"/>
      <c r="AE161" s="35"/>
      <c r="AT161" s="18" t="s">
        <v>225</v>
      </c>
      <c r="AU161" s="18" t="s">
        <v>86</v>
      </c>
    </row>
    <row r="162" spans="2:51" s="13" customFormat="1" ht="12">
      <c r="B162" s="214"/>
      <c r="C162" s="215"/>
      <c r="D162" s="205" t="s">
        <v>284</v>
      </c>
      <c r="E162" s="216" t="s">
        <v>1</v>
      </c>
      <c r="F162" s="217" t="s">
        <v>366</v>
      </c>
      <c r="G162" s="215"/>
      <c r="H162" s="218">
        <v>70</v>
      </c>
      <c r="I162" s="219"/>
      <c r="J162" s="215"/>
      <c r="K162" s="215"/>
      <c r="L162" s="220"/>
      <c r="M162" s="221"/>
      <c r="N162" s="222"/>
      <c r="O162" s="222"/>
      <c r="P162" s="222"/>
      <c r="Q162" s="222"/>
      <c r="R162" s="222"/>
      <c r="S162" s="222"/>
      <c r="T162" s="223"/>
      <c r="AT162" s="224" t="s">
        <v>284</v>
      </c>
      <c r="AU162" s="224" t="s">
        <v>86</v>
      </c>
      <c r="AV162" s="13" t="s">
        <v>86</v>
      </c>
      <c r="AW162" s="13" t="s">
        <v>32</v>
      </c>
      <c r="AX162" s="13" t="s">
        <v>84</v>
      </c>
      <c r="AY162" s="224" t="s">
        <v>205</v>
      </c>
    </row>
    <row r="163" spans="1:65" s="2" customFormat="1" ht="24.2" customHeight="1">
      <c r="A163" s="35"/>
      <c r="B163" s="36"/>
      <c r="C163" s="192" t="s">
        <v>7</v>
      </c>
      <c r="D163" s="192" t="s">
        <v>207</v>
      </c>
      <c r="E163" s="193" t="s">
        <v>367</v>
      </c>
      <c r="F163" s="194" t="s">
        <v>368</v>
      </c>
      <c r="G163" s="195" t="s">
        <v>210</v>
      </c>
      <c r="H163" s="196">
        <v>22</v>
      </c>
      <c r="I163" s="197"/>
      <c r="J163" s="198">
        <f>ROUND(I163*H163,2)</f>
        <v>0</v>
      </c>
      <c r="K163" s="194" t="s">
        <v>278</v>
      </c>
      <c r="L163" s="40"/>
      <c r="M163" s="199" t="s">
        <v>1</v>
      </c>
      <c r="N163" s="200" t="s">
        <v>41</v>
      </c>
      <c r="O163" s="72"/>
      <c r="P163" s="201">
        <f>O163*H163</f>
        <v>0</v>
      </c>
      <c r="Q163" s="201">
        <v>0</v>
      </c>
      <c r="R163" s="201">
        <f>Q163*H163</f>
        <v>0</v>
      </c>
      <c r="S163" s="201">
        <v>0.165</v>
      </c>
      <c r="T163" s="202">
        <f>S163*H163</f>
        <v>3.6300000000000003</v>
      </c>
      <c r="U163" s="35"/>
      <c r="V163" s="35"/>
      <c r="W163" s="35"/>
      <c r="X163" s="35"/>
      <c r="Y163" s="35"/>
      <c r="Z163" s="35"/>
      <c r="AA163" s="35"/>
      <c r="AB163" s="35"/>
      <c r="AC163" s="35"/>
      <c r="AD163" s="35"/>
      <c r="AE163" s="35"/>
      <c r="AR163" s="203" t="s">
        <v>211</v>
      </c>
      <c r="AT163" s="203" t="s">
        <v>207</v>
      </c>
      <c r="AU163" s="203" t="s">
        <v>86</v>
      </c>
      <c r="AY163" s="18" t="s">
        <v>205</v>
      </c>
      <c r="BE163" s="204">
        <f>IF(N163="základní",J163,0)</f>
        <v>0</v>
      </c>
      <c r="BF163" s="204">
        <f>IF(N163="snížená",J163,0)</f>
        <v>0</v>
      </c>
      <c r="BG163" s="204">
        <f>IF(N163="zákl. přenesená",J163,0)</f>
        <v>0</v>
      </c>
      <c r="BH163" s="204">
        <f>IF(N163="sníž. přenesená",J163,0)</f>
        <v>0</v>
      </c>
      <c r="BI163" s="204">
        <f>IF(N163="nulová",J163,0)</f>
        <v>0</v>
      </c>
      <c r="BJ163" s="18" t="s">
        <v>84</v>
      </c>
      <c r="BK163" s="204">
        <f>ROUND(I163*H163,2)</f>
        <v>0</v>
      </c>
      <c r="BL163" s="18" t="s">
        <v>211</v>
      </c>
      <c r="BM163" s="203" t="s">
        <v>369</v>
      </c>
    </row>
    <row r="164" spans="1:47" s="2" customFormat="1" ht="19.5">
      <c r="A164" s="35"/>
      <c r="B164" s="36"/>
      <c r="C164" s="37"/>
      <c r="D164" s="205" t="s">
        <v>225</v>
      </c>
      <c r="E164" s="37"/>
      <c r="F164" s="206" t="s">
        <v>370</v>
      </c>
      <c r="G164" s="37"/>
      <c r="H164" s="37"/>
      <c r="I164" s="207"/>
      <c r="J164" s="37"/>
      <c r="K164" s="37"/>
      <c r="L164" s="40"/>
      <c r="M164" s="208"/>
      <c r="N164" s="209"/>
      <c r="O164" s="72"/>
      <c r="P164" s="72"/>
      <c r="Q164" s="72"/>
      <c r="R164" s="72"/>
      <c r="S164" s="72"/>
      <c r="T164" s="73"/>
      <c r="U164" s="35"/>
      <c r="V164" s="35"/>
      <c r="W164" s="35"/>
      <c r="X164" s="35"/>
      <c r="Y164" s="35"/>
      <c r="Z164" s="35"/>
      <c r="AA164" s="35"/>
      <c r="AB164" s="35"/>
      <c r="AC164" s="35"/>
      <c r="AD164" s="35"/>
      <c r="AE164" s="35"/>
      <c r="AT164" s="18" t="s">
        <v>225</v>
      </c>
      <c r="AU164" s="18" t="s">
        <v>86</v>
      </c>
    </row>
    <row r="165" spans="2:51" s="13" customFormat="1" ht="12">
      <c r="B165" s="214"/>
      <c r="C165" s="215"/>
      <c r="D165" s="205" t="s">
        <v>284</v>
      </c>
      <c r="E165" s="216" t="s">
        <v>1</v>
      </c>
      <c r="F165" s="217" t="s">
        <v>371</v>
      </c>
      <c r="G165" s="215"/>
      <c r="H165" s="218">
        <v>22</v>
      </c>
      <c r="I165" s="219"/>
      <c r="J165" s="215"/>
      <c r="K165" s="215"/>
      <c r="L165" s="220"/>
      <c r="M165" s="221"/>
      <c r="N165" s="222"/>
      <c r="O165" s="222"/>
      <c r="P165" s="222"/>
      <c r="Q165" s="222"/>
      <c r="R165" s="222"/>
      <c r="S165" s="222"/>
      <c r="T165" s="223"/>
      <c r="AT165" s="224" t="s">
        <v>284</v>
      </c>
      <c r="AU165" s="224" t="s">
        <v>86</v>
      </c>
      <c r="AV165" s="13" t="s">
        <v>86</v>
      </c>
      <c r="AW165" s="13" t="s">
        <v>32</v>
      </c>
      <c r="AX165" s="13" t="s">
        <v>84</v>
      </c>
      <c r="AY165" s="224" t="s">
        <v>205</v>
      </c>
    </row>
    <row r="166" spans="1:65" s="2" customFormat="1" ht="24.2" customHeight="1">
      <c r="A166" s="35"/>
      <c r="B166" s="36"/>
      <c r="C166" s="192" t="s">
        <v>372</v>
      </c>
      <c r="D166" s="192" t="s">
        <v>207</v>
      </c>
      <c r="E166" s="193" t="s">
        <v>373</v>
      </c>
      <c r="F166" s="194" t="s">
        <v>374</v>
      </c>
      <c r="G166" s="195" t="s">
        <v>326</v>
      </c>
      <c r="H166" s="196">
        <v>52</v>
      </c>
      <c r="I166" s="197"/>
      <c r="J166" s="198">
        <f>ROUND(I166*H166,2)</f>
        <v>0</v>
      </c>
      <c r="K166" s="194" t="s">
        <v>278</v>
      </c>
      <c r="L166" s="40"/>
      <c r="M166" s="199" t="s">
        <v>1</v>
      </c>
      <c r="N166" s="200" t="s">
        <v>41</v>
      </c>
      <c r="O166" s="72"/>
      <c r="P166" s="201">
        <f>O166*H166</f>
        <v>0</v>
      </c>
      <c r="Q166" s="201">
        <v>0</v>
      </c>
      <c r="R166" s="201">
        <f>Q166*H166</f>
        <v>0</v>
      </c>
      <c r="S166" s="201">
        <v>0.0825</v>
      </c>
      <c r="T166" s="202">
        <f>S166*H166</f>
        <v>4.29</v>
      </c>
      <c r="U166" s="35"/>
      <c r="V166" s="35"/>
      <c r="W166" s="35"/>
      <c r="X166" s="35"/>
      <c r="Y166" s="35"/>
      <c r="Z166" s="35"/>
      <c r="AA166" s="35"/>
      <c r="AB166" s="35"/>
      <c r="AC166" s="35"/>
      <c r="AD166" s="35"/>
      <c r="AE166" s="35"/>
      <c r="AR166" s="203" t="s">
        <v>211</v>
      </c>
      <c r="AT166" s="203" t="s">
        <v>207</v>
      </c>
      <c r="AU166" s="203" t="s">
        <v>86</v>
      </c>
      <c r="AY166" s="18" t="s">
        <v>205</v>
      </c>
      <c r="BE166" s="204">
        <f>IF(N166="základní",J166,0)</f>
        <v>0</v>
      </c>
      <c r="BF166" s="204">
        <f>IF(N166="snížená",J166,0)</f>
        <v>0</v>
      </c>
      <c r="BG166" s="204">
        <f>IF(N166="zákl. přenesená",J166,0)</f>
        <v>0</v>
      </c>
      <c r="BH166" s="204">
        <f>IF(N166="sníž. přenesená",J166,0)</f>
        <v>0</v>
      </c>
      <c r="BI166" s="204">
        <f>IF(N166="nulová",J166,0)</f>
        <v>0</v>
      </c>
      <c r="BJ166" s="18" t="s">
        <v>84</v>
      </c>
      <c r="BK166" s="204">
        <f>ROUND(I166*H166,2)</f>
        <v>0</v>
      </c>
      <c r="BL166" s="18" t="s">
        <v>211</v>
      </c>
      <c r="BM166" s="203" t="s">
        <v>375</v>
      </c>
    </row>
    <row r="167" spans="2:51" s="13" customFormat="1" ht="12">
      <c r="B167" s="214"/>
      <c r="C167" s="215"/>
      <c r="D167" s="205" t="s">
        <v>284</v>
      </c>
      <c r="E167" s="216" t="s">
        <v>1</v>
      </c>
      <c r="F167" s="217" t="s">
        <v>376</v>
      </c>
      <c r="G167" s="215"/>
      <c r="H167" s="218">
        <v>52</v>
      </c>
      <c r="I167" s="219"/>
      <c r="J167" s="215"/>
      <c r="K167" s="215"/>
      <c r="L167" s="220"/>
      <c r="M167" s="221"/>
      <c r="N167" s="222"/>
      <c r="O167" s="222"/>
      <c r="P167" s="222"/>
      <c r="Q167" s="222"/>
      <c r="R167" s="222"/>
      <c r="S167" s="222"/>
      <c r="T167" s="223"/>
      <c r="AT167" s="224" t="s">
        <v>284</v>
      </c>
      <c r="AU167" s="224" t="s">
        <v>86</v>
      </c>
      <c r="AV167" s="13" t="s">
        <v>86</v>
      </c>
      <c r="AW167" s="13" t="s">
        <v>32</v>
      </c>
      <c r="AX167" s="13" t="s">
        <v>84</v>
      </c>
      <c r="AY167" s="224" t="s">
        <v>205</v>
      </c>
    </row>
    <row r="168" spans="2:63" s="12" customFormat="1" ht="22.9" customHeight="1">
      <c r="B168" s="176"/>
      <c r="C168" s="177"/>
      <c r="D168" s="178" t="s">
        <v>75</v>
      </c>
      <c r="E168" s="190" t="s">
        <v>377</v>
      </c>
      <c r="F168" s="190" t="s">
        <v>378</v>
      </c>
      <c r="G168" s="177"/>
      <c r="H168" s="177"/>
      <c r="I168" s="180"/>
      <c r="J168" s="191">
        <f>BK168</f>
        <v>0</v>
      </c>
      <c r="K168" s="177"/>
      <c r="L168" s="182"/>
      <c r="M168" s="183"/>
      <c r="N168" s="184"/>
      <c r="O168" s="184"/>
      <c r="P168" s="185">
        <f>SUM(P169:P176)</f>
        <v>0</v>
      </c>
      <c r="Q168" s="184"/>
      <c r="R168" s="185">
        <f>SUM(R169:R176)</f>
        <v>0</v>
      </c>
      <c r="S168" s="184"/>
      <c r="T168" s="186">
        <f>SUM(T169:T176)</f>
        <v>0</v>
      </c>
      <c r="AR168" s="187" t="s">
        <v>84</v>
      </c>
      <c r="AT168" s="188" t="s">
        <v>75</v>
      </c>
      <c r="AU168" s="188" t="s">
        <v>84</v>
      </c>
      <c r="AY168" s="187" t="s">
        <v>205</v>
      </c>
      <c r="BK168" s="189">
        <f>SUM(BK169:BK176)</f>
        <v>0</v>
      </c>
    </row>
    <row r="169" spans="1:65" s="2" customFormat="1" ht="14.45" customHeight="1">
      <c r="A169" s="35"/>
      <c r="B169" s="36"/>
      <c r="C169" s="192" t="s">
        <v>379</v>
      </c>
      <c r="D169" s="192" t="s">
        <v>207</v>
      </c>
      <c r="E169" s="193" t="s">
        <v>380</v>
      </c>
      <c r="F169" s="194" t="s">
        <v>381</v>
      </c>
      <c r="G169" s="195" t="s">
        <v>382</v>
      </c>
      <c r="H169" s="196">
        <v>2167.578</v>
      </c>
      <c r="I169" s="197"/>
      <c r="J169" s="198">
        <f>ROUND(I169*H169,2)</f>
        <v>0</v>
      </c>
      <c r="K169" s="194" t="s">
        <v>278</v>
      </c>
      <c r="L169" s="40"/>
      <c r="M169" s="199" t="s">
        <v>1</v>
      </c>
      <c r="N169" s="200" t="s">
        <v>41</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211</v>
      </c>
      <c r="AT169" s="203" t="s">
        <v>207</v>
      </c>
      <c r="AU169" s="203" t="s">
        <v>86</v>
      </c>
      <c r="AY169" s="18" t="s">
        <v>205</v>
      </c>
      <c r="BE169" s="204">
        <f>IF(N169="základní",J169,0)</f>
        <v>0</v>
      </c>
      <c r="BF169" s="204">
        <f>IF(N169="snížená",J169,0)</f>
        <v>0</v>
      </c>
      <c r="BG169" s="204">
        <f>IF(N169="zákl. přenesená",J169,0)</f>
        <v>0</v>
      </c>
      <c r="BH169" s="204">
        <f>IF(N169="sníž. přenesená",J169,0)</f>
        <v>0</v>
      </c>
      <c r="BI169" s="204">
        <f>IF(N169="nulová",J169,0)</f>
        <v>0</v>
      </c>
      <c r="BJ169" s="18" t="s">
        <v>84</v>
      </c>
      <c r="BK169" s="204">
        <f>ROUND(I169*H169,2)</f>
        <v>0</v>
      </c>
      <c r="BL169" s="18" t="s">
        <v>211</v>
      </c>
      <c r="BM169" s="203" t="s">
        <v>383</v>
      </c>
    </row>
    <row r="170" spans="1:65" s="2" customFormat="1" ht="24.2" customHeight="1">
      <c r="A170" s="35"/>
      <c r="B170" s="36"/>
      <c r="C170" s="192" t="s">
        <v>384</v>
      </c>
      <c r="D170" s="192" t="s">
        <v>207</v>
      </c>
      <c r="E170" s="193" t="s">
        <v>385</v>
      </c>
      <c r="F170" s="194" t="s">
        <v>386</v>
      </c>
      <c r="G170" s="195" t="s">
        <v>382</v>
      </c>
      <c r="H170" s="196">
        <v>41183.982</v>
      </c>
      <c r="I170" s="197"/>
      <c r="J170" s="198">
        <f>ROUND(I170*H170,2)</f>
        <v>0</v>
      </c>
      <c r="K170" s="194" t="s">
        <v>278</v>
      </c>
      <c r="L170" s="40"/>
      <c r="M170" s="199" t="s">
        <v>1</v>
      </c>
      <c r="N170" s="200" t="s">
        <v>41</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211</v>
      </c>
      <c r="AT170" s="203" t="s">
        <v>207</v>
      </c>
      <c r="AU170" s="203" t="s">
        <v>86</v>
      </c>
      <c r="AY170" s="18" t="s">
        <v>205</v>
      </c>
      <c r="BE170" s="204">
        <f>IF(N170="základní",J170,0)</f>
        <v>0</v>
      </c>
      <c r="BF170" s="204">
        <f>IF(N170="snížená",J170,0)</f>
        <v>0</v>
      </c>
      <c r="BG170" s="204">
        <f>IF(N170="zákl. přenesená",J170,0)</f>
        <v>0</v>
      </c>
      <c r="BH170" s="204">
        <f>IF(N170="sníž. přenesená",J170,0)</f>
        <v>0</v>
      </c>
      <c r="BI170" s="204">
        <f>IF(N170="nulová",J170,0)</f>
        <v>0</v>
      </c>
      <c r="BJ170" s="18" t="s">
        <v>84</v>
      </c>
      <c r="BK170" s="204">
        <f>ROUND(I170*H170,2)</f>
        <v>0</v>
      </c>
      <c r="BL170" s="18" t="s">
        <v>211</v>
      </c>
      <c r="BM170" s="203" t="s">
        <v>387</v>
      </c>
    </row>
    <row r="171" spans="2:51" s="13" customFormat="1" ht="12">
      <c r="B171" s="214"/>
      <c r="C171" s="215"/>
      <c r="D171" s="205" t="s">
        <v>284</v>
      </c>
      <c r="E171" s="215"/>
      <c r="F171" s="217" t="s">
        <v>388</v>
      </c>
      <c r="G171" s="215"/>
      <c r="H171" s="218">
        <v>41183.982</v>
      </c>
      <c r="I171" s="219"/>
      <c r="J171" s="215"/>
      <c r="K171" s="215"/>
      <c r="L171" s="220"/>
      <c r="M171" s="221"/>
      <c r="N171" s="222"/>
      <c r="O171" s="222"/>
      <c r="P171" s="222"/>
      <c r="Q171" s="222"/>
      <c r="R171" s="222"/>
      <c r="S171" s="222"/>
      <c r="T171" s="223"/>
      <c r="AT171" s="224" t="s">
        <v>284</v>
      </c>
      <c r="AU171" s="224" t="s">
        <v>86</v>
      </c>
      <c r="AV171" s="13" t="s">
        <v>86</v>
      </c>
      <c r="AW171" s="13" t="s">
        <v>4</v>
      </c>
      <c r="AX171" s="13" t="s">
        <v>84</v>
      </c>
      <c r="AY171" s="224" t="s">
        <v>205</v>
      </c>
    </row>
    <row r="172" spans="1:65" s="2" customFormat="1" ht="24.2" customHeight="1">
      <c r="A172" s="35"/>
      <c r="B172" s="36"/>
      <c r="C172" s="192" t="s">
        <v>389</v>
      </c>
      <c r="D172" s="192" t="s">
        <v>207</v>
      </c>
      <c r="E172" s="193" t="s">
        <v>390</v>
      </c>
      <c r="F172" s="194" t="s">
        <v>391</v>
      </c>
      <c r="G172" s="195" t="s">
        <v>382</v>
      </c>
      <c r="H172" s="196">
        <v>2167.578</v>
      </c>
      <c r="I172" s="197"/>
      <c r="J172" s="198">
        <f>ROUND(I172*H172,2)</f>
        <v>0</v>
      </c>
      <c r="K172" s="194" t="s">
        <v>278</v>
      </c>
      <c r="L172" s="40"/>
      <c r="M172" s="199" t="s">
        <v>1</v>
      </c>
      <c r="N172" s="200" t="s">
        <v>41</v>
      </c>
      <c r="O172" s="72"/>
      <c r="P172" s="201">
        <f>O172*H172</f>
        <v>0</v>
      </c>
      <c r="Q172" s="201">
        <v>0</v>
      </c>
      <c r="R172" s="201">
        <f>Q172*H172</f>
        <v>0</v>
      </c>
      <c r="S172" s="201">
        <v>0</v>
      </c>
      <c r="T172" s="202">
        <f>S172*H172</f>
        <v>0</v>
      </c>
      <c r="U172" s="35"/>
      <c r="V172" s="35"/>
      <c r="W172" s="35"/>
      <c r="X172" s="35"/>
      <c r="Y172" s="35"/>
      <c r="Z172" s="35"/>
      <c r="AA172" s="35"/>
      <c r="AB172" s="35"/>
      <c r="AC172" s="35"/>
      <c r="AD172" s="35"/>
      <c r="AE172" s="35"/>
      <c r="AR172" s="203" t="s">
        <v>211</v>
      </c>
      <c r="AT172" s="203" t="s">
        <v>207</v>
      </c>
      <c r="AU172" s="203" t="s">
        <v>86</v>
      </c>
      <c r="AY172" s="18" t="s">
        <v>205</v>
      </c>
      <c r="BE172" s="204">
        <f>IF(N172="základní",J172,0)</f>
        <v>0</v>
      </c>
      <c r="BF172" s="204">
        <f>IF(N172="snížená",J172,0)</f>
        <v>0</v>
      </c>
      <c r="BG172" s="204">
        <f>IF(N172="zákl. přenesená",J172,0)</f>
        <v>0</v>
      </c>
      <c r="BH172" s="204">
        <f>IF(N172="sníž. přenesená",J172,0)</f>
        <v>0</v>
      </c>
      <c r="BI172" s="204">
        <f>IF(N172="nulová",J172,0)</f>
        <v>0</v>
      </c>
      <c r="BJ172" s="18" t="s">
        <v>84</v>
      </c>
      <c r="BK172" s="204">
        <f>ROUND(I172*H172,2)</f>
        <v>0</v>
      </c>
      <c r="BL172" s="18" t="s">
        <v>211</v>
      </c>
      <c r="BM172" s="203" t="s">
        <v>392</v>
      </c>
    </row>
    <row r="173" spans="1:65" s="2" customFormat="1" ht="24.2" customHeight="1">
      <c r="A173" s="35"/>
      <c r="B173" s="36"/>
      <c r="C173" s="192" t="s">
        <v>393</v>
      </c>
      <c r="D173" s="192" t="s">
        <v>207</v>
      </c>
      <c r="E173" s="193" t="s">
        <v>394</v>
      </c>
      <c r="F173" s="194" t="s">
        <v>395</v>
      </c>
      <c r="G173" s="195" t="s">
        <v>382</v>
      </c>
      <c r="H173" s="196">
        <v>464.861</v>
      </c>
      <c r="I173" s="197"/>
      <c r="J173" s="198">
        <f>ROUND(I173*H173,2)</f>
        <v>0</v>
      </c>
      <c r="K173" s="194" t="s">
        <v>278</v>
      </c>
      <c r="L173" s="40"/>
      <c r="M173" s="199" t="s">
        <v>1</v>
      </c>
      <c r="N173" s="200" t="s">
        <v>41</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211</v>
      </c>
      <c r="AT173" s="203" t="s">
        <v>207</v>
      </c>
      <c r="AU173" s="203" t="s">
        <v>86</v>
      </c>
      <c r="AY173" s="18" t="s">
        <v>205</v>
      </c>
      <c r="BE173" s="204">
        <f>IF(N173="základní",J173,0)</f>
        <v>0</v>
      </c>
      <c r="BF173" s="204">
        <f>IF(N173="snížená",J173,0)</f>
        <v>0</v>
      </c>
      <c r="BG173" s="204">
        <f>IF(N173="zákl. přenesená",J173,0)</f>
        <v>0</v>
      </c>
      <c r="BH173" s="204">
        <f>IF(N173="sníž. přenesená",J173,0)</f>
        <v>0</v>
      </c>
      <c r="BI173" s="204">
        <f>IF(N173="nulová",J173,0)</f>
        <v>0</v>
      </c>
      <c r="BJ173" s="18" t="s">
        <v>84</v>
      </c>
      <c r="BK173" s="204">
        <f>ROUND(I173*H173,2)</f>
        <v>0</v>
      </c>
      <c r="BL173" s="18" t="s">
        <v>211</v>
      </c>
      <c r="BM173" s="203" t="s">
        <v>396</v>
      </c>
    </row>
    <row r="174" spans="1:65" s="2" customFormat="1" ht="37.9" customHeight="1">
      <c r="A174" s="35"/>
      <c r="B174" s="36"/>
      <c r="C174" s="192" t="s">
        <v>397</v>
      </c>
      <c r="D174" s="192" t="s">
        <v>207</v>
      </c>
      <c r="E174" s="193" t="s">
        <v>398</v>
      </c>
      <c r="F174" s="194" t="s">
        <v>399</v>
      </c>
      <c r="G174" s="195" t="s">
        <v>382</v>
      </c>
      <c r="H174" s="196">
        <v>431.2</v>
      </c>
      <c r="I174" s="197"/>
      <c r="J174" s="198">
        <f>ROUND(I174*H174,2)</f>
        <v>0</v>
      </c>
      <c r="K174" s="194" t="s">
        <v>278</v>
      </c>
      <c r="L174" s="40"/>
      <c r="M174" s="199" t="s">
        <v>1</v>
      </c>
      <c r="N174" s="200" t="s">
        <v>41</v>
      </c>
      <c r="O174" s="72"/>
      <c r="P174" s="201">
        <f>O174*H174</f>
        <v>0</v>
      </c>
      <c r="Q174" s="201">
        <v>0</v>
      </c>
      <c r="R174" s="201">
        <f>Q174*H174</f>
        <v>0</v>
      </c>
      <c r="S174" s="201">
        <v>0</v>
      </c>
      <c r="T174" s="202">
        <f>S174*H174</f>
        <v>0</v>
      </c>
      <c r="U174" s="35"/>
      <c r="V174" s="35"/>
      <c r="W174" s="35"/>
      <c r="X174" s="35"/>
      <c r="Y174" s="35"/>
      <c r="Z174" s="35"/>
      <c r="AA174" s="35"/>
      <c r="AB174" s="35"/>
      <c r="AC174" s="35"/>
      <c r="AD174" s="35"/>
      <c r="AE174" s="35"/>
      <c r="AR174" s="203" t="s">
        <v>211</v>
      </c>
      <c r="AT174" s="203" t="s">
        <v>207</v>
      </c>
      <c r="AU174" s="203" t="s">
        <v>86</v>
      </c>
      <c r="AY174" s="18" t="s">
        <v>205</v>
      </c>
      <c r="BE174" s="204">
        <f>IF(N174="základní",J174,0)</f>
        <v>0</v>
      </c>
      <c r="BF174" s="204">
        <f>IF(N174="snížená",J174,0)</f>
        <v>0</v>
      </c>
      <c r="BG174" s="204">
        <f>IF(N174="zákl. přenesená",J174,0)</f>
        <v>0</v>
      </c>
      <c r="BH174" s="204">
        <f>IF(N174="sníž. přenesená",J174,0)</f>
        <v>0</v>
      </c>
      <c r="BI174" s="204">
        <f>IF(N174="nulová",J174,0)</f>
        <v>0</v>
      </c>
      <c r="BJ174" s="18" t="s">
        <v>84</v>
      </c>
      <c r="BK174" s="204">
        <f>ROUND(I174*H174,2)</f>
        <v>0</v>
      </c>
      <c r="BL174" s="18" t="s">
        <v>211</v>
      </c>
      <c r="BM174" s="203" t="s">
        <v>400</v>
      </c>
    </row>
    <row r="175" spans="1:65" s="2" customFormat="1" ht="24.2" customHeight="1">
      <c r="A175" s="35"/>
      <c r="B175" s="36"/>
      <c r="C175" s="192" t="s">
        <v>401</v>
      </c>
      <c r="D175" s="192" t="s">
        <v>207</v>
      </c>
      <c r="E175" s="193" t="s">
        <v>402</v>
      </c>
      <c r="F175" s="194" t="s">
        <v>403</v>
      </c>
      <c r="G175" s="195" t="s">
        <v>382</v>
      </c>
      <c r="H175" s="196">
        <v>253.238</v>
      </c>
      <c r="I175" s="197"/>
      <c r="J175" s="198">
        <f>ROUND(I175*H175,2)</f>
        <v>0</v>
      </c>
      <c r="K175" s="194" t="s">
        <v>278</v>
      </c>
      <c r="L175" s="40"/>
      <c r="M175" s="199" t="s">
        <v>1</v>
      </c>
      <c r="N175" s="200" t="s">
        <v>41</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211</v>
      </c>
      <c r="AT175" s="203" t="s">
        <v>207</v>
      </c>
      <c r="AU175" s="203" t="s">
        <v>86</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211</v>
      </c>
      <c r="BM175" s="203" t="s">
        <v>404</v>
      </c>
    </row>
    <row r="176" spans="1:65" s="2" customFormat="1" ht="24.2" customHeight="1">
      <c r="A176" s="35"/>
      <c r="B176" s="36"/>
      <c r="C176" s="192" t="s">
        <v>405</v>
      </c>
      <c r="D176" s="192" t="s">
        <v>207</v>
      </c>
      <c r="E176" s="193" t="s">
        <v>406</v>
      </c>
      <c r="F176" s="194" t="s">
        <v>407</v>
      </c>
      <c r="G176" s="195" t="s">
        <v>382</v>
      </c>
      <c r="H176" s="196">
        <v>1018.279</v>
      </c>
      <c r="I176" s="197"/>
      <c r="J176" s="198">
        <f>ROUND(I176*H176,2)</f>
        <v>0</v>
      </c>
      <c r="K176" s="194" t="s">
        <v>278</v>
      </c>
      <c r="L176" s="40"/>
      <c r="M176" s="225" t="s">
        <v>1</v>
      </c>
      <c r="N176" s="226" t="s">
        <v>41</v>
      </c>
      <c r="O176" s="212"/>
      <c r="P176" s="227">
        <f>O176*H176</f>
        <v>0</v>
      </c>
      <c r="Q176" s="227">
        <v>0</v>
      </c>
      <c r="R176" s="227">
        <f>Q176*H176</f>
        <v>0</v>
      </c>
      <c r="S176" s="227">
        <v>0</v>
      </c>
      <c r="T176" s="228">
        <f>S176*H176</f>
        <v>0</v>
      </c>
      <c r="U176" s="35"/>
      <c r="V176" s="35"/>
      <c r="W176" s="35"/>
      <c r="X176" s="35"/>
      <c r="Y176" s="35"/>
      <c r="Z176" s="35"/>
      <c r="AA176" s="35"/>
      <c r="AB176" s="35"/>
      <c r="AC176" s="35"/>
      <c r="AD176" s="35"/>
      <c r="AE176" s="35"/>
      <c r="AR176" s="203" t="s">
        <v>211</v>
      </c>
      <c r="AT176" s="203" t="s">
        <v>207</v>
      </c>
      <c r="AU176" s="203" t="s">
        <v>86</v>
      </c>
      <c r="AY176" s="18" t="s">
        <v>205</v>
      </c>
      <c r="BE176" s="204">
        <f>IF(N176="základní",J176,0)</f>
        <v>0</v>
      </c>
      <c r="BF176" s="204">
        <f>IF(N176="snížená",J176,0)</f>
        <v>0</v>
      </c>
      <c r="BG176" s="204">
        <f>IF(N176="zákl. přenesená",J176,0)</f>
        <v>0</v>
      </c>
      <c r="BH176" s="204">
        <f>IF(N176="sníž. přenesená",J176,0)</f>
        <v>0</v>
      </c>
      <c r="BI176" s="204">
        <f>IF(N176="nulová",J176,0)</f>
        <v>0</v>
      </c>
      <c r="BJ176" s="18" t="s">
        <v>84</v>
      </c>
      <c r="BK176" s="204">
        <f>ROUND(I176*H176,2)</f>
        <v>0</v>
      </c>
      <c r="BL176" s="18" t="s">
        <v>211</v>
      </c>
      <c r="BM176" s="203" t="s">
        <v>408</v>
      </c>
    </row>
    <row r="177" spans="1:31" s="2" customFormat="1" ht="6.95" customHeight="1">
      <c r="A177" s="35"/>
      <c r="B177" s="55"/>
      <c r="C177" s="56"/>
      <c r="D177" s="56"/>
      <c r="E177" s="56"/>
      <c r="F177" s="56"/>
      <c r="G177" s="56"/>
      <c r="H177" s="56"/>
      <c r="I177" s="56"/>
      <c r="J177" s="56"/>
      <c r="K177" s="56"/>
      <c r="L177" s="40"/>
      <c r="M177" s="35"/>
      <c r="O177" s="35"/>
      <c r="P177" s="35"/>
      <c r="Q177" s="35"/>
      <c r="R177" s="35"/>
      <c r="S177" s="35"/>
      <c r="T177" s="35"/>
      <c r="U177" s="35"/>
      <c r="V177" s="35"/>
      <c r="W177" s="35"/>
      <c r="X177" s="35"/>
      <c r="Y177" s="35"/>
      <c r="Z177" s="35"/>
      <c r="AA177" s="35"/>
      <c r="AB177" s="35"/>
      <c r="AC177" s="35"/>
      <c r="AD177" s="35"/>
      <c r="AE177" s="35"/>
    </row>
  </sheetData>
  <sheetProtection algorithmName="SHA-512" hashValue="bn9pe3s1E5CRTPbr5hWj2eVmbsZp/yaioVRAVZIL8EhXaV6O9FftXel6Bdq6K712tiHs68KMfLtDM1civIv8zQ==" saltValue="tC7jH2qxGx8kgQ2Nt9onwIxcz6iWVS4OyNRMGRMqEKubvPS9LapNjc7l+vONwTcQ8BDweWzEZhXTeL4SNZ1r0w==" spinCount="100000" sheet="1" objects="1" scenarios="1" formatColumns="0" formatRows="0" autoFilter="0"/>
  <autoFilter ref="C119:K17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175</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4965</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ROUND(J118,2)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ROUND((SUM(BE118:BE129)),2)</f>
        <v>0</v>
      </c>
      <c r="G33" s="35"/>
      <c r="H33" s="35"/>
      <c r="I33" s="131">
        <v>0.21</v>
      </c>
      <c r="J33" s="130">
        <f>ROUND(((SUM(BE118:BE129))*I33),2)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ROUND((SUM(BF118:BF129)),2)</f>
        <v>0</v>
      </c>
      <c r="G34" s="35"/>
      <c r="H34" s="35"/>
      <c r="I34" s="131">
        <v>0.15</v>
      </c>
      <c r="J34" s="130">
        <f>ROUND(((SUM(BF118:BF129))*I34),2)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ROUND((SUM(BG118:BG129)),2)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ROUND((SUM(BH118:BH129)),2)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ROUND((SUM(BI118:BI129)),2)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09 - Oplocení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417</v>
      </c>
      <c r="E97" s="157"/>
      <c r="F97" s="157"/>
      <c r="G97" s="157"/>
      <c r="H97" s="157"/>
      <c r="I97" s="157"/>
      <c r="J97" s="158">
        <f>J119</f>
        <v>0</v>
      </c>
      <c r="K97" s="155"/>
      <c r="L97" s="159"/>
    </row>
    <row r="98" spans="2:12" s="10" customFormat="1" ht="19.9" customHeight="1">
      <c r="B98" s="160"/>
      <c r="C98" s="105"/>
      <c r="D98" s="161" t="s">
        <v>426</v>
      </c>
      <c r="E98" s="162"/>
      <c r="F98" s="162"/>
      <c r="G98" s="162"/>
      <c r="H98" s="162"/>
      <c r="I98" s="162"/>
      <c r="J98" s="163">
        <f>J120</f>
        <v>0</v>
      </c>
      <c r="K98" s="105"/>
      <c r="L98" s="164"/>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189</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26.25" customHeight="1">
      <c r="A108" s="35"/>
      <c r="B108" s="36"/>
      <c r="C108" s="37"/>
      <c r="D108" s="37"/>
      <c r="E108" s="325" t="str">
        <f>E7</f>
        <v>Bohumínská městská nemocnice – přístavba ambulantního traktu vč. příjezdové komunikace a parkoviště</v>
      </c>
      <c r="F108" s="326"/>
      <c r="G108" s="326"/>
      <c r="H108" s="326"/>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177</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17" t="str">
        <f>E9</f>
        <v xml:space="preserve">SO 09 - Oplocení </v>
      </c>
      <c r="F110" s="324"/>
      <c r="G110" s="324"/>
      <c r="H110" s="324"/>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Bohumín</v>
      </c>
      <c r="G112" s="37"/>
      <c r="H112" s="37"/>
      <c r="I112" s="30" t="s">
        <v>22</v>
      </c>
      <c r="J112" s="67" t="str">
        <f>IF(J12="","",J12)</f>
        <v>10. 3. 2021</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24</v>
      </c>
      <c r="D114" s="37"/>
      <c r="E114" s="37"/>
      <c r="F114" s="28" t="str">
        <f>E15</f>
        <v>Město Bohumín</v>
      </c>
      <c r="G114" s="37"/>
      <c r="H114" s="37"/>
      <c r="I114" s="30" t="s">
        <v>30</v>
      </c>
      <c r="J114" s="33" t="str">
        <f>E21</f>
        <v xml:space="preserve">ATRIS s.r.o. </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Barbora Kyšková</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5"/>
      <c r="B117" s="166"/>
      <c r="C117" s="167" t="s">
        <v>190</v>
      </c>
      <c r="D117" s="168" t="s">
        <v>61</v>
      </c>
      <c r="E117" s="168" t="s">
        <v>57</v>
      </c>
      <c r="F117" s="168" t="s">
        <v>58</v>
      </c>
      <c r="G117" s="168" t="s">
        <v>191</v>
      </c>
      <c r="H117" s="168" t="s">
        <v>192</v>
      </c>
      <c r="I117" s="168" t="s">
        <v>193</v>
      </c>
      <c r="J117" s="168" t="s">
        <v>181</v>
      </c>
      <c r="K117" s="169" t="s">
        <v>194</v>
      </c>
      <c r="L117" s="170"/>
      <c r="M117" s="76" t="s">
        <v>1</v>
      </c>
      <c r="N117" s="77" t="s">
        <v>40</v>
      </c>
      <c r="O117" s="77" t="s">
        <v>195</v>
      </c>
      <c r="P117" s="77" t="s">
        <v>196</v>
      </c>
      <c r="Q117" s="77" t="s">
        <v>197</v>
      </c>
      <c r="R117" s="77" t="s">
        <v>198</v>
      </c>
      <c r="S117" s="77" t="s">
        <v>199</v>
      </c>
      <c r="T117" s="78" t="s">
        <v>200</v>
      </c>
      <c r="U117" s="165"/>
      <c r="V117" s="165"/>
      <c r="W117" s="165"/>
      <c r="X117" s="165"/>
      <c r="Y117" s="165"/>
      <c r="Z117" s="165"/>
      <c r="AA117" s="165"/>
      <c r="AB117" s="165"/>
      <c r="AC117" s="165"/>
      <c r="AD117" s="165"/>
      <c r="AE117" s="165"/>
    </row>
    <row r="118" spans="1:63" s="2" customFormat="1" ht="22.9" customHeight="1">
      <c r="A118" s="35"/>
      <c r="B118" s="36"/>
      <c r="C118" s="83" t="s">
        <v>201</v>
      </c>
      <c r="D118" s="37"/>
      <c r="E118" s="37"/>
      <c r="F118" s="37"/>
      <c r="G118" s="37"/>
      <c r="H118" s="37"/>
      <c r="I118" s="37"/>
      <c r="J118" s="171">
        <f>BK118</f>
        <v>0</v>
      </c>
      <c r="K118" s="37"/>
      <c r="L118" s="40"/>
      <c r="M118" s="79"/>
      <c r="N118" s="172"/>
      <c r="O118" s="80"/>
      <c r="P118" s="173">
        <f>P119</f>
        <v>0</v>
      </c>
      <c r="Q118" s="80"/>
      <c r="R118" s="173">
        <f>R119</f>
        <v>0</v>
      </c>
      <c r="S118" s="80"/>
      <c r="T118" s="174">
        <f>T119</f>
        <v>0</v>
      </c>
      <c r="U118" s="35"/>
      <c r="V118" s="35"/>
      <c r="W118" s="35"/>
      <c r="X118" s="35"/>
      <c r="Y118" s="35"/>
      <c r="Z118" s="35"/>
      <c r="AA118" s="35"/>
      <c r="AB118" s="35"/>
      <c r="AC118" s="35"/>
      <c r="AD118" s="35"/>
      <c r="AE118" s="35"/>
      <c r="AT118" s="18" t="s">
        <v>75</v>
      </c>
      <c r="AU118" s="18" t="s">
        <v>183</v>
      </c>
      <c r="BK118" s="175">
        <f>BK119</f>
        <v>0</v>
      </c>
    </row>
    <row r="119" spans="2:63" s="12" customFormat="1" ht="25.9" customHeight="1">
      <c r="B119" s="176"/>
      <c r="C119" s="177"/>
      <c r="D119" s="178" t="s">
        <v>75</v>
      </c>
      <c r="E119" s="179" t="s">
        <v>1075</v>
      </c>
      <c r="F119" s="179" t="s">
        <v>1076</v>
      </c>
      <c r="G119" s="177"/>
      <c r="H119" s="177"/>
      <c r="I119" s="180"/>
      <c r="J119" s="181">
        <f>BK119</f>
        <v>0</v>
      </c>
      <c r="K119" s="177"/>
      <c r="L119" s="182"/>
      <c r="M119" s="183"/>
      <c r="N119" s="184"/>
      <c r="O119" s="184"/>
      <c r="P119" s="185">
        <f>P120</f>
        <v>0</v>
      </c>
      <c r="Q119" s="184"/>
      <c r="R119" s="185">
        <f>R120</f>
        <v>0</v>
      </c>
      <c r="S119" s="184"/>
      <c r="T119" s="186">
        <f>T120</f>
        <v>0</v>
      </c>
      <c r="AR119" s="187" t="s">
        <v>86</v>
      </c>
      <c r="AT119" s="188" t="s">
        <v>75</v>
      </c>
      <c r="AU119" s="188" t="s">
        <v>76</v>
      </c>
      <c r="AY119" s="187" t="s">
        <v>205</v>
      </c>
      <c r="BK119" s="189">
        <f>BK120</f>
        <v>0</v>
      </c>
    </row>
    <row r="120" spans="2:63" s="12" customFormat="1" ht="22.9" customHeight="1">
      <c r="B120" s="176"/>
      <c r="C120" s="177"/>
      <c r="D120" s="178" t="s">
        <v>75</v>
      </c>
      <c r="E120" s="190" t="s">
        <v>1623</v>
      </c>
      <c r="F120" s="190" t="s">
        <v>1624</v>
      </c>
      <c r="G120" s="177"/>
      <c r="H120" s="177"/>
      <c r="I120" s="180"/>
      <c r="J120" s="191">
        <f>BK120</f>
        <v>0</v>
      </c>
      <c r="K120" s="177"/>
      <c r="L120" s="182"/>
      <c r="M120" s="183"/>
      <c r="N120" s="184"/>
      <c r="O120" s="184"/>
      <c r="P120" s="185">
        <f>SUM(P121:P129)</f>
        <v>0</v>
      </c>
      <c r="Q120" s="184"/>
      <c r="R120" s="185">
        <f>SUM(R121:R129)</f>
        <v>0</v>
      </c>
      <c r="S120" s="184"/>
      <c r="T120" s="186">
        <f>SUM(T121:T129)</f>
        <v>0</v>
      </c>
      <c r="AR120" s="187" t="s">
        <v>86</v>
      </c>
      <c r="AT120" s="188" t="s">
        <v>75</v>
      </c>
      <c r="AU120" s="188" t="s">
        <v>84</v>
      </c>
      <c r="AY120" s="187" t="s">
        <v>205</v>
      </c>
      <c r="BK120" s="189">
        <f>SUM(BK121:BK129)</f>
        <v>0</v>
      </c>
    </row>
    <row r="121" spans="1:65" s="2" customFormat="1" ht="14.45" customHeight="1">
      <c r="A121" s="35"/>
      <c r="B121" s="36"/>
      <c r="C121" s="192" t="s">
        <v>84</v>
      </c>
      <c r="D121" s="192" t="s">
        <v>207</v>
      </c>
      <c r="E121" s="193" t="s">
        <v>4966</v>
      </c>
      <c r="F121" s="194" t="s">
        <v>4967</v>
      </c>
      <c r="G121" s="195" t="s">
        <v>326</v>
      </c>
      <c r="H121" s="196">
        <v>40</v>
      </c>
      <c r="I121" s="197"/>
      <c r="J121" s="198">
        <f>ROUND(I121*H121,2)</f>
        <v>0</v>
      </c>
      <c r="K121" s="194" t="s">
        <v>1</v>
      </c>
      <c r="L121" s="40"/>
      <c r="M121" s="199" t="s">
        <v>1</v>
      </c>
      <c r="N121" s="200" t="s">
        <v>41</v>
      </c>
      <c r="O121" s="72"/>
      <c r="P121" s="201">
        <f>O121*H121</f>
        <v>0</v>
      </c>
      <c r="Q121" s="201">
        <v>0</v>
      </c>
      <c r="R121" s="201">
        <f>Q121*H121</f>
        <v>0</v>
      </c>
      <c r="S121" s="201">
        <v>0</v>
      </c>
      <c r="T121" s="202">
        <f>S121*H121</f>
        <v>0</v>
      </c>
      <c r="U121" s="35"/>
      <c r="V121" s="35"/>
      <c r="W121" s="35"/>
      <c r="X121" s="35"/>
      <c r="Y121" s="35"/>
      <c r="Z121" s="35"/>
      <c r="AA121" s="35"/>
      <c r="AB121" s="35"/>
      <c r="AC121" s="35"/>
      <c r="AD121" s="35"/>
      <c r="AE121" s="35"/>
      <c r="AR121" s="203" t="s">
        <v>341</v>
      </c>
      <c r="AT121" s="203" t="s">
        <v>207</v>
      </c>
      <c r="AU121" s="203" t="s">
        <v>86</v>
      </c>
      <c r="AY121" s="18" t="s">
        <v>205</v>
      </c>
      <c r="BE121" s="204">
        <f>IF(N121="základní",J121,0)</f>
        <v>0</v>
      </c>
      <c r="BF121" s="204">
        <f>IF(N121="snížená",J121,0)</f>
        <v>0</v>
      </c>
      <c r="BG121" s="204">
        <f>IF(N121="zákl. přenesená",J121,0)</f>
        <v>0</v>
      </c>
      <c r="BH121" s="204">
        <f>IF(N121="sníž. přenesená",J121,0)</f>
        <v>0</v>
      </c>
      <c r="BI121" s="204">
        <f>IF(N121="nulová",J121,0)</f>
        <v>0</v>
      </c>
      <c r="BJ121" s="18" t="s">
        <v>84</v>
      </c>
      <c r="BK121" s="204">
        <f>ROUND(I121*H121,2)</f>
        <v>0</v>
      </c>
      <c r="BL121" s="18" t="s">
        <v>341</v>
      </c>
      <c r="BM121" s="203" t="s">
        <v>4968</v>
      </c>
    </row>
    <row r="122" spans="1:47" s="2" customFormat="1" ht="165.75">
      <c r="A122" s="35"/>
      <c r="B122" s="36"/>
      <c r="C122" s="37"/>
      <c r="D122" s="205" t="s">
        <v>225</v>
      </c>
      <c r="E122" s="37"/>
      <c r="F122" s="206" t="s">
        <v>4969</v>
      </c>
      <c r="G122" s="37"/>
      <c r="H122" s="37"/>
      <c r="I122" s="207"/>
      <c r="J122" s="37"/>
      <c r="K122" s="37"/>
      <c r="L122" s="40"/>
      <c r="M122" s="208"/>
      <c r="N122" s="209"/>
      <c r="O122" s="72"/>
      <c r="P122" s="72"/>
      <c r="Q122" s="72"/>
      <c r="R122" s="72"/>
      <c r="S122" s="72"/>
      <c r="T122" s="73"/>
      <c r="U122" s="35"/>
      <c r="V122" s="35"/>
      <c r="W122" s="35"/>
      <c r="X122" s="35"/>
      <c r="Y122" s="35"/>
      <c r="Z122" s="35"/>
      <c r="AA122" s="35"/>
      <c r="AB122" s="35"/>
      <c r="AC122" s="35"/>
      <c r="AD122" s="35"/>
      <c r="AE122" s="35"/>
      <c r="AT122" s="18" t="s">
        <v>225</v>
      </c>
      <c r="AU122" s="18" t="s">
        <v>86</v>
      </c>
    </row>
    <row r="123" spans="1:65" s="2" customFormat="1" ht="24.2" customHeight="1">
      <c r="A123" s="35"/>
      <c r="B123" s="36"/>
      <c r="C123" s="192" t="s">
        <v>86</v>
      </c>
      <c r="D123" s="192" t="s">
        <v>207</v>
      </c>
      <c r="E123" s="193" t="s">
        <v>4970</v>
      </c>
      <c r="F123" s="194" t="s">
        <v>4971</v>
      </c>
      <c r="G123" s="195" t="s">
        <v>210</v>
      </c>
      <c r="H123" s="196">
        <v>1</v>
      </c>
      <c r="I123" s="197"/>
      <c r="J123" s="198">
        <f>ROUND(I123*H123,2)</f>
        <v>0</v>
      </c>
      <c r="K123" s="194" t="s">
        <v>1</v>
      </c>
      <c r="L123" s="40"/>
      <c r="M123" s="199" t="s">
        <v>1</v>
      </c>
      <c r="N123" s="200" t="s">
        <v>41</v>
      </c>
      <c r="O123" s="72"/>
      <c r="P123" s="201">
        <f>O123*H123</f>
        <v>0</v>
      </c>
      <c r="Q123" s="201">
        <v>0</v>
      </c>
      <c r="R123" s="201">
        <f>Q123*H123</f>
        <v>0</v>
      </c>
      <c r="S123" s="201">
        <v>0</v>
      </c>
      <c r="T123" s="202">
        <f>S123*H123</f>
        <v>0</v>
      </c>
      <c r="U123" s="35"/>
      <c r="V123" s="35"/>
      <c r="W123" s="35"/>
      <c r="X123" s="35"/>
      <c r="Y123" s="35"/>
      <c r="Z123" s="35"/>
      <c r="AA123" s="35"/>
      <c r="AB123" s="35"/>
      <c r="AC123" s="35"/>
      <c r="AD123" s="35"/>
      <c r="AE123" s="35"/>
      <c r="AR123" s="203" t="s">
        <v>341</v>
      </c>
      <c r="AT123" s="203" t="s">
        <v>207</v>
      </c>
      <c r="AU123" s="203" t="s">
        <v>86</v>
      </c>
      <c r="AY123" s="18" t="s">
        <v>205</v>
      </c>
      <c r="BE123" s="204">
        <f>IF(N123="základní",J123,0)</f>
        <v>0</v>
      </c>
      <c r="BF123" s="204">
        <f>IF(N123="snížená",J123,0)</f>
        <v>0</v>
      </c>
      <c r="BG123" s="204">
        <f>IF(N123="zákl. přenesená",J123,0)</f>
        <v>0</v>
      </c>
      <c r="BH123" s="204">
        <f>IF(N123="sníž. přenesená",J123,0)</f>
        <v>0</v>
      </c>
      <c r="BI123" s="204">
        <f>IF(N123="nulová",J123,0)</f>
        <v>0</v>
      </c>
      <c r="BJ123" s="18" t="s">
        <v>84</v>
      </c>
      <c r="BK123" s="204">
        <f>ROUND(I123*H123,2)</f>
        <v>0</v>
      </c>
      <c r="BL123" s="18" t="s">
        <v>341</v>
      </c>
      <c r="BM123" s="203" t="s">
        <v>4972</v>
      </c>
    </row>
    <row r="124" spans="1:47" s="2" customFormat="1" ht="204.75">
      <c r="A124" s="35"/>
      <c r="B124" s="36"/>
      <c r="C124" s="37"/>
      <c r="D124" s="205" t="s">
        <v>225</v>
      </c>
      <c r="E124" s="37"/>
      <c r="F124" s="206" t="s">
        <v>4973</v>
      </c>
      <c r="G124" s="37"/>
      <c r="H124" s="37"/>
      <c r="I124" s="207"/>
      <c r="J124" s="37"/>
      <c r="K124" s="37"/>
      <c r="L124" s="40"/>
      <c r="M124" s="208"/>
      <c r="N124" s="209"/>
      <c r="O124" s="72"/>
      <c r="P124" s="72"/>
      <c r="Q124" s="72"/>
      <c r="R124" s="72"/>
      <c r="S124" s="72"/>
      <c r="T124" s="73"/>
      <c r="U124" s="35"/>
      <c r="V124" s="35"/>
      <c r="W124" s="35"/>
      <c r="X124" s="35"/>
      <c r="Y124" s="35"/>
      <c r="Z124" s="35"/>
      <c r="AA124" s="35"/>
      <c r="AB124" s="35"/>
      <c r="AC124" s="35"/>
      <c r="AD124" s="35"/>
      <c r="AE124" s="35"/>
      <c r="AT124" s="18" t="s">
        <v>225</v>
      </c>
      <c r="AU124" s="18" t="s">
        <v>86</v>
      </c>
    </row>
    <row r="125" spans="1:65" s="2" customFormat="1" ht="14.45" customHeight="1">
      <c r="A125" s="35"/>
      <c r="B125" s="36"/>
      <c r="C125" s="192" t="s">
        <v>218</v>
      </c>
      <c r="D125" s="192" t="s">
        <v>207</v>
      </c>
      <c r="E125" s="193" t="s">
        <v>4974</v>
      </c>
      <c r="F125" s="194" t="s">
        <v>4975</v>
      </c>
      <c r="G125" s="195" t="s">
        <v>326</v>
      </c>
      <c r="H125" s="196">
        <v>78.1</v>
      </c>
      <c r="I125" s="197"/>
      <c r="J125" s="198">
        <f>ROUND(I125*H125,2)</f>
        <v>0</v>
      </c>
      <c r="K125" s="194" t="s">
        <v>1</v>
      </c>
      <c r="L125" s="40"/>
      <c r="M125" s="199" t="s">
        <v>1</v>
      </c>
      <c r="N125" s="200" t="s">
        <v>41</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341</v>
      </c>
      <c r="AT125" s="203" t="s">
        <v>207</v>
      </c>
      <c r="AU125" s="203" t="s">
        <v>86</v>
      </c>
      <c r="AY125" s="18" t="s">
        <v>205</v>
      </c>
      <c r="BE125" s="204">
        <f>IF(N125="základní",J125,0)</f>
        <v>0</v>
      </c>
      <c r="BF125" s="204">
        <f>IF(N125="snížená",J125,0)</f>
        <v>0</v>
      </c>
      <c r="BG125" s="204">
        <f>IF(N125="zákl. přenesená",J125,0)</f>
        <v>0</v>
      </c>
      <c r="BH125" s="204">
        <f>IF(N125="sníž. přenesená",J125,0)</f>
        <v>0</v>
      </c>
      <c r="BI125" s="204">
        <f>IF(N125="nulová",J125,0)</f>
        <v>0</v>
      </c>
      <c r="BJ125" s="18" t="s">
        <v>84</v>
      </c>
      <c r="BK125" s="204">
        <f>ROUND(I125*H125,2)</f>
        <v>0</v>
      </c>
      <c r="BL125" s="18" t="s">
        <v>341</v>
      </c>
      <c r="BM125" s="203" t="s">
        <v>4976</v>
      </c>
    </row>
    <row r="126" spans="1:47" s="2" customFormat="1" ht="58.5">
      <c r="A126" s="35"/>
      <c r="B126" s="36"/>
      <c r="C126" s="37"/>
      <c r="D126" s="205" t="s">
        <v>225</v>
      </c>
      <c r="E126" s="37"/>
      <c r="F126" s="206" t="s">
        <v>4977</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225</v>
      </c>
      <c r="AU126" s="18" t="s">
        <v>86</v>
      </c>
    </row>
    <row r="127" spans="1:65" s="2" customFormat="1" ht="14.45" customHeight="1">
      <c r="A127" s="35"/>
      <c r="B127" s="36"/>
      <c r="C127" s="192" t="s">
        <v>211</v>
      </c>
      <c r="D127" s="192" t="s">
        <v>207</v>
      </c>
      <c r="E127" s="193" t="s">
        <v>4978</v>
      </c>
      <c r="F127" s="194" t="s">
        <v>4979</v>
      </c>
      <c r="G127" s="195" t="s">
        <v>210</v>
      </c>
      <c r="H127" s="196">
        <v>1</v>
      </c>
      <c r="I127" s="197"/>
      <c r="J127" s="198">
        <f>ROUND(I127*H127,2)</f>
        <v>0</v>
      </c>
      <c r="K127" s="194" t="s">
        <v>1</v>
      </c>
      <c r="L127" s="40"/>
      <c r="M127" s="199" t="s">
        <v>1</v>
      </c>
      <c r="N127" s="200" t="s">
        <v>41</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341</v>
      </c>
      <c r="AT127" s="203" t="s">
        <v>207</v>
      </c>
      <c r="AU127" s="203" t="s">
        <v>86</v>
      </c>
      <c r="AY127" s="18" t="s">
        <v>205</v>
      </c>
      <c r="BE127" s="204">
        <f>IF(N127="základní",J127,0)</f>
        <v>0</v>
      </c>
      <c r="BF127" s="204">
        <f>IF(N127="snížená",J127,0)</f>
        <v>0</v>
      </c>
      <c r="BG127" s="204">
        <f>IF(N127="zákl. přenesená",J127,0)</f>
        <v>0</v>
      </c>
      <c r="BH127" s="204">
        <f>IF(N127="sníž. přenesená",J127,0)</f>
        <v>0</v>
      </c>
      <c r="BI127" s="204">
        <f>IF(N127="nulová",J127,0)</f>
        <v>0</v>
      </c>
      <c r="BJ127" s="18" t="s">
        <v>84</v>
      </c>
      <c r="BK127" s="204">
        <f>ROUND(I127*H127,2)</f>
        <v>0</v>
      </c>
      <c r="BL127" s="18" t="s">
        <v>341</v>
      </c>
      <c r="BM127" s="203" t="s">
        <v>4980</v>
      </c>
    </row>
    <row r="128" spans="1:47" s="2" customFormat="1" ht="107.25">
      <c r="A128" s="35"/>
      <c r="B128" s="36"/>
      <c r="C128" s="37"/>
      <c r="D128" s="205" t="s">
        <v>225</v>
      </c>
      <c r="E128" s="37"/>
      <c r="F128" s="206" t="s">
        <v>4981</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225</v>
      </c>
      <c r="AU128" s="18" t="s">
        <v>86</v>
      </c>
    </row>
    <row r="129" spans="1:65" s="2" customFormat="1" ht="24.2" customHeight="1">
      <c r="A129" s="35"/>
      <c r="B129" s="36"/>
      <c r="C129" s="192" t="s">
        <v>204</v>
      </c>
      <c r="D129" s="192" t="s">
        <v>207</v>
      </c>
      <c r="E129" s="193" t="s">
        <v>4982</v>
      </c>
      <c r="F129" s="194" t="s">
        <v>4983</v>
      </c>
      <c r="G129" s="195" t="s">
        <v>1137</v>
      </c>
      <c r="H129" s="271"/>
      <c r="I129" s="197"/>
      <c r="J129" s="198">
        <f>ROUND(I129*H129,2)</f>
        <v>0</v>
      </c>
      <c r="K129" s="194" t="s">
        <v>278</v>
      </c>
      <c r="L129" s="40"/>
      <c r="M129" s="225" t="s">
        <v>1</v>
      </c>
      <c r="N129" s="226" t="s">
        <v>41</v>
      </c>
      <c r="O129" s="212"/>
      <c r="P129" s="227">
        <f>O129*H129</f>
        <v>0</v>
      </c>
      <c r="Q129" s="227">
        <v>0</v>
      </c>
      <c r="R129" s="227">
        <f>Q129*H129</f>
        <v>0</v>
      </c>
      <c r="S129" s="227">
        <v>0</v>
      </c>
      <c r="T129" s="228">
        <f>S129*H129</f>
        <v>0</v>
      </c>
      <c r="U129" s="35"/>
      <c r="V129" s="35"/>
      <c r="W129" s="35"/>
      <c r="X129" s="35"/>
      <c r="Y129" s="35"/>
      <c r="Z129" s="35"/>
      <c r="AA129" s="35"/>
      <c r="AB129" s="35"/>
      <c r="AC129" s="35"/>
      <c r="AD129" s="35"/>
      <c r="AE129" s="35"/>
      <c r="AR129" s="203" t="s">
        <v>341</v>
      </c>
      <c r="AT129" s="203" t="s">
        <v>207</v>
      </c>
      <c r="AU129" s="203" t="s">
        <v>86</v>
      </c>
      <c r="AY129" s="18" t="s">
        <v>205</v>
      </c>
      <c r="BE129" s="204">
        <f>IF(N129="základní",J129,0)</f>
        <v>0</v>
      </c>
      <c r="BF129" s="204">
        <f>IF(N129="snížená",J129,0)</f>
        <v>0</v>
      </c>
      <c r="BG129" s="204">
        <f>IF(N129="zákl. přenesená",J129,0)</f>
        <v>0</v>
      </c>
      <c r="BH129" s="204">
        <f>IF(N129="sníž. přenesená",J129,0)</f>
        <v>0</v>
      </c>
      <c r="BI129" s="204">
        <f>IF(N129="nulová",J129,0)</f>
        <v>0</v>
      </c>
      <c r="BJ129" s="18" t="s">
        <v>84</v>
      </c>
      <c r="BK129" s="204">
        <f>ROUND(I129*H129,2)</f>
        <v>0</v>
      </c>
      <c r="BL129" s="18" t="s">
        <v>341</v>
      </c>
      <c r="BM129" s="203" t="s">
        <v>4984</v>
      </c>
    </row>
    <row r="130" spans="1:31" s="2" customFormat="1" ht="6.95" customHeight="1">
      <c r="A130" s="35"/>
      <c r="B130" s="55"/>
      <c r="C130" s="56"/>
      <c r="D130" s="56"/>
      <c r="E130" s="56"/>
      <c r="F130" s="56"/>
      <c r="G130" s="56"/>
      <c r="H130" s="56"/>
      <c r="I130" s="56"/>
      <c r="J130" s="56"/>
      <c r="K130" s="56"/>
      <c r="L130" s="40"/>
      <c r="M130" s="35"/>
      <c r="O130" s="35"/>
      <c r="P130" s="35"/>
      <c r="Q130" s="35"/>
      <c r="R130" s="35"/>
      <c r="S130" s="35"/>
      <c r="T130" s="35"/>
      <c r="U130" s="35"/>
      <c r="V130" s="35"/>
      <c r="W130" s="35"/>
      <c r="X130" s="35"/>
      <c r="Y130" s="35"/>
      <c r="Z130" s="35"/>
      <c r="AA130" s="35"/>
      <c r="AB130" s="35"/>
      <c r="AC130" s="35"/>
      <c r="AD130" s="35"/>
      <c r="AE130" s="35"/>
    </row>
  </sheetData>
  <sheetProtection algorithmName="SHA-512" hashValue="OKWcqPc/JOHYNAbLUYjy2XuD0OBTz9sswKl0SGyvXMNN7e9s6B0jgyXVbidcJ5xXDDz3U90ihh8V44/UBaqSwg==" saltValue="0tDO0Wlw5Rhe8p+b08GPJ03YgYHVP8YfdFDIi8cjcFgc6lIZj68ujRuxTFgD1k8lCmLhQGW5cpjQJ2QdJgR2jg==" spinCount="100000" sheet="1" objects="1" scenarios="1" formatColumns="0" formatRows="0" autoFilter="0"/>
  <autoFilter ref="C117:K129"/>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92</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409</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ROUND(J144,2)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ROUND((SUM(BE144:BE1184)),2)</f>
        <v>0</v>
      </c>
      <c r="G33" s="35"/>
      <c r="H33" s="35"/>
      <c r="I33" s="131">
        <v>0.21</v>
      </c>
      <c r="J33" s="130">
        <f>ROUND(((SUM(BE144:BE1184))*I33),2)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ROUND((SUM(BF144:BF1184)),2)</f>
        <v>0</v>
      </c>
      <c r="G34" s="35"/>
      <c r="H34" s="35"/>
      <c r="I34" s="131">
        <v>0.15</v>
      </c>
      <c r="J34" s="130">
        <f>ROUND(((SUM(BF144:BF1184))*I34),2)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ROUND((SUM(BG144:BG1184)),2)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ROUND((SUM(BH144:BH1184)),2)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ROUND((SUM(BI144:BI1184)),2)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02.1 - Ambulantní trakt - stavební část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J144</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J145</f>
        <v>0</v>
      </c>
      <c r="K97" s="155"/>
      <c r="L97" s="159"/>
    </row>
    <row r="98" spans="2:12" s="10" customFormat="1" ht="19.9" customHeight="1">
      <c r="B98" s="160"/>
      <c r="C98" s="105"/>
      <c r="D98" s="161" t="s">
        <v>270</v>
      </c>
      <c r="E98" s="162"/>
      <c r="F98" s="162"/>
      <c r="G98" s="162"/>
      <c r="H98" s="162"/>
      <c r="I98" s="162"/>
      <c r="J98" s="163">
        <f>J146</f>
        <v>0</v>
      </c>
      <c r="K98" s="105"/>
      <c r="L98" s="164"/>
    </row>
    <row r="99" spans="2:12" s="10" customFormat="1" ht="19.9" customHeight="1">
      <c r="B99" s="160"/>
      <c r="C99" s="105"/>
      <c r="D99" s="161" t="s">
        <v>410</v>
      </c>
      <c r="E99" s="162"/>
      <c r="F99" s="162"/>
      <c r="G99" s="162"/>
      <c r="H99" s="162"/>
      <c r="I99" s="162"/>
      <c r="J99" s="163">
        <f>J220</f>
        <v>0</v>
      </c>
      <c r="K99" s="105"/>
      <c r="L99" s="164"/>
    </row>
    <row r="100" spans="2:12" s="10" customFormat="1" ht="19.9" customHeight="1">
      <c r="B100" s="160"/>
      <c r="C100" s="105"/>
      <c r="D100" s="161" t="s">
        <v>411</v>
      </c>
      <c r="E100" s="162"/>
      <c r="F100" s="162"/>
      <c r="G100" s="162"/>
      <c r="H100" s="162"/>
      <c r="I100" s="162"/>
      <c r="J100" s="163">
        <f>J377</f>
        <v>0</v>
      </c>
      <c r="K100" s="105"/>
      <c r="L100" s="164"/>
    </row>
    <row r="101" spans="2:12" s="10" customFormat="1" ht="19.9" customHeight="1">
      <c r="B101" s="160"/>
      <c r="C101" s="105"/>
      <c r="D101" s="161" t="s">
        <v>412</v>
      </c>
      <c r="E101" s="162"/>
      <c r="F101" s="162"/>
      <c r="G101" s="162"/>
      <c r="H101" s="162"/>
      <c r="I101" s="162"/>
      <c r="J101" s="163">
        <f>J443</f>
        <v>0</v>
      </c>
      <c r="K101" s="105"/>
      <c r="L101" s="164"/>
    </row>
    <row r="102" spans="2:12" s="10" customFormat="1" ht="19.9" customHeight="1">
      <c r="B102" s="160"/>
      <c r="C102" s="105"/>
      <c r="D102" s="161" t="s">
        <v>413</v>
      </c>
      <c r="E102" s="162"/>
      <c r="F102" s="162"/>
      <c r="G102" s="162"/>
      <c r="H102" s="162"/>
      <c r="I102" s="162"/>
      <c r="J102" s="163">
        <f>J502</f>
        <v>0</v>
      </c>
      <c r="K102" s="105"/>
      <c r="L102" s="164"/>
    </row>
    <row r="103" spans="2:12" s="10" customFormat="1" ht="19.9" customHeight="1">
      <c r="B103" s="160"/>
      <c r="C103" s="105"/>
      <c r="D103" s="161" t="s">
        <v>271</v>
      </c>
      <c r="E103" s="162"/>
      <c r="F103" s="162"/>
      <c r="G103" s="162"/>
      <c r="H103" s="162"/>
      <c r="I103" s="162"/>
      <c r="J103" s="163">
        <f>J553</f>
        <v>0</v>
      </c>
      <c r="K103" s="105"/>
      <c r="L103" s="164"/>
    </row>
    <row r="104" spans="2:12" s="10" customFormat="1" ht="14.85" customHeight="1">
      <c r="B104" s="160"/>
      <c r="C104" s="105"/>
      <c r="D104" s="161" t="s">
        <v>414</v>
      </c>
      <c r="E104" s="162"/>
      <c r="F104" s="162"/>
      <c r="G104" s="162"/>
      <c r="H104" s="162"/>
      <c r="I104" s="162"/>
      <c r="J104" s="163">
        <f>J577</f>
        <v>0</v>
      </c>
      <c r="K104" s="105"/>
      <c r="L104" s="164"/>
    </row>
    <row r="105" spans="2:12" s="10" customFormat="1" ht="14.85" customHeight="1">
      <c r="B105" s="160"/>
      <c r="C105" s="105"/>
      <c r="D105" s="161" t="s">
        <v>415</v>
      </c>
      <c r="E105" s="162"/>
      <c r="F105" s="162"/>
      <c r="G105" s="162"/>
      <c r="H105" s="162"/>
      <c r="I105" s="162"/>
      <c r="J105" s="163">
        <f>J584</f>
        <v>0</v>
      </c>
      <c r="K105" s="105"/>
      <c r="L105" s="164"/>
    </row>
    <row r="106" spans="2:12" s="10" customFormat="1" ht="19.9" customHeight="1">
      <c r="B106" s="160"/>
      <c r="C106" s="105"/>
      <c r="D106" s="161" t="s">
        <v>272</v>
      </c>
      <c r="E106" s="162"/>
      <c r="F106" s="162"/>
      <c r="G106" s="162"/>
      <c r="H106" s="162"/>
      <c r="I106" s="162"/>
      <c r="J106" s="163">
        <f>J585</f>
        <v>0</v>
      </c>
      <c r="K106" s="105"/>
      <c r="L106" s="164"/>
    </row>
    <row r="107" spans="2:12" s="10" customFormat="1" ht="19.9" customHeight="1">
      <c r="B107" s="160"/>
      <c r="C107" s="105"/>
      <c r="D107" s="161" t="s">
        <v>416</v>
      </c>
      <c r="E107" s="162"/>
      <c r="F107" s="162"/>
      <c r="G107" s="162"/>
      <c r="H107" s="162"/>
      <c r="I107" s="162"/>
      <c r="J107" s="163">
        <f>J591</f>
        <v>0</v>
      </c>
      <c r="K107" s="105"/>
      <c r="L107" s="164"/>
    </row>
    <row r="108" spans="2:12" s="9" customFormat="1" ht="24.95" customHeight="1">
      <c r="B108" s="154"/>
      <c r="C108" s="155"/>
      <c r="D108" s="156" t="s">
        <v>417</v>
      </c>
      <c r="E108" s="157"/>
      <c r="F108" s="157"/>
      <c r="G108" s="157"/>
      <c r="H108" s="157"/>
      <c r="I108" s="157"/>
      <c r="J108" s="158">
        <f>J593</f>
        <v>0</v>
      </c>
      <c r="K108" s="155"/>
      <c r="L108" s="159"/>
    </row>
    <row r="109" spans="2:12" s="10" customFormat="1" ht="19.9" customHeight="1">
      <c r="B109" s="160"/>
      <c r="C109" s="105"/>
      <c r="D109" s="161" t="s">
        <v>418</v>
      </c>
      <c r="E109" s="162"/>
      <c r="F109" s="162"/>
      <c r="G109" s="162"/>
      <c r="H109" s="162"/>
      <c r="I109" s="162"/>
      <c r="J109" s="163">
        <f>J594</f>
        <v>0</v>
      </c>
      <c r="K109" s="105"/>
      <c r="L109" s="164"/>
    </row>
    <row r="110" spans="2:12" s="10" customFormat="1" ht="19.9" customHeight="1">
      <c r="B110" s="160"/>
      <c r="C110" s="105"/>
      <c r="D110" s="161" t="s">
        <v>419</v>
      </c>
      <c r="E110" s="162"/>
      <c r="F110" s="162"/>
      <c r="G110" s="162"/>
      <c r="H110" s="162"/>
      <c r="I110" s="162"/>
      <c r="J110" s="163">
        <f>J630</f>
        <v>0</v>
      </c>
      <c r="K110" s="105"/>
      <c r="L110" s="164"/>
    </row>
    <row r="111" spans="2:12" s="10" customFormat="1" ht="19.9" customHeight="1">
      <c r="B111" s="160"/>
      <c r="C111" s="105"/>
      <c r="D111" s="161" t="s">
        <v>420</v>
      </c>
      <c r="E111" s="162"/>
      <c r="F111" s="162"/>
      <c r="G111" s="162"/>
      <c r="H111" s="162"/>
      <c r="I111" s="162"/>
      <c r="J111" s="163">
        <f>J655</f>
        <v>0</v>
      </c>
      <c r="K111" s="105"/>
      <c r="L111" s="164"/>
    </row>
    <row r="112" spans="2:12" s="10" customFormat="1" ht="19.9" customHeight="1">
      <c r="B112" s="160"/>
      <c r="C112" s="105"/>
      <c r="D112" s="161" t="s">
        <v>421</v>
      </c>
      <c r="E112" s="162"/>
      <c r="F112" s="162"/>
      <c r="G112" s="162"/>
      <c r="H112" s="162"/>
      <c r="I112" s="162"/>
      <c r="J112" s="163">
        <f>J693</f>
        <v>0</v>
      </c>
      <c r="K112" s="105"/>
      <c r="L112" s="164"/>
    </row>
    <row r="113" spans="2:12" s="10" customFormat="1" ht="19.9" customHeight="1">
      <c r="B113" s="160"/>
      <c r="C113" s="105"/>
      <c r="D113" s="161" t="s">
        <v>422</v>
      </c>
      <c r="E113" s="162"/>
      <c r="F113" s="162"/>
      <c r="G113" s="162"/>
      <c r="H113" s="162"/>
      <c r="I113" s="162"/>
      <c r="J113" s="163">
        <f>J704</f>
        <v>0</v>
      </c>
      <c r="K113" s="105"/>
      <c r="L113" s="164"/>
    </row>
    <row r="114" spans="2:12" s="10" customFormat="1" ht="19.9" customHeight="1">
      <c r="B114" s="160"/>
      <c r="C114" s="105"/>
      <c r="D114" s="161" t="s">
        <v>423</v>
      </c>
      <c r="E114" s="162"/>
      <c r="F114" s="162"/>
      <c r="G114" s="162"/>
      <c r="H114" s="162"/>
      <c r="I114" s="162"/>
      <c r="J114" s="163">
        <f>J713</f>
        <v>0</v>
      </c>
      <c r="K114" s="105"/>
      <c r="L114" s="164"/>
    </row>
    <row r="115" spans="2:12" s="10" customFormat="1" ht="19.9" customHeight="1">
      <c r="B115" s="160"/>
      <c r="C115" s="105"/>
      <c r="D115" s="161" t="s">
        <v>424</v>
      </c>
      <c r="E115" s="162"/>
      <c r="F115" s="162"/>
      <c r="G115" s="162"/>
      <c r="H115" s="162"/>
      <c r="I115" s="162"/>
      <c r="J115" s="163">
        <f>J762</f>
        <v>0</v>
      </c>
      <c r="K115" s="105"/>
      <c r="L115" s="164"/>
    </row>
    <row r="116" spans="2:12" s="10" customFormat="1" ht="19.9" customHeight="1">
      <c r="B116" s="160"/>
      <c r="C116" s="105"/>
      <c r="D116" s="161" t="s">
        <v>425</v>
      </c>
      <c r="E116" s="162"/>
      <c r="F116" s="162"/>
      <c r="G116" s="162"/>
      <c r="H116" s="162"/>
      <c r="I116" s="162"/>
      <c r="J116" s="163">
        <f>J812</f>
        <v>0</v>
      </c>
      <c r="K116" s="105"/>
      <c r="L116" s="164"/>
    </row>
    <row r="117" spans="2:12" s="10" customFormat="1" ht="19.9" customHeight="1">
      <c r="B117" s="160"/>
      <c r="C117" s="105"/>
      <c r="D117" s="161" t="s">
        <v>426</v>
      </c>
      <c r="E117" s="162"/>
      <c r="F117" s="162"/>
      <c r="G117" s="162"/>
      <c r="H117" s="162"/>
      <c r="I117" s="162"/>
      <c r="J117" s="163">
        <f>J860</f>
        <v>0</v>
      </c>
      <c r="K117" s="105"/>
      <c r="L117" s="164"/>
    </row>
    <row r="118" spans="2:12" s="10" customFormat="1" ht="19.9" customHeight="1">
      <c r="B118" s="160"/>
      <c r="C118" s="105"/>
      <c r="D118" s="161" t="s">
        <v>427</v>
      </c>
      <c r="E118" s="162"/>
      <c r="F118" s="162"/>
      <c r="G118" s="162"/>
      <c r="H118" s="162"/>
      <c r="I118" s="162"/>
      <c r="J118" s="163">
        <f>J1024</f>
        <v>0</v>
      </c>
      <c r="K118" s="105"/>
      <c r="L118" s="164"/>
    </row>
    <row r="119" spans="2:12" s="10" customFormat="1" ht="19.9" customHeight="1">
      <c r="B119" s="160"/>
      <c r="C119" s="105"/>
      <c r="D119" s="161" t="s">
        <v>428</v>
      </c>
      <c r="E119" s="162"/>
      <c r="F119" s="162"/>
      <c r="G119" s="162"/>
      <c r="H119" s="162"/>
      <c r="I119" s="162"/>
      <c r="J119" s="163">
        <f>J1069</f>
        <v>0</v>
      </c>
      <c r="K119" s="105"/>
      <c r="L119" s="164"/>
    </row>
    <row r="120" spans="2:12" s="10" customFormat="1" ht="19.9" customHeight="1">
      <c r="B120" s="160"/>
      <c r="C120" s="105"/>
      <c r="D120" s="161" t="s">
        <v>429</v>
      </c>
      <c r="E120" s="162"/>
      <c r="F120" s="162"/>
      <c r="G120" s="162"/>
      <c r="H120" s="162"/>
      <c r="I120" s="162"/>
      <c r="J120" s="163">
        <f>J1109</f>
        <v>0</v>
      </c>
      <c r="K120" s="105"/>
      <c r="L120" s="164"/>
    </row>
    <row r="121" spans="2:12" s="10" customFormat="1" ht="19.9" customHeight="1">
      <c r="B121" s="160"/>
      <c r="C121" s="105"/>
      <c r="D121" s="161" t="s">
        <v>430</v>
      </c>
      <c r="E121" s="162"/>
      <c r="F121" s="162"/>
      <c r="G121" s="162"/>
      <c r="H121" s="162"/>
      <c r="I121" s="162"/>
      <c r="J121" s="163">
        <f>J1138</f>
        <v>0</v>
      </c>
      <c r="K121" s="105"/>
      <c r="L121" s="164"/>
    </row>
    <row r="122" spans="2:12" s="10" customFormat="1" ht="19.9" customHeight="1">
      <c r="B122" s="160"/>
      <c r="C122" s="105"/>
      <c r="D122" s="161" t="s">
        <v>431</v>
      </c>
      <c r="E122" s="162"/>
      <c r="F122" s="162"/>
      <c r="G122" s="162"/>
      <c r="H122" s="162"/>
      <c r="I122" s="162"/>
      <c r="J122" s="163">
        <f>J1140</f>
        <v>0</v>
      </c>
      <c r="K122" s="105"/>
      <c r="L122" s="164"/>
    </row>
    <row r="123" spans="2:12" s="9" customFormat="1" ht="24.95" customHeight="1">
      <c r="B123" s="154"/>
      <c r="C123" s="155"/>
      <c r="D123" s="156" t="s">
        <v>432</v>
      </c>
      <c r="E123" s="157"/>
      <c r="F123" s="157"/>
      <c r="G123" s="157"/>
      <c r="H123" s="157"/>
      <c r="I123" s="157"/>
      <c r="J123" s="158">
        <f>J1171</f>
        <v>0</v>
      </c>
      <c r="K123" s="155"/>
      <c r="L123" s="159"/>
    </row>
    <row r="124" spans="2:12" s="10" customFormat="1" ht="19.9" customHeight="1">
      <c r="B124" s="160"/>
      <c r="C124" s="105"/>
      <c r="D124" s="161" t="s">
        <v>433</v>
      </c>
      <c r="E124" s="162"/>
      <c r="F124" s="162"/>
      <c r="G124" s="162"/>
      <c r="H124" s="162"/>
      <c r="I124" s="162"/>
      <c r="J124" s="163">
        <f>J1172</f>
        <v>0</v>
      </c>
      <c r="K124" s="105"/>
      <c r="L124" s="164"/>
    </row>
    <row r="125" spans="1:31" s="2" customFormat="1" ht="21.7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6.95" customHeight="1">
      <c r="A126" s="35"/>
      <c r="B126" s="55"/>
      <c r="C126" s="56"/>
      <c r="D126" s="56"/>
      <c r="E126" s="56"/>
      <c r="F126" s="56"/>
      <c r="G126" s="56"/>
      <c r="H126" s="56"/>
      <c r="I126" s="56"/>
      <c r="J126" s="56"/>
      <c r="K126" s="56"/>
      <c r="L126" s="52"/>
      <c r="S126" s="35"/>
      <c r="T126" s="35"/>
      <c r="U126" s="35"/>
      <c r="V126" s="35"/>
      <c r="W126" s="35"/>
      <c r="X126" s="35"/>
      <c r="Y126" s="35"/>
      <c r="Z126" s="35"/>
      <c r="AA126" s="35"/>
      <c r="AB126" s="35"/>
      <c r="AC126" s="35"/>
      <c r="AD126" s="35"/>
      <c r="AE126" s="35"/>
    </row>
    <row r="130" spans="1:31" s="2" customFormat="1" ht="6.95" customHeight="1">
      <c r="A130" s="35"/>
      <c r="B130" s="57"/>
      <c r="C130" s="58"/>
      <c r="D130" s="58"/>
      <c r="E130" s="58"/>
      <c r="F130" s="58"/>
      <c r="G130" s="58"/>
      <c r="H130" s="58"/>
      <c r="I130" s="58"/>
      <c r="J130" s="58"/>
      <c r="K130" s="58"/>
      <c r="L130" s="52"/>
      <c r="S130" s="35"/>
      <c r="T130" s="35"/>
      <c r="U130" s="35"/>
      <c r="V130" s="35"/>
      <c r="W130" s="35"/>
      <c r="X130" s="35"/>
      <c r="Y130" s="35"/>
      <c r="Z130" s="35"/>
      <c r="AA130" s="35"/>
      <c r="AB130" s="35"/>
      <c r="AC130" s="35"/>
      <c r="AD130" s="35"/>
      <c r="AE130" s="35"/>
    </row>
    <row r="131" spans="1:31" s="2" customFormat="1" ht="24.95" customHeight="1">
      <c r="A131" s="35"/>
      <c r="B131" s="36"/>
      <c r="C131" s="24" t="s">
        <v>189</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31" s="2" customFormat="1" ht="6.95" customHeight="1">
      <c r="A132" s="35"/>
      <c r="B132" s="36"/>
      <c r="C132" s="37"/>
      <c r="D132" s="37"/>
      <c r="E132" s="37"/>
      <c r="F132" s="37"/>
      <c r="G132" s="37"/>
      <c r="H132" s="37"/>
      <c r="I132" s="37"/>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16</v>
      </c>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2" customFormat="1" ht="26.25" customHeight="1">
      <c r="A134" s="35"/>
      <c r="B134" s="36"/>
      <c r="C134" s="37"/>
      <c r="D134" s="37"/>
      <c r="E134" s="325" t="str">
        <f>E7</f>
        <v>Bohumínská městská nemocnice – přístavba ambulantního traktu vč. příjezdové komunikace a parkoviště</v>
      </c>
      <c r="F134" s="326"/>
      <c r="G134" s="326"/>
      <c r="H134" s="326"/>
      <c r="I134" s="37"/>
      <c r="J134" s="37"/>
      <c r="K134" s="37"/>
      <c r="L134" s="52"/>
      <c r="S134" s="35"/>
      <c r="T134" s="35"/>
      <c r="U134" s="35"/>
      <c r="V134" s="35"/>
      <c r="W134" s="35"/>
      <c r="X134" s="35"/>
      <c r="Y134" s="35"/>
      <c r="Z134" s="35"/>
      <c r="AA134" s="35"/>
      <c r="AB134" s="35"/>
      <c r="AC134" s="35"/>
      <c r="AD134" s="35"/>
      <c r="AE134" s="35"/>
    </row>
    <row r="135" spans="1:31" s="2" customFormat="1" ht="12" customHeight="1">
      <c r="A135" s="35"/>
      <c r="B135" s="36"/>
      <c r="C135" s="30" t="s">
        <v>177</v>
      </c>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31" s="2" customFormat="1" ht="16.5" customHeight="1">
      <c r="A136" s="35"/>
      <c r="B136" s="36"/>
      <c r="C136" s="37"/>
      <c r="D136" s="37"/>
      <c r="E136" s="317" t="str">
        <f>E9</f>
        <v xml:space="preserve">SO 02.1 - Ambulantní trakt - stavební část </v>
      </c>
      <c r="F136" s="324"/>
      <c r="G136" s="324"/>
      <c r="H136" s="324"/>
      <c r="I136" s="37"/>
      <c r="J136" s="37"/>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37"/>
      <c r="J137" s="37"/>
      <c r="K137" s="37"/>
      <c r="L137" s="52"/>
      <c r="S137" s="35"/>
      <c r="T137" s="35"/>
      <c r="U137" s="35"/>
      <c r="V137" s="35"/>
      <c r="W137" s="35"/>
      <c r="X137" s="35"/>
      <c r="Y137" s="35"/>
      <c r="Z137" s="35"/>
      <c r="AA137" s="35"/>
      <c r="AB137" s="35"/>
      <c r="AC137" s="35"/>
      <c r="AD137" s="35"/>
      <c r="AE137" s="35"/>
    </row>
    <row r="138" spans="1:31" s="2" customFormat="1" ht="12" customHeight="1">
      <c r="A138" s="35"/>
      <c r="B138" s="36"/>
      <c r="C138" s="30" t="s">
        <v>20</v>
      </c>
      <c r="D138" s="37"/>
      <c r="E138" s="37"/>
      <c r="F138" s="28" t="str">
        <f>F12</f>
        <v>Bohumín</v>
      </c>
      <c r="G138" s="37"/>
      <c r="H138" s="37"/>
      <c r="I138" s="30" t="s">
        <v>22</v>
      </c>
      <c r="J138" s="67" t="str">
        <f>IF(J12="","",J12)</f>
        <v>10. 3. 2021</v>
      </c>
      <c r="K138" s="37"/>
      <c r="L138" s="52"/>
      <c r="S138" s="35"/>
      <c r="T138" s="35"/>
      <c r="U138" s="35"/>
      <c r="V138" s="35"/>
      <c r="W138" s="35"/>
      <c r="X138" s="35"/>
      <c r="Y138" s="35"/>
      <c r="Z138" s="35"/>
      <c r="AA138" s="35"/>
      <c r="AB138" s="35"/>
      <c r="AC138" s="35"/>
      <c r="AD138" s="35"/>
      <c r="AE138" s="35"/>
    </row>
    <row r="139" spans="1:31" s="2" customFormat="1" ht="6.95" customHeight="1">
      <c r="A139" s="35"/>
      <c r="B139" s="36"/>
      <c r="C139" s="37"/>
      <c r="D139" s="37"/>
      <c r="E139" s="37"/>
      <c r="F139" s="37"/>
      <c r="G139" s="37"/>
      <c r="H139" s="37"/>
      <c r="I139" s="37"/>
      <c r="J139" s="37"/>
      <c r="K139" s="37"/>
      <c r="L139" s="52"/>
      <c r="S139" s="35"/>
      <c r="T139" s="35"/>
      <c r="U139" s="35"/>
      <c r="V139" s="35"/>
      <c r="W139" s="35"/>
      <c r="X139" s="35"/>
      <c r="Y139" s="35"/>
      <c r="Z139" s="35"/>
      <c r="AA139" s="35"/>
      <c r="AB139" s="35"/>
      <c r="AC139" s="35"/>
      <c r="AD139" s="35"/>
      <c r="AE139" s="35"/>
    </row>
    <row r="140" spans="1:31" s="2" customFormat="1" ht="15.2" customHeight="1">
      <c r="A140" s="35"/>
      <c r="B140" s="36"/>
      <c r="C140" s="30" t="s">
        <v>24</v>
      </c>
      <c r="D140" s="37"/>
      <c r="E140" s="37"/>
      <c r="F140" s="28" t="str">
        <f>E15</f>
        <v>Město Bohumín</v>
      </c>
      <c r="G140" s="37"/>
      <c r="H140" s="37"/>
      <c r="I140" s="30" t="s">
        <v>30</v>
      </c>
      <c r="J140" s="33" t="str">
        <f>E21</f>
        <v xml:space="preserve">ATRIS s.r.o. </v>
      </c>
      <c r="K140" s="37"/>
      <c r="L140" s="52"/>
      <c r="S140" s="35"/>
      <c r="T140" s="35"/>
      <c r="U140" s="35"/>
      <c r="V140" s="35"/>
      <c r="W140" s="35"/>
      <c r="X140" s="35"/>
      <c r="Y140" s="35"/>
      <c r="Z140" s="35"/>
      <c r="AA140" s="35"/>
      <c r="AB140" s="35"/>
      <c r="AC140" s="35"/>
      <c r="AD140" s="35"/>
      <c r="AE140" s="35"/>
    </row>
    <row r="141" spans="1:31" s="2" customFormat="1" ht="15.2" customHeight="1">
      <c r="A141" s="35"/>
      <c r="B141" s="36"/>
      <c r="C141" s="30" t="s">
        <v>28</v>
      </c>
      <c r="D141" s="37"/>
      <c r="E141" s="37"/>
      <c r="F141" s="28" t="str">
        <f>IF(E18="","",E18)</f>
        <v>Vyplň údaj</v>
      </c>
      <c r="G141" s="37"/>
      <c r="H141" s="37"/>
      <c r="I141" s="30" t="s">
        <v>33</v>
      </c>
      <c r="J141" s="33" t="str">
        <f>E24</f>
        <v>Barbora Kyšková</v>
      </c>
      <c r="K141" s="37"/>
      <c r="L141" s="52"/>
      <c r="S141" s="35"/>
      <c r="T141" s="35"/>
      <c r="U141" s="35"/>
      <c r="V141" s="35"/>
      <c r="W141" s="35"/>
      <c r="X141" s="35"/>
      <c r="Y141" s="35"/>
      <c r="Z141" s="35"/>
      <c r="AA141" s="35"/>
      <c r="AB141" s="35"/>
      <c r="AC141" s="35"/>
      <c r="AD141" s="35"/>
      <c r="AE141" s="35"/>
    </row>
    <row r="142" spans="1:31" s="2" customFormat="1" ht="10.35" customHeight="1">
      <c r="A142" s="35"/>
      <c r="B142" s="36"/>
      <c r="C142" s="37"/>
      <c r="D142" s="37"/>
      <c r="E142" s="37"/>
      <c r="F142" s="37"/>
      <c r="G142" s="37"/>
      <c r="H142" s="37"/>
      <c r="I142" s="37"/>
      <c r="J142" s="37"/>
      <c r="K142" s="37"/>
      <c r="L142" s="52"/>
      <c r="S142" s="35"/>
      <c r="T142" s="35"/>
      <c r="U142" s="35"/>
      <c r="V142" s="35"/>
      <c r="W142" s="35"/>
      <c r="X142" s="35"/>
      <c r="Y142" s="35"/>
      <c r="Z142" s="35"/>
      <c r="AA142" s="35"/>
      <c r="AB142" s="35"/>
      <c r="AC142" s="35"/>
      <c r="AD142" s="35"/>
      <c r="AE142" s="35"/>
    </row>
    <row r="143" spans="1:31" s="11" customFormat="1" ht="29.25" customHeight="1">
      <c r="A143" s="165"/>
      <c r="B143" s="166"/>
      <c r="C143" s="167" t="s">
        <v>190</v>
      </c>
      <c r="D143" s="168" t="s">
        <v>61</v>
      </c>
      <c r="E143" s="168" t="s">
        <v>57</v>
      </c>
      <c r="F143" s="168" t="s">
        <v>58</v>
      </c>
      <c r="G143" s="168" t="s">
        <v>191</v>
      </c>
      <c r="H143" s="168" t="s">
        <v>192</v>
      </c>
      <c r="I143" s="168" t="s">
        <v>193</v>
      </c>
      <c r="J143" s="168" t="s">
        <v>181</v>
      </c>
      <c r="K143" s="169" t="s">
        <v>194</v>
      </c>
      <c r="L143" s="170"/>
      <c r="M143" s="76" t="s">
        <v>1</v>
      </c>
      <c r="N143" s="77" t="s">
        <v>40</v>
      </c>
      <c r="O143" s="77" t="s">
        <v>195</v>
      </c>
      <c r="P143" s="77" t="s">
        <v>196</v>
      </c>
      <c r="Q143" s="77" t="s">
        <v>197</v>
      </c>
      <c r="R143" s="77" t="s">
        <v>198</v>
      </c>
      <c r="S143" s="77" t="s">
        <v>199</v>
      </c>
      <c r="T143" s="78" t="s">
        <v>200</v>
      </c>
      <c r="U143" s="165"/>
      <c r="V143" s="165"/>
      <c r="W143" s="165"/>
      <c r="X143" s="165"/>
      <c r="Y143" s="165"/>
      <c r="Z143" s="165"/>
      <c r="AA143" s="165"/>
      <c r="AB143" s="165"/>
      <c r="AC143" s="165"/>
      <c r="AD143" s="165"/>
      <c r="AE143" s="165"/>
    </row>
    <row r="144" spans="1:63" s="2" customFormat="1" ht="22.9" customHeight="1">
      <c r="A144" s="35"/>
      <c r="B144" s="36"/>
      <c r="C144" s="83" t="s">
        <v>201</v>
      </c>
      <c r="D144" s="37"/>
      <c r="E144" s="37"/>
      <c r="F144" s="37"/>
      <c r="G144" s="37"/>
      <c r="H144" s="37"/>
      <c r="I144" s="37"/>
      <c r="J144" s="171">
        <f>BK144</f>
        <v>0</v>
      </c>
      <c r="K144" s="37"/>
      <c r="L144" s="40"/>
      <c r="M144" s="79"/>
      <c r="N144" s="172"/>
      <c r="O144" s="80"/>
      <c r="P144" s="173">
        <f>P145+P593+P1171</f>
        <v>0</v>
      </c>
      <c r="Q144" s="80"/>
      <c r="R144" s="173">
        <f>R145+R593+R1171</f>
        <v>2943.36464218</v>
      </c>
      <c r="S144" s="80"/>
      <c r="T144" s="174">
        <f>T145+T593+T1171</f>
        <v>52.4496112</v>
      </c>
      <c r="U144" s="35"/>
      <c r="V144" s="35"/>
      <c r="W144" s="35"/>
      <c r="X144" s="35"/>
      <c r="Y144" s="35"/>
      <c r="Z144" s="35"/>
      <c r="AA144" s="35"/>
      <c r="AB144" s="35"/>
      <c r="AC144" s="35"/>
      <c r="AD144" s="35"/>
      <c r="AE144" s="35"/>
      <c r="AT144" s="18" t="s">
        <v>75</v>
      </c>
      <c r="AU144" s="18" t="s">
        <v>183</v>
      </c>
      <c r="BK144" s="175">
        <f>BK145+BK593+BK1171</f>
        <v>0</v>
      </c>
    </row>
    <row r="145" spans="2:63" s="12" customFormat="1" ht="25.9" customHeight="1">
      <c r="B145" s="176"/>
      <c r="C145" s="177"/>
      <c r="D145" s="178" t="s">
        <v>75</v>
      </c>
      <c r="E145" s="179" t="s">
        <v>273</v>
      </c>
      <c r="F145" s="179" t="s">
        <v>274</v>
      </c>
      <c r="G145" s="177"/>
      <c r="H145" s="177"/>
      <c r="I145" s="180"/>
      <c r="J145" s="181">
        <f>BK145</f>
        <v>0</v>
      </c>
      <c r="K145" s="177"/>
      <c r="L145" s="182"/>
      <c r="M145" s="183"/>
      <c r="N145" s="184"/>
      <c r="O145" s="184"/>
      <c r="P145" s="185">
        <f>P146+P220+P377+P443+P502+P553+P585+P591</f>
        <v>0</v>
      </c>
      <c r="Q145" s="184"/>
      <c r="R145" s="185">
        <f>R146+R220+R377+R443+R502+R553+R585+R591</f>
        <v>2858.48137378</v>
      </c>
      <c r="S145" s="184"/>
      <c r="T145" s="186">
        <f>T146+T220+T377+T443+T502+T553+T585+T591</f>
        <v>51.91813</v>
      </c>
      <c r="AR145" s="187" t="s">
        <v>84</v>
      </c>
      <c r="AT145" s="188" t="s">
        <v>75</v>
      </c>
      <c r="AU145" s="188" t="s">
        <v>76</v>
      </c>
      <c r="AY145" s="187" t="s">
        <v>205</v>
      </c>
      <c r="BK145" s="189">
        <f>BK146+BK220+BK377+BK443+BK502+BK553+BK585+BK591</f>
        <v>0</v>
      </c>
    </row>
    <row r="146" spans="2:63" s="12" customFormat="1" ht="22.9" customHeight="1">
      <c r="B146" s="176"/>
      <c r="C146" s="177"/>
      <c r="D146" s="178" t="s">
        <v>75</v>
      </c>
      <c r="E146" s="190" t="s">
        <v>84</v>
      </c>
      <c r="F146" s="190" t="s">
        <v>275</v>
      </c>
      <c r="G146" s="177"/>
      <c r="H146" s="177"/>
      <c r="I146" s="180"/>
      <c r="J146" s="191">
        <f>BK146</f>
        <v>0</v>
      </c>
      <c r="K146" s="177"/>
      <c r="L146" s="182"/>
      <c r="M146" s="183"/>
      <c r="N146" s="184"/>
      <c r="O146" s="184"/>
      <c r="P146" s="185">
        <f>SUM(P147:P219)</f>
        <v>0</v>
      </c>
      <c r="Q146" s="184"/>
      <c r="R146" s="185">
        <f>SUM(R147:R219)</f>
        <v>411.2</v>
      </c>
      <c r="S146" s="184"/>
      <c r="T146" s="186">
        <f>SUM(T147:T219)</f>
        <v>35.284</v>
      </c>
      <c r="AR146" s="187" t="s">
        <v>84</v>
      </c>
      <c r="AT146" s="188" t="s">
        <v>75</v>
      </c>
      <c r="AU146" s="188" t="s">
        <v>84</v>
      </c>
      <c r="AY146" s="187" t="s">
        <v>205</v>
      </c>
      <c r="BK146" s="189">
        <f>SUM(BK147:BK219)</f>
        <v>0</v>
      </c>
    </row>
    <row r="147" spans="1:65" s="2" customFormat="1" ht="24.2" customHeight="1">
      <c r="A147" s="35"/>
      <c r="B147" s="36"/>
      <c r="C147" s="192" t="s">
        <v>84</v>
      </c>
      <c r="D147" s="192" t="s">
        <v>207</v>
      </c>
      <c r="E147" s="193" t="s">
        <v>434</v>
      </c>
      <c r="F147" s="194" t="s">
        <v>435</v>
      </c>
      <c r="G147" s="195" t="s">
        <v>358</v>
      </c>
      <c r="H147" s="196">
        <v>339.9</v>
      </c>
      <c r="I147" s="197"/>
      <c r="J147" s="198">
        <f>ROUND(I147*H147,2)</f>
        <v>0</v>
      </c>
      <c r="K147" s="194" t="s">
        <v>278</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211</v>
      </c>
      <c r="AT147" s="203" t="s">
        <v>207</v>
      </c>
      <c r="AU147" s="203" t="s">
        <v>86</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436</v>
      </c>
    </row>
    <row r="148" spans="2:51" s="13" customFormat="1" ht="12">
      <c r="B148" s="214"/>
      <c r="C148" s="215"/>
      <c r="D148" s="205" t="s">
        <v>284</v>
      </c>
      <c r="E148" s="216" t="s">
        <v>1</v>
      </c>
      <c r="F148" s="217" t="s">
        <v>437</v>
      </c>
      <c r="G148" s="215"/>
      <c r="H148" s="218">
        <v>339.9</v>
      </c>
      <c r="I148" s="219"/>
      <c r="J148" s="215"/>
      <c r="K148" s="215"/>
      <c r="L148" s="220"/>
      <c r="M148" s="221"/>
      <c r="N148" s="222"/>
      <c r="O148" s="222"/>
      <c r="P148" s="222"/>
      <c r="Q148" s="222"/>
      <c r="R148" s="222"/>
      <c r="S148" s="222"/>
      <c r="T148" s="223"/>
      <c r="AT148" s="224" t="s">
        <v>284</v>
      </c>
      <c r="AU148" s="224" t="s">
        <v>86</v>
      </c>
      <c r="AV148" s="13" t="s">
        <v>86</v>
      </c>
      <c r="AW148" s="13" t="s">
        <v>32</v>
      </c>
      <c r="AX148" s="13" t="s">
        <v>84</v>
      </c>
      <c r="AY148" s="224" t="s">
        <v>205</v>
      </c>
    </row>
    <row r="149" spans="1:65" s="2" customFormat="1" ht="24.2" customHeight="1">
      <c r="A149" s="35"/>
      <c r="B149" s="36"/>
      <c r="C149" s="192" t="s">
        <v>86</v>
      </c>
      <c r="D149" s="192" t="s">
        <v>207</v>
      </c>
      <c r="E149" s="193" t="s">
        <v>438</v>
      </c>
      <c r="F149" s="194" t="s">
        <v>439</v>
      </c>
      <c r="G149" s="195" t="s">
        <v>358</v>
      </c>
      <c r="H149" s="196">
        <v>8.821</v>
      </c>
      <c r="I149" s="197"/>
      <c r="J149" s="198">
        <f>ROUND(I149*H149,2)</f>
        <v>0</v>
      </c>
      <c r="K149" s="194" t="s">
        <v>278</v>
      </c>
      <c r="L149" s="40"/>
      <c r="M149" s="199" t="s">
        <v>1</v>
      </c>
      <c r="N149" s="200" t="s">
        <v>41</v>
      </c>
      <c r="O149" s="72"/>
      <c r="P149" s="201">
        <f>O149*H149</f>
        <v>0</v>
      </c>
      <c r="Q149" s="201">
        <v>0</v>
      </c>
      <c r="R149" s="201">
        <f>Q149*H149</f>
        <v>0</v>
      </c>
      <c r="S149" s="201">
        <v>2</v>
      </c>
      <c r="T149" s="202">
        <f>S149*H149</f>
        <v>17.642</v>
      </c>
      <c r="U149" s="35"/>
      <c r="V149" s="35"/>
      <c r="W149" s="35"/>
      <c r="X149" s="35"/>
      <c r="Y149" s="35"/>
      <c r="Z149" s="35"/>
      <c r="AA149" s="35"/>
      <c r="AB149" s="35"/>
      <c r="AC149" s="35"/>
      <c r="AD149" s="35"/>
      <c r="AE149" s="35"/>
      <c r="AR149" s="203" t="s">
        <v>211</v>
      </c>
      <c r="AT149" s="203" t="s">
        <v>207</v>
      </c>
      <c r="AU149" s="203" t="s">
        <v>86</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211</v>
      </c>
      <c r="BM149" s="203" t="s">
        <v>440</v>
      </c>
    </row>
    <row r="150" spans="2:51" s="14" customFormat="1" ht="12">
      <c r="B150" s="229"/>
      <c r="C150" s="230"/>
      <c r="D150" s="205" t="s">
        <v>284</v>
      </c>
      <c r="E150" s="231" t="s">
        <v>1</v>
      </c>
      <c r="F150" s="232" t="s">
        <v>441</v>
      </c>
      <c r="G150" s="230"/>
      <c r="H150" s="231" t="s">
        <v>1</v>
      </c>
      <c r="I150" s="233"/>
      <c r="J150" s="230"/>
      <c r="K150" s="230"/>
      <c r="L150" s="234"/>
      <c r="M150" s="235"/>
      <c r="N150" s="236"/>
      <c r="O150" s="236"/>
      <c r="P150" s="236"/>
      <c r="Q150" s="236"/>
      <c r="R150" s="236"/>
      <c r="S150" s="236"/>
      <c r="T150" s="237"/>
      <c r="AT150" s="238" t="s">
        <v>284</v>
      </c>
      <c r="AU150" s="238" t="s">
        <v>86</v>
      </c>
      <c r="AV150" s="14" t="s">
        <v>84</v>
      </c>
      <c r="AW150" s="14" t="s">
        <v>32</v>
      </c>
      <c r="AX150" s="14" t="s">
        <v>76</v>
      </c>
      <c r="AY150" s="238" t="s">
        <v>205</v>
      </c>
    </row>
    <row r="151" spans="2:51" s="13" customFormat="1" ht="12">
      <c r="B151" s="214"/>
      <c r="C151" s="215"/>
      <c r="D151" s="205" t="s">
        <v>284</v>
      </c>
      <c r="E151" s="216" t="s">
        <v>1</v>
      </c>
      <c r="F151" s="217" t="s">
        <v>442</v>
      </c>
      <c r="G151" s="215"/>
      <c r="H151" s="218">
        <v>0.863</v>
      </c>
      <c r="I151" s="219"/>
      <c r="J151" s="215"/>
      <c r="K151" s="215"/>
      <c r="L151" s="220"/>
      <c r="M151" s="221"/>
      <c r="N151" s="222"/>
      <c r="O151" s="222"/>
      <c r="P151" s="222"/>
      <c r="Q151" s="222"/>
      <c r="R151" s="222"/>
      <c r="S151" s="222"/>
      <c r="T151" s="223"/>
      <c r="AT151" s="224" t="s">
        <v>284</v>
      </c>
      <c r="AU151" s="224" t="s">
        <v>86</v>
      </c>
      <c r="AV151" s="13" t="s">
        <v>86</v>
      </c>
      <c r="AW151" s="13" t="s">
        <v>32</v>
      </c>
      <c r="AX151" s="13" t="s">
        <v>76</v>
      </c>
      <c r="AY151" s="224" t="s">
        <v>205</v>
      </c>
    </row>
    <row r="152" spans="2:51" s="13" customFormat="1" ht="12">
      <c r="B152" s="214"/>
      <c r="C152" s="215"/>
      <c r="D152" s="205" t="s">
        <v>284</v>
      </c>
      <c r="E152" s="216" t="s">
        <v>1</v>
      </c>
      <c r="F152" s="217" t="s">
        <v>443</v>
      </c>
      <c r="G152" s="215"/>
      <c r="H152" s="218">
        <v>0.734</v>
      </c>
      <c r="I152" s="219"/>
      <c r="J152" s="215"/>
      <c r="K152" s="215"/>
      <c r="L152" s="220"/>
      <c r="M152" s="221"/>
      <c r="N152" s="222"/>
      <c r="O152" s="222"/>
      <c r="P152" s="222"/>
      <c r="Q152" s="222"/>
      <c r="R152" s="222"/>
      <c r="S152" s="222"/>
      <c r="T152" s="223"/>
      <c r="AT152" s="224" t="s">
        <v>284</v>
      </c>
      <c r="AU152" s="224" t="s">
        <v>86</v>
      </c>
      <c r="AV152" s="13" t="s">
        <v>86</v>
      </c>
      <c r="AW152" s="13" t="s">
        <v>32</v>
      </c>
      <c r="AX152" s="13" t="s">
        <v>76</v>
      </c>
      <c r="AY152" s="224" t="s">
        <v>205</v>
      </c>
    </row>
    <row r="153" spans="2:51" s="13" customFormat="1" ht="12">
      <c r="B153" s="214"/>
      <c r="C153" s="215"/>
      <c r="D153" s="205" t="s">
        <v>284</v>
      </c>
      <c r="E153" s="216" t="s">
        <v>1</v>
      </c>
      <c r="F153" s="217" t="s">
        <v>444</v>
      </c>
      <c r="G153" s="215"/>
      <c r="H153" s="218">
        <v>0.408</v>
      </c>
      <c r="I153" s="219"/>
      <c r="J153" s="215"/>
      <c r="K153" s="215"/>
      <c r="L153" s="220"/>
      <c r="M153" s="221"/>
      <c r="N153" s="222"/>
      <c r="O153" s="222"/>
      <c r="P153" s="222"/>
      <c r="Q153" s="222"/>
      <c r="R153" s="222"/>
      <c r="S153" s="222"/>
      <c r="T153" s="223"/>
      <c r="AT153" s="224" t="s">
        <v>284</v>
      </c>
      <c r="AU153" s="224" t="s">
        <v>86</v>
      </c>
      <c r="AV153" s="13" t="s">
        <v>86</v>
      </c>
      <c r="AW153" s="13" t="s">
        <v>32</v>
      </c>
      <c r="AX153" s="13" t="s">
        <v>76</v>
      </c>
      <c r="AY153" s="224" t="s">
        <v>205</v>
      </c>
    </row>
    <row r="154" spans="2:51" s="13" customFormat="1" ht="12">
      <c r="B154" s="214"/>
      <c r="C154" s="215"/>
      <c r="D154" s="205" t="s">
        <v>284</v>
      </c>
      <c r="E154" s="216" t="s">
        <v>1</v>
      </c>
      <c r="F154" s="217" t="s">
        <v>445</v>
      </c>
      <c r="G154" s="215"/>
      <c r="H154" s="218">
        <v>1.155</v>
      </c>
      <c r="I154" s="219"/>
      <c r="J154" s="215"/>
      <c r="K154" s="215"/>
      <c r="L154" s="220"/>
      <c r="M154" s="221"/>
      <c r="N154" s="222"/>
      <c r="O154" s="222"/>
      <c r="P154" s="222"/>
      <c r="Q154" s="222"/>
      <c r="R154" s="222"/>
      <c r="S154" s="222"/>
      <c r="T154" s="223"/>
      <c r="AT154" s="224" t="s">
        <v>284</v>
      </c>
      <c r="AU154" s="224" t="s">
        <v>86</v>
      </c>
      <c r="AV154" s="13" t="s">
        <v>86</v>
      </c>
      <c r="AW154" s="13" t="s">
        <v>32</v>
      </c>
      <c r="AX154" s="13" t="s">
        <v>76</v>
      </c>
      <c r="AY154" s="224" t="s">
        <v>205</v>
      </c>
    </row>
    <row r="155" spans="2:51" s="13" customFormat="1" ht="12">
      <c r="B155" s="214"/>
      <c r="C155" s="215"/>
      <c r="D155" s="205" t="s">
        <v>284</v>
      </c>
      <c r="E155" s="216" t="s">
        <v>1</v>
      </c>
      <c r="F155" s="217" t="s">
        <v>446</v>
      </c>
      <c r="G155" s="215"/>
      <c r="H155" s="218">
        <v>2.601</v>
      </c>
      <c r="I155" s="219"/>
      <c r="J155" s="215"/>
      <c r="K155" s="215"/>
      <c r="L155" s="220"/>
      <c r="M155" s="221"/>
      <c r="N155" s="222"/>
      <c r="O155" s="222"/>
      <c r="P155" s="222"/>
      <c r="Q155" s="222"/>
      <c r="R155" s="222"/>
      <c r="S155" s="222"/>
      <c r="T155" s="223"/>
      <c r="AT155" s="224" t="s">
        <v>284</v>
      </c>
      <c r="AU155" s="224" t="s">
        <v>86</v>
      </c>
      <c r="AV155" s="13" t="s">
        <v>86</v>
      </c>
      <c r="AW155" s="13" t="s">
        <v>32</v>
      </c>
      <c r="AX155" s="13" t="s">
        <v>76</v>
      </c>
      <c r="AY155" s="224" t="s">
        <v>205</v>
      </c>
    </row>
    <row r="156" spans="2:51" s="13" customFormat="1" ht="12">
      <c r="B156" s="214"/>
      <c r="C156" s="215"/>
      <c r="D156" s="205" t="s">
        <v>284</v>
      </c>
      <c r="E156" s="216" t="s">
        <v>1</v>
      </c>
      <c r="F156" s="217" t="s">
        <v>447</v>
      </c>
      <c r="G156" s="215"/>
      <c r="H156" s="218">
        <v>1.7</v>
      </c>
      <c r="I156" s="219"/>
      <c r="J156" s="215"/>
      <c r="K156" s="215"/>
      <c r="L156" s="220"/>
      <c r="M156" s="221"/>
      <c r="N156" s="222"/>
      <c r="O156" s="222"/>
      <c r="P156" s="222"/>
      <c r="Q156" s="222"/>
      <c r="R156" s="222"/>
      <c r="S156" s="222"/>
      <c r="T156" s="223"/>
      <c r="AT156" s="224" t="s">
        <v>284</v>
      </c>
      <c r="AU156" s="224" t="s">
        <v>86</v>
      </c>
      <c r="AV156" s="13" t="s">
        <v>86</v>
      </c>
      <c r="AW156" s="13" t="s">
        <v>32</v>
      </c>
      <c r="AX156" s="13" t="s">
        <v>76</v>
      </c>
      <c r="AY156" s="224" t="s">
        <v>205</v>
      </c>
    </row>
    <row r="157" spans="2:51" s="13" customFormat="1" ht="12">
      <c r="B157" s="214"/>
      <c r="C157" s="215"/>
      <c r="D157" s="205" t="s">
        <v>284</v>
      </c>
      <c r="E157" s="216" t="s">
        <v>1</v>
      </c>
      <c r="F157" s="217" t="s">
        <v>448</v>
      </c>
      <c r="G157" s="215"/>
      <c r="H157" s="218">
        <v>0.286</v>
      </c>
      <c r="I157" s="219"/>
      <c r="J157" s="215"/>
      <c r="K157" s="215"/>
      <c r="L157" s="220"/>
      <c r="M157" s="221"/>
      <c r="N157" s="222"/>
      <c r="O157" s="222"/>
      <c r="P157" s="222"/>
      <c r="Q157" s="222"/>
      <c r="R157" s="222"/>
      <c r="S157" s="222"/>
      <c r="T157" s="223"/>
      <c r="AT157" s="224" t="s">
        <v>284</v>
      </c>
      <c r="AU157" s="224" t="s">
        <v>86</v>
      </c>
      <c r="AV157" s="13" t="s">
        <v>86</v>
      </c>
      <c r="AW157" s="13" t="s">
        <v>32</v>
      </c>
      <c r="AX157" s="13" t="s">
        <v>76</v>
      </c>
      <c r="AY157" s="224" t="s">
        <v>205</v>
      </c>
    </row>
    <row r="158" spans="2:51" s="13" customFormat="1" ht="12">
      <c r="B158" s="214"/>
      <c r="C158" s="215"/>
      <c r="D158" s="205" t="s">
        <v>284</v>
      </c>
      <c r="E158" s="216" t="s">
        <v>1</v>
      </c>
      <c r="F158" s="217" t="s">
        <v>449</v>
      </c>
      <c r="G158" s="215"/>
      <c r="H158" s="218">
        <v>0.122</v>
      </c>
      <c r="I158" s="219"/>
      <c r="J158" s="215"/>
      <c r="K158" s="215"/>
      <c r="L158" s="220"/>
      <c r="M158" s="221"/>
      <c r="N158" s="222"/>
      <c r="O158" s="222"/>
      <c r="P158" s="222"/>
      <c r="Q158" s="222"/>
      <c r="R158" s="222"/>
      <c r="S158" s="222"/>
      <c r="T158" s="223"/>
      <c r="AT158" s="224" t="s">
        <v>284</v>
      </c>
      <c r="AU158" s="224" t="s">
        <v>86</v>
      </c>
      <c r="AV158" s="13" t="s">
        <v>86</v>
      </c>
      <c r="AW158" s="13" t="s">
        <v>32</v>
      </c>
      <c r="AX158" s="13" t="s">
        <v>76</v>
      </c>
      <c r="AY158" s="224" t="s">
        <v>205</v>
      </c>
    </row>
    <row r="159" spans="2:51" s="13" customFormat="1" ht="12">
      <c r="B159" s="214"/>
      <c r="C159" s="215"/>
      <c r="D159" s="205" t="s">
        <v>284</v>
      </c>
      <c r="E159" s="216" t="s">
        <v>1</v>
      </c>
      <c r="F159" s="217" t="s">
        <v>444</v>
      </c>
      <c r="G159" s="215"/>
      <c r="H159" s="218">
        <v>0.408</v>
      </c>
      <c r="I159" s="219"/>
      <c r="J159" s="215"/>
      <c r="K159" s="215"/>
      <c r="L159" s="220"/>
      <c r="M159" s="221"/>
      <c r="N159" s="222"/>
      <c r="O159" s="222"/>
      <c r="P159" s="222"/>
      <c r="Q159" s="222"/>
      <c r="R159" s="222"/>
      <c r="S159" s="222"/>
      <c r="T159" s="223"/>
      <c r="AT159" s="224" t="s">
        <v>284</v>
      </c>
      <c r="AU159" s="224" t="s">
        <v>86</v>
      </c>
      <c r="AV159" s="13" t="s">
        <v>86</v>
      </c>
      <c r="AW159" s="13" t="s">
        <v>32</v>
      </c>
      <c r="AX159" s="13" t="s">
        <v>76</v>
      </c>
      <c r="AY159" s="224" t="s">
        <v>205</v>
      </c>
    </row>
    <row r="160" spans="2:51" s="13" customFormat="1" ht="12">
      <c r="B160" s="214"/>
      <c r="C160" s="215"/>
      <c r="D160" s="205" t="s">
        <v>284</v>
      </c>
      <c r="E160" s="216" t="s">
        <v>1</v>
      </c>
      <c r="F160" s="217" t="s">
        <v>450</v>
      </c>
      <c r="G160" s="215"/>
      <c r="H160" s="218">
        <v>0.272</v>
      </c>
      <c r="I160" s="219"/>
      <c r="J160" s="215"/>
      <c r="K160" s="215"/>
      <c r="L160" s="220"/>
      <c r="M160" s="221"/>
      <c r="N160" s="222"/>
      <c r="O160" s="222"/>
      <c r="P160" s="222"/>
      <c r="Q160" s="222"/>
      <c r="R160" s="222"/>
      <c r="S160" s="222"/>
      <c r="T160" s="223"/>
      <c r="AT160" s="224" t="s">
        <v>284</v>
      </c>
      <c r="AU160" s="224" t="s">
        <v>86</v>
      </c>
      <c r="AV160" s="13" t="s">
        <v>86</v>
      </c>
      <c r="AW160" s="13" t="s">
        <v>32</v>
      </c>
      <c r="AX160" s="13" t="s">
        <v>76</v>
      </c>
      <c r="AY160" s="224" t="s">
        <v>205</v>
      </c>
    </row>
    <row r="161" spans="2:51" s="13" customFormat="1" ht="12">
      <c r="B161" s="214"/>
      <c r="C161" s="215"/>
      <c r="D161" s="205" t="s">
        <v>284</v>
      </c>
      <c r="E161" s="216" t="s">
        <v>1</v>
      </c>
      <c r="F161" s="217" t="s">
        <v>451</v>
      </c>
      <c r="G161" s="215"/>
      <c r="H161" s="218">
        <v>0.217</v>
      </c>
      <c r="I161" s="219"/>
      <c r="J161" s="215"/>
      <c r="K161" s="215"/>
      <c r="L161" s="220"/>
      <c r="M161" s="221"/>
      <c r="N161" s="222"/>
      <c r="O161" s="222"/>
      <c r="P161" s="222"/>
      <c r="Q161" s="222"/>
      <c r="R161" s="222"/>
      <c r="S161" s="222"/>
      <c r="T161" s="223"/>
      <c r="AT161" s="224" t="s">
        <v>284</v>
      </c>
      <c r="AU161" s="224" t="s">
        <v>86</v>
      </c>
      <c r="AV161" s="13" t="s">
        <v>86</v>
      </c>
      <c r="AW161" s="13" t="s">
        <v>32</v>
      </c>
      <c r="AX161" s="13" t="s">
        <v>76</v>
      </c>
      <c r="AY161" s="224" t="s">
        <v>205</v>
      </c>
    </row>
    <row r="162" spans="2:51" s="13" customFormat="1" ht="12">
      <c r="B162" s="214"/>
      <c r="C162" s="215"/>
      <c r="D162" s="205" t="s">
        <v>284</v>
      </c>
      <c r="E162" s="216" t="s">
        <v>1</v>
      </c>
      <c r="F162" s="217" t="s">
        <v>452</v>
      </c>
      <c r="G162" s="215"/>
      <c r="H162" s="218">
        <v>0.055</v>
      </c>
      <c r="I162" s="219"/>
      <c r="J162" s="215"/>
      <c r="K162" s="215"/>
      <c r="L162" s="220"/>
      <c r="M162" s="221"/>
      <c r="N162" s="222"/>
      <c r="O162" s="222"/>
      <c r="P162" s="222"/>
      <c r="Q162" s="222"/>
      <c r="R162" s="222"/>
      <c r="S162" s="222"/>
      <c r="T162" s="223"/>
      <c r="AT162" s="224" t="s">
        <v>284</v>
      </c>
      <c r="AU162" s="224" t="s">
        <v>86</v>
      </c>
      <c r="AV162" s="13" t="s">
        <v>86</v>
      </c>
      <c r="AW162" s="13" t="s">
        <v>32</v>
      </c>
      <c r="AX162" s="13" t="s">
        <v>76</v>
      </c>
      <c r="AY162" s="224" t="s">
        <v>205</v>
      </c>
    </row>
    <row r="163" spans="2:51" s="15" customFormat="1" ht="12">
      <c r="B163" s="239"/>
      <c r="C163" s="240"/>
      <c r="D163" s="205" t="s">
        <v>284</v>
      </c>
      <c r="E163" s="241" t="s">
        <v>1</v>
      </c>
      <c r="F163" s="242" t="s">
        <v>453</v>
      </c>
      <c r="G163" s="240"/>
      <c r="H163" s="243">
        <v>8.821</v>
      </c>
      <c r="I163" s="244"/>
      <c r="J163" s="240"/>
      <c r="K163" s="240"/>
      <c r="L163" s="245"/>
      <c r="M163" s="246"/>
      <c r="N163" s="247"/>
      <c r="O163" s="247"/>
      <c r="P163" s="247"/>
      <c r="Q163" s="247"/>
      <c r="R163" s="247"/>
      <c r="S163" s="247"/>
      <c r="T163" s="248"/>
      <c r="AT163" s="249" t="s">
        <v>284</v>
      </c>
      <c r="AU163" s="249" t="s">
        <v>86</v>
      </c>
      <c r="AV163" s="15" t="s">
        <v>211</v>
      </c>
      <c r="AW163" s="15" t="s">
        <v>32</v>
      </c>
      <c r="AX163" s="15" t="s">
        <v>84</v>
      </c>
      <c r="AY163" s="249" t="s">
        <v>205</v>
      </c>
    </row>
    <row r="164" spans="1:65" s="2" customFormat="1" ht="24.2" customHeight="1">
      <c r="A164" s="35"/>
      <c r="B164" s="36"/>
      <c r="C164" s="192" t="s">
        <v>218</v>
      </c>
      <c r="D164" s="192" t="s">
        <v>207</v>
      </c>
      <c r="E164" s="193" t="s">
        <v>454</v>
      </c>
      <c r="F164" s="194" t="s">
        <v>455</v>
      </c>
      <c r="G164" s="195" t="s">
        <v>358</v>
      </c>
      <c r="H164" s="196">
        <v>8.821</v>
      </c>
      <c r="I164" s="197"/>
      <c r="J164" s="198">
        <f>ROUND(I164*H164,2)</f>
        <v>0</v>
      </c>
      <c r="K164" s="194" t="s">
        <v>278</v>
      </c>
      <c r="L164" s="40"/>
      <c r="M164" s="199" t="s">
        <v>1</v>
      </c>
      <c r="N164" s="200" t="s">
        <v>41</v>
      </c>
      <c r="O164" s="72"/>
      <c r="P164" s="201">
        <f>O164*H164</f>
        <v>0</v>
      </c>
      <c r="Q164" s="201">
        <v>0</v>
      </c>
      <c r="R164" s="201">
        <f>Q164*H164</f>
        <v>0</v>
      </c>
      <c r="S164" s="201">
        <v>2</v>
      </c>
      <c r="T164" s="202">
        <f>S164*H164</f>
        <v>17.642</v>
      </c>
      <c r="U164" s="35"/>
      <c r="V164" s="35"/>
      <c r="W164" s="35"/>
      <c r="X164" s="35"/>
      <c r="Y164" s="35"/>
      <c r="Z164" s="35"/>
      <c r="AA164" s="35"/>
      <c r="AB164" s="35"/>
      <c r="AC164" s="35"/>
      <c r="AD164" s="35"/>
      <c r="AE164" s="35"/>
      <c r="AR164" s="203" t="s">
        <v>211</v>
      </c>
      <c r="AT164" s="203" t="s">
        <v>207</v>
      </c>
      <c r="AU164" s="203" t="s">
        <v>86</v>
      </c>
      <c r="AY164" s="18" t="s">
        <v>205</v>
      </c>
      <c r="BE164" s="204">
        <f>IF(N164="základní",J164,0)</f>
        <v>0</v>
      </c>
      <c r="BF164" s="204">
        <f>IF(N164="snížená",J164,0)</f>
        <v>0</v>
      </c>
      <c r="BG164" s="204">
        <f>IF(N164="zákl. přenesená",J164,0)</f>
        <v>0</v>
      </c>
      <c r="BH164" s="204">
        <f>IF(N164="sníž. přenesená",J164,0)</f>
        <v>0</v>
      </c>
      <c r="BI164" s="204">
        <f>IF(N164="nulová",J164,0)</f>
        <v>0</v>
      </c>
      <c r="BJ164" s="18" t="s">
        <v>84</v>
      </c>
      <c r="BK164" s="204">
        <f>ROUND(I164*H164,2)</f>
        <v>0</v>
      </c>
      <c r="BL164" s="18" t="s">
        <v>211</v>
      </c>
      <c r="BM164" s="203" t="s">
        <v>456</v>
      </c>
    </row>
    <row r="165" spans="2:51" s="14" customFormat="1" ht="12">
      <c r="B165" s="229"/>
      <c r="C165" s="230"/>
      <c r="D165" s="205" t="s">
        <v>284</v>
      </c>
      <c r="E165" s="231" t="s">
        <v>1</v>
      </c>
      <c r="F165" s="232" t="s">
        <v>441</v>
      </c>
      <c r="G165" s="230"/>
      <c r="H165" s="231" t="s">
        <v>1</v>
      </c>
      <c r="I165" s="233"/>
      <c r="J165" s="230"/>
      <c r="K165" s="230"/>
      <c r="L165" s="234"/>
      <c r="M165" s="235"/>
      <c r="N165" s="236"/>
      <c r="O165" s="236"/>
      <c r="P165" s="236"/>
      <c r="Q165" s="236"/>
      <c r="R165" s="236"/>
      <c r="S165" s="236"/>
      <c r="T165" s="237"/>
      <c r="AT165" s="238" t="s">
        <v>284</v>
      </c>
      <c r="AU165" s="238" t="s">
        <v>86</v>
      </c>
      <c r="AV165" s="14" t="s">
        <v>84</v>
      </c>
      <c r="AW165" s="14" t="s">
        <v>32</v>
      </c>
      <c r="AX165" s="14" t="s">
        <v>76</v>
      </c>
      <c r="AY165" s="238" t="s">
        <v>205</v>
      </c>
    </row>
    <row r="166" spans="2:51" s="13" customFormat="1" ht="12">
      <c r="B166" s="214"/>
      <c r="C166" s="215"/>
      <c r="D166" s="205" t="s">
        <v>284</v>
      </c>
      <c r="E166" s="216" t="s">
        <v>1</v>
      </c>
      <c r="F166" s="217" t="s">
        <v>442</v>
      </c>
      <c r="G166" s="215"/>
      <c r="H166" s="218">
        <v>0.863</v>
      </c>
      <c r="I166" s="219"/>
      <c r="J166" s="215"/>
      <c r="K166" s="215"/>
      <c r="L166" s="220"/>
      <c r="M166" s="221"/>
      <c r="N166" s="222"/>
      <c r="O166" s="222"/>
      <c r="P166" s="222"/>
      <c r="Q166" s="222"/>
      <c r="R166" s="222"/>
      <c r="S166" s="222"/>
      <c r="T166" s="223"/>
      <c r="AT166" s="224" t="s">
        <v>284</v>
      </c>
      <c r="AU166" s="224" t="s">
        <v>86</v>
      </c>
      <c r="AV166" s="13" t="s">
        <v>86</v>
      </c>
      <c r="AW166" s="13" t="s">
        <v>32</v>
      </c>
      <c r="AX166" s="13" t="s">
        <v>76</v>
      </c>
      <c r="AY166" s="224" t="s">
        <v>205</v>
      </c>
    </row>
    <row r="167" spans="2:51" s="13" customFormat="1" ht="12">
      <c r="B167" s="214"/>
      <c r="C167" s="215"/>
      <c r="D167" s="205" t="s">
        <v>284</v>
      </c>
      <c r="E167" s="216" t="s">
        <v>1</v>
      </c>
      <c r="F167" s="217" t="s">
        <v>443</v>
      </c>
      <c r="G167" s="215"/>
      <c r="H167" s="218">
        <v>0.734</v>
      </c>
      <c r="I167" s="219"/>
      <c r="J167" s="215"/>
      <c r="K167" s="215"/>
      <c r="L167" s="220"/>
      <c r="M167" s="221"/>
      <c r="N167" s="222"/>
      <c r="O167" s="222"/>
      <c r="P167" s="222"/>
      <c r="Q167" s="222"/>
      <c r="R167" s="222"/>
      <c r="S167" s="222"/>
      <c r="T167" s="223"/>
      <c r="AT167" s="224" t="s">
        <v>284</v>
      </c>
      <c r="AU167" s="224" t="s">
        <v>86</v>
      </c>
      <c r="AV167" s="13" t="s">
        <v>86</v>
      </c>
      <c r="AW167" s="13" t="s">
        <v>32</v>
      </c>
      <c r="AX167" s="13" t="s">
        <v>76</v>
      </c>
      <c r="AY167" s="224" t="s">
        <v>205</v>
      </c>
    </row>
    <row r="168" spans="2:51" s="13" customFormat="1" ht="12">
      <c r="B168" s="214"/>
      <c r="C168" s="215"/>
      <c r="D168" s="205" t="s">
        <v>284</v>
      </c>
      <c r="E168" s="216" t="s">
        <v>1</v>
      </c>
      <c r="F168" s="217" t="s">
        <v>444</v>
      </c>
      <c r="G168" s="215"/>
      <c r="H168" s="218">
        <v>0.408</v>
      </c>
      <c r="I168" s="219"/>
      <c r="J168" s="215"/>
      <c r="K168" s="215"/>
      <c r="L168" s="220"/>
      <c r="M168" s="221"/>
      <c r="N168" s="222"/>
      <c r="O168" s="222"/>
      <c r="P168" s="222"/>
      <c r="Q168" s="222"/>
      <c r="R168" s="222"/>
      <c r="S168" s="222"/>
      <c r="T168" s="223"/>
      <c r="AT168" s="224" t="s">
        <v>284</v>
      </c>
      <c r="AU168" s="224" t="s">
        <v>86</v>
      </c>
      <c r="AV168" s="13" t="s">
        <v>86</v>
      </c>
      <c r="AW168" s="13" t="s">
        <v>32</v>
      </c>
      <c r="AX168" s="13" t="s">
        <v>76</v>
      </c>
      <c r="AY168" s="224" t="s">
        <v>205</v>
      </c>
    </row>
    <row r="169" spans="2:51" s="13" customFormat="1" ht="12">
      <c r="B169" s="214"/>
      <c r="C169" s="215"/>
      <c r="D169" s="205" t="s">
        <v>284</v>
      </c>
      <c r="E169" s="216" t="s">
        <v>1</v>
      </c>
      <c r="F169" s="217" t="s">
        <v>445</v>
      </c>
      <c r="G169" s="215"/>
      <c r="H169" s="218">
        <v>1.155</v>
      </c>
      <c r="I169" s="219"/>
      <c r="J169" s="215"/>
      <c r="K169" s="215"/>
      <c r="L169" s="220"/>
      <c r="M169" s="221"/>
      <c r="N169" s="222"/>
      <c r="O169" s="222"/>
      <c r="P169" s="222"/>
      <c r="Q169" s="222"/>
      <c r="R169" s="222"/>
      <c r="S169" s="222"/>
      <c r="T169" s="223"/>
      <c r="AT169" s="224" t="s">
        <v>284</v>
      </c>
      <c r="AU169" s="224" t="s">
        <v>86</v>
      </c>
      <c r="AV169" s="13" t="s">
        <v>86</v>
      </c>
      <c r="AW169" s="13" t="s">
        <v>32</v>
      </c>
      <c r="AX169" s="13" t="s">
        <v>76</v>
      </c>
      <c r="AY169" s="224" t="s">
        <v>205</v>
      </c>
    </row>
    <row r="170" spans="2:51" s="13" customFormat="1" ht="12">
      <c r="B170" s="214"/>
      <c r="C170" s="215"/>
      <c r="D170" s="205" t="s">
        <v>284</v>
      </c>
      <c r="E170" s="216" t="s">
        <v>1</v>
      </c>
      <c r="F170" s="217" t="s">
        <v>446</v>
      </c>
      <c r="G170" s="215"/>
      <c r="H170" s="218">
        <v>2.601</v>
      </c>
      <c r="I170" s="219"/>
      <c r="J170" s="215"/>
      <c r="K170" s="215"/>
      <c r="L170" s="220"/>
      <c r="M170" s="221"/>
      <c r="N170" s="222"/>
      <c r="O170" s="222"/>
      <c r="P170" s="222"/>
      <c r="Q170" s="222"/>
      <c r="R170" s="222"/>
      <c r="S170" s="222"/>
      <c r="T170" s="223"/>
      <c r="AT170" s="224" t="s">
        <v>284</v>
      </c>
      <c r="AU170" s="224" t="s">
        <v>86</v>
      </c>
      <c r="AV170" s="13" t="s">
        <v>86</v>
      </c>
      <c r="AW170" s="13" t="s">
        <v>32</v>
      </c>
      <c r="AX170" s="13" t="s">
        <v>76</v>
      </c>
      <c r="AY170" s="224" t="s">
        <v>205</v>
      </c>
    </row>
    <row r="171" spans="2:51" s="13" customFormat="1" ht="12">
      <c r="B171" s="214"/>
      <c r="C171" s="215"/>
      <c r="D171" s="205" t="s">
        <v>284</v>
      </c>
      <c r="E171" s="216" t="s">
        <v>1</v>
      </c>
      <c r="F171" s="217" t="s">
        <v>447</v>
      </c>
      <c r="G171" s="215"/>
      <c r="H171" s="218">
        <v>1.7</v>
      </c>
      <c r="I171" s="219"/>
      <c r="J171" s="215"/>
      <c r="K171" s="215"/>
      <c r="L171" s="220"/>
      <c r="M171" s="221"/>
      <c r="N171" s="222"/>
      <c r="O171" s="222"/>
      <c r="P171" s="222"/>
      <c r="Q171" s="222"/>
      <c r="R171" s="222"/>
      <c r="S171" s="222"/>
      <c r="T171" s="223"/>
      <c r="AT171" s="224" t="s">
        <v>284</v>
      </c>
      <c r="AU171" s="224" t="s">
        <v>86</v>
      </c>
      <c r="AV171" s="13" t="s">
        <v>86</v>
      </c>
      <c r="AW171" s="13" t="s">
        <v>32</v>
      </c>
      <c r="AX171" s="13" t="s">
        <v>76</v>
      </c>
      <c r="AY171" s="224" t="s">
        <v>205</v>
      </c>
    </row>
    <row r="172" spans="2:51" s="13" customFormat="1" ht="12">
      <c r="B172" s="214"/>
      <c r="C172" s="215"/>
      <c r="D172" s="205" t="s">
        <v>284</v>
      </c>
      <c r="E172" s="216" t="s">
        <v>1</v>
      </c>
      <c r="F172" s="217" t="s">
        <v>448</v>
      </c>
      <c r="G172" s="215"/>
      <c r="H172" s="218">
        <v>0.286</v>
      </c>
      <c r="I172" s="219"/>
      <c r="J172" s="215"/>
      <c r="K172" s="215"/>
      <c r="L172" s="220"/>
      <c r="M172" s="221"/>
      <c r="N172" s="222"/>
      <c r="O172" s="222"/>
      <c r="P172" s="222"/>
      <c r="Q172" s="222"/>
      <c r="R172" s="222"/>
      <c r="S172" s="222"/>
      <c r="T172" s="223"/>
      <c r="AT172" s="224" t="s">
        <v>284</v>
      </c>
      <c r="AU172" s="224" t="s">
        <v>86</v>
      </c>
      <c r="AV172" s="13" t="s">
        <v>86</v>
      </c>
      <c r="AW172" s="13" t="s">
        <v>32</v>
      </c>
      <c r="AX172" s="13" t="s">
        <v>76</v>
      </c>
      <c r="AY172" s="224" t="s">
        <v>205</v>
      </c>
    </row>
    <row r="173" spans="2:51" s="13" customFormat="1" ht="12">
      <c r="B173" s="214"/>
      <c r="C173" s="215"/>
      <c r="D173" s="205" t="s">
        <v>284</v>
      </c>
      <c r="E173" s="216" t="s">
        <v>1</v>
      </c>
      <c r="F173" s="217" t="s">
        <v>449</v>
      </c>
      <c r="G173" s="215"/>
      <c r="H173" s="218">
        <v>0.122</v>
      </c>
      <c r="I173" s="219"/>
      <c r="J173" s="215"/>
      <c r="K173" s="215"/>
      <c r="L173" s="220"/>
      <c r="M173" s="221"/>
      <c r="N173" s="222"/>
      <c r="O173" s="222"/>
      <c r="P173" s="222"/>
      <c r="Q173" s="222"/>
      <c r="R173" s="222"/>
      <c r="S173" s="222"/>
      <c r="T173" s="223"/>
      <c r="AT173" s="224" t="s">
        <v>284</v>
      </c>
      <c r="AU173" s="224" t="s">
        <v>86</v>
      </c>
      <c r="AV173" s="13" t="s">
        <v>86</v>
      </c>
      <c r="AW173" s="13" t="s">
        <v>32</v>
      </c>
      <c r="AX173" s="13" t="s">
        <v>76</v>
      </c>
      <c r="AY173" s="224" t="s">
        <v>205</v>
      </c>
    </row>
    <row r="174" spans="2:51" s="13" customFormat="1" ht="12">
      <c r="B174" s="214"/>
      <c r="C174" s="215"/>
      <c r="D174" s="205" t="s">
        <v>284</v>
      </c>
      <c r="E174" s="216" t="s">
        <v>1</v>
      </c>
      <c r="F174" s="217" t="s">
        <v>444</v>
      </c>
      <c r="G174" s="215"/>
      <c r="H174" s="218">
        <v>0.408</v>
      </c>
      <c r="I174" s="219"/>
      <c r="J174" s="215"/>
      <c r="K174" s="215"/>
      <c r="L174" s="220"/>
      <c r="M174" s="221"/>
      <c r="N174" s="222"/>
      <c r="O174" s="222"/>
      <c r="P174" s="222"/>
      <c r="Q174" s="222"/>
      <c r="R174" s="222"/>
      <c r="S174" s="222"/>
      <c r="T174" s="223"/>
      <c r="AT174" s="224" t="s">
        <v>284</v>
      </c>
      <c r="AU174" s="224" t="s">
        <v>86</v>
      </c>
      <c r="AV174" s="13" t="s">
        <v>86</v>
      </c>
      <c r="AW174" s="13" t="s">
        <v>32</v>
      </c>
      <c r="AX174" s="13" t="s">
        <v>76</v>
      </c>
      <c r="AY174" s="224" t="s">
        <v>205</v>
      </c>
    </row>
    <row r="175" spans="2:51" s="13" customFormat="1" ht="12">
      <c r="B175" s="214"/>
      <c r="C175" s="215"/>
      <c r="D175" s="205" t="s">
        <v>284</v>
      </c>
      <c r="E175" s="216" t="s">
        <v>1</v>
      </c>
      <c r="F175" s="217" t="s">
        <v>450</v>
      </c>
      <c r="G175" s="215"/>
      <c r="H175" s="218">
        <v>0.272</v>
      </c>
      <c r="I175" s="219"/>
      <c r="J175" s="215"/>
      <c r="K175" s="215"/>
      <c r="L175" s="220"/>
      <c r="M175" s="221"/>
      <c r="N175" s="222"/>
      <c r="O175" s="222"/>
      <c r="P175" s="222"/>
      <c r="Q175" s="222"/>
      <c r="R175" s="222"/>
      <c r="S175" s="222"/>
      <c r="T175" s="223"/>
      <c r="AT175" s="224" t="s">
        <v>284</v>
      </c>
      <c r="AU175" s="224" t="s">
        <v>86</v>
      </c>
      <c r="AV175" s="13" t="s">
        <v>86</v>
      </c>
      <c r="AW175" s="13" t="s">
        <v>32</v>
      </c>
      <c r="AX175" s="13" t="s">
        <v>76</v>
      </c>
      <c r="AY175" s="224" t="s">
        <v>205</v>
      </c>
    </row>
    <row r="176" spans="2:51" s="13" customFormat="1" ht="12">
      <c r="B176" s="214"/>
      <c r="C176" s="215"/>
      <c r="D176" s="205" t="s">
        <v>284</v>
      </c>
      <c r="E176" s="216" t="s">
        <v>1</v>
      </c>
      <c r="F176" s="217" t="s">
        <v>451</v>
      </c>
      <c r="G176" s="215"/>
      <c r="H176" s="218">
        <v>0.217</v>
      </c>
      <c r="I176" s="219"/>
      <c r="J176" s="215"/>
      <c r="K176" s="215"/>
      <c r="L176" s="220"/>
      <c r="M176" s="221"/>
      <c r="N176" s="222"/>
      <c r="O176" s="222"/>
      <c r="P176" s="222"/>
      <c r="Q176" s="222"/>
      <c r="R176" s="222"/>
      <c r="S176" s="222"/>
      <c r="T176" s="223"/>
      <c r="AT176" s="224" t="s">
        <v>284</v>
      </c>
      <c r="AU176" s="224" t="s">
        <v>86</v>
      </c>
      <c r="AV176" s="13" t="s">
        <v>86</v>
      </c>
      <c r="AW176" s="13" t="s">
        <v>32</v>
      </c>
      <c r="AX176" s="13" t="s">
        <v>76</v>
      </c>
      <c r="AY176" s="224" t="s">
        <v>205</v>
      </c>
    </row>
    <row r="177" spans="2:51" s="13" customFormat="1" ht="12">
      <c r="B177" s="214"/>
      <c r="C177" s="215"/>
      <c r="D177" s="205" t="s">
        <v>284</v>
      </c>
      <c r="E177" s="216" t="s">
        <v>1</v>
      </c>
      <c r="F177" s="217" t="s">
        <v>452</v>
      </c>
      <c r="G177" s="215"/>
      <c r="H177" s="218">
        <v>0.055</v>
      </c>
      <c r="I177" s="219"/>
      <c r="J177" s="215"/>
      <c r="K177" s="215"/>
      <c r="L177" s="220"/>
      <c r="M177" s="221"/>
      <c r="N177" s="222"/>
      <c r="O177" s="222"/>
      <c r="P177" s="222"/>
      <c r="Q177" s="222"/>
      <c r="R177" s="222"/>
      <c r="S177" s="222"/>
      <c r="T177" s="223"/>
      <c r="AT177" s="224" t="s">
        <v>284</v>
      </c>
      <c r="AU177" s="224" t="s">
        <v>86</v>
      </c>
      <c r="AV177" s="13" t="s">
        <v>86</v>
      </c>
      <c r="AW177" s="13" t="s">
        <v>32</v>
      </c>
      <c r="AX177" s="13" t="s">
        <v>76</v>
      </c>
      <c r="AY177" s="224" t="s">
        <v>205</v>
      </c>
    </row>
    <row r="178" spans="2:51" s="15" customFormat="1" ht="12">
      <c r="B178" s="239"/>
      <c r="C178" s="240"/>
      <c r="D178" s="205" t="s">
        <v>284</v>
      </c>
      <c r="E178" s="241" t="s">
        <v>1</v>
      </c>
      <c r="F178" s="242" t="s">
        <v>453</v>
      </c>
      <c r="G178" s="240"/>
      <c r="H178" s="243">
        <v>8.821</v>
      </c>
      <c r="I178" s="244"/>
      <c r="J178" s="240"/>
      <c r="K178" s="240"/>
      <c r="L178" s="245"/>
      <c r="M178" s="246"/>
      <c r="N178" s="247"/>
      <c r="O178" s="247"/>
      <c r="P178" s="247"/>
      <c r="Q178" s="247"/>
      <c r="R178" s="247"/>
      <c r="S178" s="247"/>
      <c r="T178" s="248"/>
      <c r="AT178" s="249" t="s">
        <v>284</v>
      </c>
      <c r="AU178" s="249" t="s">
        <v>86</v>
      </c>
      <c r="AV178" s="15" t="s">
        <v>211</v>
      </c>
      <c r="AW178" s="15" t="s">
        <v>32</v>
      </c>
      <c r="AX178" s="15" t="s">
        <v>84</v>
      </c>
      <c r="AY178" s="249" t="s">
        <v>205</v>
      </c>
    </row>
    <row r="179" spans="1:65" s="2" customFormat="1" ht="37.9" customHeight="1">
      <c r="A179" s="35"/>
      <c r="B179" s="36"/>
      <c r="C179" s="192" t="s">
        <v>211</v>
      </c>
      <c r="D179" s="192" t="s">
        <v>207</v>
      </c>
      <c r="E179" s="193" t="s">
        <v>457</v>
      </c>
      <c r="F179" s="194" t="s">
        <v>458</v>
      </c>
      <c r="G179" s="195" t="s">
        <v>358</v>
      </c>
      <c r="H179" s="196">
        <v>318.949</v>
      </c>
      <c r="I179" s="197"/>
      <c r="J179" s="198">
        <f>ROUND(I179*H179,2)</f>
        <v>0</v>
      </c>
      <c r="K179" s="194" t="s">
        <v>278</v>
      </c>
      <c r="L179" s="40"/>
      <c r="M179" s="199" t="s">
        <v>1</v>
      </c>
      <c r="N179" s="200" t="s">
        <v>41</v>
      </c>
      <c r="O179" s="72"/>
      <c r="P179" s="201">
        <f>O179*H179</f>
        <v>0</v>
      </c>
      <c r="Q179" s="201">
        <v>0</v>
      </c>
      <c r="R179" s="201">
        <f>Q179*H179</f>
        <v>0</v>
      </c>
      <c r="S179" s="201">
        <v>0</v>
      </c>
      <c r="T179" s="202">
        <f>S179*H179</f>
        <v>0</v>
      </c>
      <c r="U179" s="35"/>
      <c r="V179" s="35"/>
      <c r="W179" s="35"/>
      <c r="X179" s="35"/>
      <c r="Y179" s="35"/>
      <c r="Z179" s="35"/>
      <c r="AA179" s="35"/>
      <c r="AB179" s="35"/>
      <c r="AC179" s="35"/>
      <c r="AD179" s="35"/>
      <c r="AE179" s="35"/>
      <c r="AR179" s="203" t="s">
        <v>211</v>
      </c>
      <c r="AT179" s="203" t="s">
        <v>207</v>
      </c>
      <c r="AU179" s="203" t="s">
        <v>86</v>
      </c>
      <c r="AY179" s="18" t="s">
        <v>205</v>
      </c>
      <c r="BE179" s="204">
        <f>IF(N179="základní",J179,0)</f>
        <v>0</v>
      </c>
      <c r="BF179" s="204">
        <f>IF(N179="snížená",J179,0)</f>
        <v>0</v>
      </c>
      <c r="BG179" s="204">
        <f>IF(N179="zákl. přenesená",J179,0)</f>
        <v>0</v>
      </c>
      <c r="BH179" s="204">
        <f>IF(N179="sníž. přenesená",J179,0)</f>
        <v>0</v>
      </c>
      <c r="BI179" s="204">
        <f>IF(N179="nulová",J179,0)</f>
        <v>0</v>
      </c>
      <c r="BJ179" s="18" t="s">
        <v>84</v>
      </c>
      <c r="BK179" s="204">
        <f>ROUND(I179*H179,2)</f>
        <v>0</v>
      </c>
      <c r="BL179" s="18" t="s">
        <v>211</v>
      </c>
      <c r="BM179" s="203" t="s">
        <v>459</v>
      </c>
    </row>
    <row r="180" spans="2:51" s="14" customFormat="1" ht="12">
      <c r="B180" s="229"/>
      <c r="C180" s="230"/>
      <c r="D180" s="205" t="s">
        <v>284</v>
      </c>
      <c r="E180" s="231" t="s">
        <v>1</v>
      </c>
      <c r="F180" s="232" t="s">
        <v>441</v>
      </c>
      <c r="G180" s="230"/>
      <c r="H180" s="231" t="s">
        <v>1</v>
      </c>
      <c r="I180" s="233"/>
      <c r="J180" s="230"/>
      <c r="K180" s="230"/>
      <c r="L180" s="234"/>
      <c r="M180" s="235"/>
      <c r="N180" s="236"/>
      <c r="O180" s="236"/>
      <c r="P180" s="236"/>
      <c r="Q180" s="236"/>
      <c r="R180" s="236"/>
      <c r="S180" s="236"/>
      <c r="T180" s="237"/>
      <c r="AT180" s="238" t="s">
        <v>284</v>
      </c>
      <c r="AU180" s="238" t="s">
        <v>86</v>
      </c>
      <c r="AV180" s="14" t="s">
        <v>84</v>
      </c>
      <c r="AW180" s="14" t="s">
        <v>32</v>
      </c>
      <c r="AX180" s="14" t="s">
        <v>76</v>
      </c>
      <c r="AY180" s="238" t="s">
        <v>205</v>
      </c>
    </row>
    <row r="181" spans="2:51" s="13" customFormat="1" ht="12">
      <c r="B181" s="214"/>
      <c r="C181" s="215"/>
      <c r="D181" s="205" t="s">
        <v>284</v>
      </c>
      <c r="E181" s="216" t="s">
        <v>1</v>
      </c>
      <c r="F181" s="217" t="s">
        <v>460</v>
      </c>
      <c r="G181" s="215"/>
      <c r="H181" s="218">
        <v>34.5</v>
      </c>
      <c r="I181" s="219"/>
      <c r="J181" s="215"/>
      <c r="K181" s="215"/>
      <c r="L181" s="220"/>
      <c r="M181" s="221"/>
      <c r="N181" s="222"/>
      <c r="O181" s="222"/>
      <c r="P181" s="222"/>
      <c r="Q181" s="222"/>
      <c r="R181" s="222"/>
      <c r="S181" s="222"/>
      <c r="T181" s="223"/>
      <c r="AT181" s="224" t="s">
        <v>284</v>
      </c>
      <c r="AU181" s="224" t="s">
        <v>86</v>
      </c>
      <c r="AV181" s="13" t="s">
        <v>86</v>
      </c>
      <c r="AW181" s="13" t="s">
        <v>32</v>
      </c>
      <c r="AX181" s="13" t="s">
        <v>76</v>
      </c>
      <c r="AY181" s="224" t="s">
        <v>205</v>
      </c>
    </row>
    <row r="182" spans="2:51" s="13" customFormat="1" ht="12">
      <c r="B182" s="214"/>
      <c r="C182" s="215"/>
      <c r="D182" s="205" t="s">
        <v>284</v>
      </c>
      <c r="E182" s="216" t="s">
        <v>1</v>
      </c>
      <c r="F182" s="217" t="s">
        <v>461</v>
      </c>
      <c r="G182" s="215"/>
      <c r="H182" s="218">
        <v>29.376</v>
      </c>
      <c r="I182" s="219"/>
      <c r="J182" s="215"/>
      <c r="K182" s="215"/>
      <c r="L182" s="220"/>
      <c r="M182" s="221"/>
      <c r="N182" s="222"/>
      <c r="O182" s="222"/>
      <c r="P182" s="222"/>
      <c r="Q182" s="222"/>
      <c r="R182" s="222"/>
      <c r="S182" s="222"/>
      <c r="T182" s="223"/>
      <c r="AT182" s="224" t="s">
        <v>284</v>
      </c>
      <c r="AU182" s="224" t="s">
        <v>86</v>
      </c>
      <c r="AV182" s="13" t="s">
        <v>86</v>
      </c>
      <c r="AW182" s="13" t="s">
        <v>32</v>
      </c>
      <c r="AX182" s="13" t="s">
        <v>76</v>
      </c>
      <c r="AY182" s="224" t="s">
        <v>205</v>
      </c>
    </row>
    <row r="183" spans="2:51" s="13" customFormat="1" ht="12">
      <c r="B183" s="214"/>
      <c r="C183" s="215"/>
      <c r="D183" s="205" t="s">
        <v>284</v>
      </c>
      <c r="E183" s="216" t="s">
        <v>1</v>
      </c>
      <c r="F183" s="217" t="s">
        <v>462</v>
      </c>
      <c r="G183" s="215"/>
      <c r="H183" s="218">
        <v>16.32</v>
      </c>
      <c r="I183" s="219"/>
      <c r="J183" s="215"/>
      <c r="K183" s="215"/>
      <c r="L183" s="220"/>
      <c r="M183" s="221"/>
      <c r="N183" s="222"/>
      <c r="O183" s="222"/>
      <c r="P183" s="222"/>
      <c r="Q183" s="222"/>
      <c r="R183" s="222"/>
      <c r="S183" s="222"/>
      <c r="T183" s="223"/>
      <c r="AT183" s="224" t="s">
        <v>284</v>
      </c>
      <c r="AU183" s="224" t="s">
        <v>86</v>
      </c>
      <c r="AV183" s="13" t="s">
        <v>86</v>
      </c>
      <c r="AW183" s="13" t="s">
        <v>32</v>
      </c>
      <c r="AX183" s="13" t="s">
        <v>76</v>
      </c>
      <c r="AY183" s="224" t="s">
        <v>205</v>
      </c>
    </row>
    <row r="184" spans="2:51" s="13" customFormat="1" ht="12">
      <c r="B184" s="214"/>
      <c r="C184" s="215"/>
      <c r="D184" s="205" t="s">
        <v>284</v>
      </c>
      <c r="E184" s="216" t="s">
        <v>1</v>
      </c>
      <c r="F184" s="217" t="s">
        <v>463</v>
      </c>
      <c r="G184" s="215"/>
      <c r="H184" s="218">
        <v>12.32</v>
      </c>
      <c r="I184" s="219"/>
      <c r="J184" s="215"/>
      <c r="K184" s="215"/>
      <c r="L184" s="220"/>
      <c r="M184" s="221"/>
      <c r="N184" s="222"/>
      <c r="O184" s="222"/>
      <c r="P184" s="222"/>
      <c r="Q184" s="222"/>
      <c r="R184" s="222"/>
      <c r="S184" s="222"/>
      <c r="T184" s="223"/>
      <c r="AT184" s="224" t="s">
        <v>284</v>
      </c>
      <c r="AU184" s="224" t="s">
        <v>86</v>
      </c>
      <c r="AV184" s="13" t="s">
        <v>86</v>
      </c>
      <c r="AW184" s="13" t="s">
        <v>32</v>
      </c>
      <c r="AX184" s="13" t="s">
        <v>76</v>
      </c>
      <c r="AY184" s="224" t="s">
        <v>205</v>
      </c>
    </row>
    <row r="185" spans="2:51" s="13" customFormat="1" ht="12">
      <c r="B185" s="214"/>
      <c r="C185" s="215"/>
      <c r="D185" s="205" t="s">
        <v>284</v>
      </c>
      <c r="E185" s="216" t="s">
        <v>1</v>
      </c>
      <c r="F185" s="217" t="s">
        <v>464</v>
      </c>
      <c r="G185" s="215"/>
      <c r="H185" s="218">
        <v>104.04</v>
      </c>
      <c r="I185" s="219"/>
      <c r="J185" s="215"/>
      <c r="K185" s="215"/>
      <c r="L185" s="220"/>
      <c r="M185" s="221"/>
      <c r="N185" s="222"/>
      <c r="O185" s="222"/>
      <c r="P185" s="222"/>
      <c r="Q185" s="222"/>
      <c r="R185" s="222"/>
      <c r="S185" s="222"/>
      <c r="T185" s="223"/>
      <c r="AT185" s="224" t="s">
        <v>284</v>
      </c>
      <c r="AU185" s="224" t="s">
        <v>86</v>
      </c>
      <c r="AV185" s="13" t="s">
        <v>86</v>
      </c>
      <c r="AW185" s="13" t="s">
        <v>32</v>
      </c>
      <c r="AX185" s="13" t="s">
        <v>76</v>
      </c>
      <c r="AY185" s="224" t="s">
        <v>205</v>
      </c>
    </row>
    <row r="186" spans="2:51" s="13" customFormat="1" ht="12">
      <c r="B186" s="214"/>
      <c r="C186" s="215"/>
      <c r="D186" s="205" t="s">
        <v>284</v>
      </c>
      <c r="E186" s="216" t="s">
        <v>1</v>
      </c>
      <c r="F186" s="217" t="s">
        <v>465</v>
      </c>
      <c r="G186" s="215"/>
      <c r="H186" s="218">
        <v>68</v>
      </c>
      <c r="I186" s="219"/>
      <c r="J186" s="215"/>
      <c r="K186" s="215"/>
      <c r="L186" s="220"/>
      <c r="M186" s="221"/>
      <c r="N186" s="222"/>
      <c r="O186" s="222"/>
      <c r="P186" s="222"/>
      <c r="Q186" s="222"/>
      <c r="R186" s="222"/>
      <c r="S186" s="222"/>
      <c r="T186" s="223"/>
      <c r="AT186" s="224" t="s">
        <v>284</v>
      </c>
      <c r="AU186" s="224" t="s">
        <v>86</v>
      </c>
      <c r="AV186" s="13" t="s">
        <v>86</v>
      </c>
      <c r="AW186" s="13" t="s">
        <v>32</v>
      </c>
      <c r="AX186" s="13" t="s">
        <v>76</v>
      </c>
      <c r="AY186" s="224" t="s">
        <v>205</v>
      </c>
    </row>
    <row r="187" spans="2:51" s="13" customFormat="1" ht="12">
      <c r="B187" s="214"/>
      <c r="C187" s="215"/>
      <c r="D187" s="205" t="s">
        <v>284</v>
      </c>
      <c r="E187" s="216" t="s">
        <v>1</v>
      </c>
      <c r="F187" s="217" t="s">
        <v>466</v>
      </c>
      <c r="G187" s="215"/>
      <c r="H187" s="218">
        <v>11.424</v>
      </c>
      <c r="I187" s="219"/>
      <c r="J187" s="215"/>
      <c r="K187" s="215"/>
      <c r="L187" s="220"/>
      <c r="M187" s="221"/>
      <c r="N187" s="222"/>
      <c r="O187" s="222"/>
      <c r="P187" s="222"/>
      <c r="Q187" s="222"/>
      <c r="R187" s="222"/>
      <c r="S187" s="222"/>
      <c r="T187" s="223"/>
      <c r="AT187" s="224" t="s">
        <v>284</v>
      </c>
      <c r="AU187" s="224" t="s">
        <v>86</v>
      </c>
      <c r="AV187" s="13" t="s">
        <v>86</v>
      </c>
      <c r="AW187" s="13" t="s">
        <v>32</v>
      </c>
      <c r="AX187" s="13" t="s">
        <v>76</v>
      </c>
      <c r="AY187" s="224" t="s">
        <v>205</v>
      </c>
    </row>
    <row r="188" spans="2:51" s="13" customFormat="1" ht="12">
      <c r="B188" s="214"/>
      <c r="C188" s="215"/>
      <c r="D188" s="205" t="s">
        <v>284</v>
      </c>
      <c r="E188" s="216" t="s">
        <v>1</v>
      </c>
      <c r="F188" s="217" t="s">
        <v>467</v>
      </c>
      <c r="G188" s="215"/>
      <c r="H188" s="218">
        <v>4.896</v>
      </c>
      <c r="I188" s="219"/>
      <c r="J188" s="215"/>
      <c r="K188" s="215"/>
      <c r="L188" s="220"/>
      <c r="M188" s="221"/>
      <c r="N188" s="222"/>
      <c r="O188" s="222"/>
      <c r="P188" s="222"/>
      <c r="Q188" s="222"/>
      <c r="R188" s="222"/>
      <c r="S188" s="222"/>
      <c r="T188" s="223"/>
      <c r="AT188" s="224" t="s">
        <v>284</v>
      </c>
      <c r="AU188" s="224" t="s">
        <v>86</v>
      </c>
      <c r="AV188" s="13" t="s">
        <v>86</v>
      </c>
      <c r="AW188" s="13" t="s">
        <v>32</v>
      </c>
      <c r="AX188" s="13" t="s">
        <v>76</v>
      </c>
      <c r="AY188" s="224" t="s">
        <v>205</v>
      </c>
    </row>
    <row r="189" spans="2:51" s="13" customFormat="1" ht="12">
      <c r="B189" s="214"/>
      <c r="C189" s="215"/>
      <c r="D189" s="205" t="s">
        <v>284</v>
      </c>
      <c r="E189" s="216" t="s">
        <v>1</v>
      </c>
      <c r="F189" s="217" t="s">
        <v>462</v>
      </c>
      <c r="G189" s="215"/>
      <c r="H189" s="218">
        <v>16.32</v>
      </c>
      <c r="I189" s="219"/>
      <c r="J189" s="215"/>
      <c r="K189" s="215"/>
      <c r="L189" s="220"/>
      <c r="M189" s="221"/>
      <c r="N189" s="222"/>
      <c r="O189" s="222"/>
      <c r="P189" s="222"/>
      <c r="Q189" s="222"/>
      <c r="R189" s="222"/>
      <c r="S189" s="222"/>
      <c r="T189" s="223"/>
      <c r="AT189" s="224" t="s">
        <v>284</v>
      </c>
      <c r="AU189" s="224" t="s">
        <v>86</v>
      </c>
      <c r="AV189" s="13" t="s">
        <v>86</v>
      </c>
      <c r="AW189" s="13" t="s">
        <v>32</v>
      </c>
      <c r="AX189" s="13" t="s">
        <v>76</v>
      </c>
      <c r="AY189" s="224" t="s">
        <v>205</v>
      </c>
    </row>
    <row r="190" spans="2:51" s="13" customFormat="1" ht="12">
      <c r="B190" s="214"/>
      <c r="C190" s="215"/>
      <c r="D190" s="205" t="s">
        <v>284</v>
      </c>
      <c r="E190" s="216" t="s">
        <v>1</v>
      </c>
      <c r="F190" s="217" t="s">
        <v>468</v>
      </c>
      <c r="G190" s="215"/>
      <c r="H190" s="218">
        <v>10.88</v>
      </c>
      <c r="I190" s="219"/>
      <c r="J190" s="215"/>
      <c r="K190" s="215"/>
      <c r="L190" s="220"/>
      <c r="M190" s="221"/>
      <c r="N190" s="222"/>
      <c r="O190" s="222"/>
      <c r="P190" s="222"/>
      <c r="Q190" s="222"/>
      <c r="R190" s="222"/>
      <c r="S190" s="222"/>
      <c r="T190" s="223"/>
      <c r="AT190" s="224" t="s">
        <v>284</v>
      </c>
      <c r="AU190" s="224" t="s">
        <v>86</v>
      </c>
      <c r="AV190" s="13" t="s">
        <v>86</v>
      </c>
      <c r="AW190" s="13" t="s">
        <v>32</v>
      </c>
      <c r="AX190" s="13" t="s">
        <v>76</v>
      </c>
      <c r="AY190" s="224" t="s">
        <v>205</v>
      </c>
    </row>
    <row r="191" spans="2:51" s="13" customFormat="1" ht="12">
      <c r="B191" s="214"/>
      <c r="C191" s="215"/>
      <c r="D191" s="205" t="s">
        <v>284</v>
      </c>
      <c r="E191" s="216" t="s">
        <v>1</v>
      </c>
      <c r="F191" s="217" t="s">
        <v>469</v>
      </c>
      <c r="G191" s="215"/>
      <c r="H191" s="218">
        <v>8.67</v>
      </c>
      <c r="I191" s="219"/>
      <c r="J191" s="215"/>
      <c r="K191" s="215"/>
      <c r="L191" s="220"/>
      <c r="M191" s="221"/>
      <c r="N191" s="222"/>
      <c r="O191" s="222"/>
      <c r="P191" s="222"/>
      <c r="Q191" s="222"/>
      <c r="R191" s="222"/>
      <c r="S191" s="222"/>
      <c r="T191" s="223"/>
      <c r="AT191" s="224" t="s">
        <v>284</v>
      </c>
      <c r="AU191" s="224" t="s">
        <v>86</v>
      </c>
      <c r="AV191" s="13" t="s">
        <v>86</v>
      </c>
      <c r="AW191" s="13" t="s">
        <v>32</v>
      </c>
      <c r="AX191" s="13" t="s">
        <v>76</v>
      </c>
      <c r="AY191" s="224" t="s">
        <v>205</v>
      </c>
    </row>
    <row r="192" spans="2:51" s="13" customFormat="1" ht="12">
      <c r="B192" s="214"/>
      <c r="C192" s="215"/>
      <c r="D192" s="205" t="s">
        <v>284</v>
      </c>
      <c r="E192" s="216" t="s">
        <v>1</v>
      </c>
      <c r="F192" s="217" t="s">
        <v>470</v>
      </c>
      <c r="G192" s="215"/>
      <c r="H192" s="218">
        <v>2.203</v>
      </c>
      <c r="I192" s="219"/>
      <c r="J192" s="215"/>
      <c r="K192" s="215"/>
      <c r="L192" s="220"/>
      <c r="M192" s="221"/>
      <c r="N192" s="222"/>
      <c r="O192" s="222"/>
      <c r="P192" s="222"/>
      <c r="Q192" s="222"/>
      <c r="R192" s="222"/>
      <c r="S192" s="222"/>
      <c r="T192" s="223"/>
      <c r="AT192" s="224" t="s">
        <v>284</v>
      </c>
      <c r="AU192" s="224" t="s">
        <v>86</v>
      </c>
      <c r="AV192" s="13" t="s">
        <v>86</v>
      </c>
      <c r="AW192" s="13" t="s">
        <v>32</v>
      </c>
      <c r="AX192" s="13" t="s">
        <v>76</v>
      </c>
      <c r="AY192" s="224" t="s">
        <v>205</v>
      </c>
    </row>
    <row r="193" spans="2:51" s="15" customFormat="1" ht="12">
      <c r="B193" s="239"/>
      <c r="C193" s="240"/>
      <c r="D193" s="205" t="s">
        <v>284</v>
      </c>
      <c r="E193" s="241" t="s">
        <v>1</v>
      </c>
      <c r="F193" s="242" t="s">
        <v>453</v>
      </c>
      <c r="G193" s="240"/>
      <c r="H193" s="243">
        <v>318.94899999999996</v>
      </c>
      <c r="I193" s="244"/>
      <c r="J193" s="240"/>
      <c r="K193" s="240"/>
      <c r="L193" s="245"/>
      <c r="M193" s="246"/>
      <c r="N193" s="247"/>
      <c r="O193" s="247"/>
      <c r="P193" s="247"/>
      <c r="Q193" s="247"/>
      <c r="R193" s="247"/>
      <c r="S193" s="247"/>
      <c r="T193" s="248"/>
      <c r="AT193" s="249" t="s">
        <v>284</v>
      </c>
      <c r="AU193" s="249" t="s">
        <v>86</v>
      </c>
      <c r="AV193" s="15" t="s">
        <v>211</v>
      </c>
      <c r="AW193" s="15" t="s">
        <v>32</v>
      </c>
      <c r="AX193" s="15" t="s">
        <v>84</v>
      </c>
      <c r="AY193" s="249" t="s">
        <v>205</v>
      </c>
    </row>
    <row r="194" spans="1:65" s="2" customFormat="1" ht="24.2" customHeight="1">
      <c r="A194" s="35"/>
      <c r="B194" s="36"/>
      <c r="C194" s="192" t="s">
        <v>204</v>
      </c>
      <c r="D194" s="192" t="s">
        <v>207</v>
      </c>
      <c r="E194" s="193" t="s">
        <v>471</v>
      </c>
      <c r="F194" s="194" t="s">
        <v>472</v>
      </c>
      <c r="G194" s="195" t="s">
        <v>358</v>
      </c>
      <c r="H194" s="196">
        <v>70.566</v>
      </c>
      <c r="I194" s="197"/>
      <c r="J194" s="198">
        <f>ROUND(I194*H194,2)</f>
        <v>0</v>
      </c>
      <c r="K194" s="194" t="s">
        <v>278</v>
      </c>
      <c r="L194" s="40"/>
      <c r="M194" s="199" t="s">
        <v>1</v>
      </c>
      <c r="N194" s="200" t="s">
        <v>41</v>
      </c>
      <c r="O194" s="72"/>
      <c r="P194" s="201">
        <f>O194*H194</f>
        <v>0</v>
      </c>
      <c r="Q194" s="201">
        <v>0</v>
      </c>
      <c r="R194" s="201">
        <f>Q194*H194</f>
        <v>0</v>
      </c>
      <c r="S194" s="201">
        <v>0</v>
      </c>
      <c r="T194" s="202">
        <f>S194*H194</f>
        <v>0</v>
      </c>
      <c r="U194" s="35"/>
      <c r="V194" s="35"/>
      <c r="W194" s="35"/>
      <c r="X194" s="35"/>
      <c r="Y194" s="35"/>
      <c r="Z194" s="35"/>
      <c r="AA194" s="35"/>
      <c r="AB194" s="35"/>
      <c r="AC194" s="35"/>
      <c r="AD194" s="35"/>
      <c r="AE194" s="35"/>
      <c r="AR194" s="203" t="s">
        <v>211</v>
      </c>
      <c r="AT194" s="203" t="s">
        <v>207</v>
      </c>
      <c r="AU194" s="203" t="s">
        <v>86</v>
      </c>
      <c r="AY194" s="18" t="s">
        <v>205</v>
      </c>
      <c r="BE194" s="204">
        <f>IF(N194="základní",J194,0)</f>
        <v>0</v>
      </c>
      <c r="BF194" s="204">
        <f>IF(N194="snížená",J194,0)</f>
        <v>0</v>
      </c>
      <c r="BG194" s="204">
        <f>IF(N194="zákl. přenesená",J194,0)</f>
        <v>0</v>
      </c>
      <c r="BH194" s="204">
        <f>IF(N194="sníž. přenesená",J194,0)</f>
        <v>0</v>
      </c>
      <c r="BI194" s="204">
        <f>IF(N194="nulová",J194,0)</f>
        <v>0</v>
      </c>
      <c r="BJ194" s="18" t="s">
        <v>84</v>
      </c>
      <c r="BK194" s="204">
        <f>ROUND(I194*H194,2)</f>
        <v>0</v>
      </c>
      <c r="BL194" s="18" t="s">
        <v>211</v>
      </c>
      <c r="BM194" s="203" t="s">
        <v>473</v>
      </c>
    </row>
    <row r="195" spans="2:51" s="14" customFormat="1" ht="12">
      <c r="B195" s="229"/>
      <c r="C195" s="230"/>
      <c r="D195" s="205" t="s">
        <v>284</v>
      </c>
      <c r="E195" s="231" t="s">
        <v>1</v>
      </c>
      <c r="F195" s="232" t="s">
        <v>441</v>
      </c>
      <c r="G195" s="230"/>
      <c r="H195" s="231" t="s">
        <v>1</v>
      </c>
      <c r="I195" s="233"/>
      <c r="J195" s="230"/>
      <c r="K195" s="230"/>
      <c r="L195" s="234"/>
      <c r="M195" s="235"/>
      <c r="N195" s="236"/>
      <c r="O195" s="236"/>
      <c r="P195" s="236"/>
      <c r="Q195" s="236"/>
      <c r="R195" s="236"/>
      <c r="S195" s="236"/>
      <c r="T195" s="237"/>
      <c r="AT195" s="238" t="s">
        <v>284</v>
      </c>
      <c r="AU195" s="238" t="s">
        <v>86</v>
      </c>
      <c r="AV195" s="14" t="s">
        <v>84</v>
      </c>
      <c r="AW195" s="14" t="s">
        <v>32</v>
      </c>
      <c r="AX195" s="14" t="s">
        <v>76</v>
      </c>
      <c r="AY195" s="238" t="s">
        <v>205</v>
      </c>
    </row>
    <row r="196" spans="2:51" s="13" customFormat="1" ht="12">
      <c r="B196" s="214"/>
      <c r="C196" s="215"/>
      <c r="D196" s="205" t="s">
        <v>284</v>
      </c>
      <c r="E196" s="216" t="s">
        <v>1</v>
      </c>
      <c r="F196" s="217" t="s">
        <v>474</v>
      </c>
      <c r="G196" s="215"/>
      <c r="H196" s="218">
        <v>6.9</v>
      </c>
      <c r="I196" s="219"/>
      <c r="J196" s="215"/>
      <c r="K196" s="215"/>
      <c r="L196" s="220"/>
      <c r="M196" s="221"/>
      <c r="N196" s="222"/>
      <c r="O196" s="222"/>
      <c r="P196" s="222"/>
      <c r="Q196" s="222"/>
      <c r="R196" s="222"/>
      <c r="S196" s="222"/>
      <c r="T196" s="223"/>
      <c r="AT196" s="224" t="s">
        <v>284</v>
      </c>
      <c r="AU196" s="224" t="s">
        <v>86</v>
      </c>
      <c r="AV196" s="13" t="s">
        <v>86</v>
      </c>
      <c r="AW196" s="13" t="s">
        <v>32</v>
      </c>
      <c r="AX196" s="13" t="s">
        <v>76</v>
      </c>
      <c r="AY196" s="224" t="s">
        <v>205</v>
      </c>
    </row>
    <row r="197" spans="2:51" s="13" customFormat="1" ht="12">
      <c r="B197" s="214"/>
      <c r="C197" s="215"/>
      <c r="D197" s="205" t="s">
        <v>284</v>
      </c>
      <c r="E197" s="216" t="s">
        <v>1</v>
      </c>
      <c r="F197" s="217" t="s">
        <v>475</v>
      </c>
      <c r="G197" s="215"/>
      <c r="H197" s="218">
        <v>5.875</v>
      </c>
      <c r="I197" s="219"/>
      <c r="J197" s="215"/>
      <c r="K197" s="215"/>
      <c r="L197" s="220"/>
      <c r="M197" s="221"/>
      <c r="N197" s="222"/>
      <c r="O197" s="222"/>
      <c r="P197" s="222"/>
      <c r="Q197" s="222"/>
      <c r="R197" s="222"/>
      <c r="S197" s="222"/>
      <c r="T197" s="223"/>
      <c r="AT197" s="224" t="s">
        <v>284</v>
      </c>
      <c r="AU197" s="224" t="s">
        <v>86</v>
      </c>
      <c r="AV197" s="13" t="s">
        <v>86</v>
      </c>
      <c r="AW197" s="13" t="s">
        <v>32</v>
      </c>
      <c r="AX197" s="13" t="s">
        <v>76</v>
      </c>
      <c r="AY197" s="224" t="s">
        <v>205</v>
      </c>
    </row>
    <row r="198" spans="2:51" s="13" customFormat="1" ht="12">
      <c r="B198" s="214"/>
      <c r="C198" s="215"/>
      <c r="D198" s="205" t="s">
        <v>284</v>
      </c>
      <c r="E198" s="216" t="s">
        <v>1</v>
      </c>
      <c r="F198" s="217" t="s">
        <v>476</v>
      </c>
      <c r="G198" s="215"/>
      <c r="H198" s="218">
        <v>3.264</v>
      </c>
      <c r="I198" s="219"/>
      <c r="J198" s="215"/>
      <c r="K198" s="215"/>
      <c r="L198" s="220"/>
      <c r="M198" s="221"/>
      <c r="N198" s="222"/>
      <c r="O198" s="222"/>
      <c r="P198" s="222"/>
      <c r="Q198" s="222"/>
      <c r="R198" s="222"/>
      <c r="S198" s="222"/>
      <c r="T198" s="223"/>
      <c r="AT198" s="224" t="s">
        <v>284</v>
      </c>
      <c r="AU198" s="224" t="s">
        <v>86</v>
      </c>
      <c r="AV198" s="13" t="s">
        <v>86</v>
      </c>
      <c r="AW198" s="13" t="s">
        <v>32</v>
      </c>
      <c r="AX198" s="13" t="s">
        <v>76</v>
      </c>
      <c r="AY198" s="224" t="s">
        <v>205</v>
      </c>
    </row>
    <row r="199" spans="2:51" s="13" customFormat="1" ht="12">
      <c r="B199" s="214"/>
      <c r="C199" s="215"/>
      <c r="D199" s="205" t="s">
        <v>284</v>
      </c>
      <c r="E199" s="216" t="s">
        <v>1</v>
      </c>
      <c r="F199" s="217" t="s">
        <v>477</v>
      </c>
      <c r="G199" s="215"/>
      <c r="H199" s="218">
        <v>9.24</v>
      </c>
      <c r="I199" s="219"/>
      <c r="J199" s="215"/>
      <c r="K199" s="215"/>
      <c r="L199" s="220"/>
      <c r="M199" s="221"/>
      <c r="N199" s="222"/>
      <c r="O199" s="222"/>
      <c r="P199" s="222"/>
      <c r="Q199" s="222"/>
      <c r="R199" s="222"/>
      <c r="S199" s="222"/>
      <c r="T199" s="223"/>
      <c r="AT199" s="224" t="s">
        <v>284</v>
      </c>
      <c r="AU199" s="224" t="s">
        <v>86</v>
      </c>
      <c r="AV199" s="13" t="s">
        <v>86</v>
      </c>
      <c r="AW199" s="13" t="s">
        <v>32</v>
      </c>
      <c r="AX199" s="13" t="s">
        <v>76</v>
      </c>
      <c r="AY199" s="224" t="s">
        <v>205</v>
      </c>
    </row>
    <row r="200" spans="2:51" s="13" customFormat="1" ht="12">
      <c r="B200" s="214"/>
      <c r="C200" s="215"/>
      <c r="D200" s="205" t="s">
        <v>284</v>
      </c>
      <c r="E200" s="216" t="s">
        <v>1</v>
      </c>
      <c r="F200" s="217" t="s">
        <v>478</v>
      </c>
      <c r="G200" s="215"/>
      <c r="H200" s="218">
        <v>20.808</v>
      </c>
      <c r="I200" s="219"/>
      <c r="J200" s="215"/>
      <c r="K200" s="215"/>
      <c r="L200" s="220"/>
      <c r="M200" s="221"/>
      <c r="N200" s="222"/>
      <c r="O200" s="222"/>
      <c r="P200" s="222"/>
      <c r="Q200" s="222"/>
      <c r="R200" s="222"/>
      <c r="S200" s="222"/>
      <c r="T200" s="223"/>
      <c r="AT200" s="224" t="s">
        <v>284</v>
      </c>
      <c r="AU200" s="224" t="s">
        <v>86</v>
      </c>
      <c r="AV200" s="13" t="s">
        <v>86</v>
      </c>
      <c r="AW200" s="13" t="s">
        <v>32</v>
      </c>
      <c r="AX200" s="13" t="s">
        <v>76</v>
      </c>
      <c r="AY200" s="224" t="s">
        <v>205</v>
      </c>
    </row>
    <row r="201" spans="2:51" s="13" customFormat="1" ht="12">
      <c r="B201" s="214"/>
      <c r="C201" s="215"/>
      <c r="D201" s="205" t="s">
        <v>284</v>
      </c>
      <c r="E201" s="216" t="s">
        <v>1</v>
      </c>
      <c r="F201" s="217" t="s">
        <v>479</v>
      </c>
      <c r="G201" s="215"/>
      <c r="H201" s="218">
        <v>13.6</v>
      </c>
      <c r="I201" s="219"/>
      <c r="J201" s="215"/>
      <c r="K201" s="215"/>
      <c r="L201" s="220"/>
      <c r="M201" s="221"/>
      <c r="N201" s="222"/>
      <c r="O201" s="222"/>
      <c r="P201" s="222"/>
      <c r="Q201" s="222"/>
      <c r="R201" s="222"/>
      <c r="S201" s="222"/>
      <c r="T201" s="223"/>
      <c r="AT201" s="224" t="s">
        <v>284</v>
      </c>
      <c r="AU201" s="224" t="s">
        <v>86</v>
      </c>
      <c r="AV201" s="13" t="s">
        <v>86</v>
      </c>
      <c r="AW201" s="13" t="s">
        <v>32</v>
      </c>
      <c r="AX201" s="13" t="s">
        <v>76</v>
      </c>
      <c r="AY201" s="224" t="s">
        <v>205</v>
      </c>
    </row>
    <row r="202" spans="2:51" s="13" customFormat="1" ht="12">
      <c r="B202" s="214"/>
      <c r="C202" s="215"/>
      <c r="D202" s="205" t="s">
        <v>284</v>
      </c>
      <c r="E202" s="216" t="s">
        <v>1</v>
      </c>
      <c r="F202" s="217" t="s">
        <v>480</v>
      </c>
      <c r="G202" s="215"/>
      <c r="H202" s="218">
        <v>2.285</v>
      </c>
      <c r="I202" s="219"/>
      <c r="J202" s="215"/>
      <c r="K202" s="215"/>
      <c r="L202" s="220"/>
      <c r="M202" s="221"/>
      <c r="N202" s="222"/>
      <c r="O202" s="222"/>
      <c r="P202" s="222"/>
      <c r="Q202" s="222"/>
      <c r="R202" s="222"/>
      <c r="S202" s="222"/>
      <c r="T202" s="223"/>
      <c r="AT202" s="224" t="s">
        <v>284</v>
      </c>
      <c r="AU202" s="224" t="s">
        <v>86</v>
      </c>
      <c r="AV202" s="13" t="s">
        <v>86</v>
      </c>
      <c r="AW202" s="13" t="s">
        <v>32</v>
      </c>
      <c r="AX202" s="13" t="s">
        <v>76</v>
      </c>
      <c r="AY202" s="224" t="s">
        <v>205</v>
      </c>
    </row>
    <row r="203" spans="2:51" s="13" customFormat="1" ht="12">
      <c r="B203" s="214"/>
      <c r="C203" s="215"/>
      <c r="D203" s="205" t="s">
        <v>284</v>
      </c>
      <c r="E203" s="216" t="s">
        <v>1</v>
      </c>
      <c r="F203" s="217" t="s">
        <v>481</v>
      </c>
      <c r="G203" s="215"/>
      <c r="H203" s="218">
        <v>0.979</v>
      </c>
      <c r="I203" s="219"/>
      <c r="J203" s="215"/>
      <c r="K203" s="215"/>
      <c r="L203" s="220"/>
      <c r="M203" s="221"/>
      <c r="N203" s="222"/>
      <c r="O203" s="222"/>
      <c r="P203" s="222"/>
      <c r="Q203" s="222"/>
      <c r="R203" s="222"/>
      <c r="S203" s="222"/>
      <c r="T203" s="223"/>
      <c r="AT203" s="224" t="s">
        <v>284</v>
      </c>
      <c r="AU203" s="224" t="s">
        <v>86</v>
      </c>
      <c r="AV203" s="13" t="s">
        <v>86</v>
      </c>
      <c r="AW203" s="13" t="s">
        <v>32</v>
      </c>
      <c r="AX203" s="13" t="s">
        <v>76</v>
      </c>
      <c r="AY203" s="224" t="s">
        <v>205</v>
      </c>
    </row>
    <row r="204" spans="2:51" s="13" customFormat="1" ht="12">
      <c r="B204" s="214"/>
      <c r="C204" s="215"/>
      <c r="D204" s="205" t="s">
        <v>284</v>
      </c>
      <c r="E204" s="216" t="s">
        <v>1</v>
      </c>
      <c r="F204" s="217" t="s">
        <v>476</v>
      </c>
      <c r="G204" s="215"/>
      <c r="H204" s="218">
        <v>3.264</v>
      </c>
      <c r="I204" s="219"/>
      <c r="J204" s="215"/>
      <c r="K204" s="215"/>
      <c r="L204" s="220"/>
      <c r="M204" s="221"/>
      <c r="N204" s="222"/>
      <c r="O204" s="222"/>
      <c r="P204" s="222"/>
      <c r="Q204" s="222"/>
      <c r="R204" s="222"/>
      <c r="S204" s="222"/>
      <c r="T204" s="223"/>
      <c r="AT204" s="224" t="s">
        <v>284</v>
      </c>
      <c r="AU204" s="224" t="s">
        <v>86</v>
      </c>
      <c r="AV204" s="13" t="s">
        <v>86</v>
      </c>
      <c r="AW204" s="13" t="s">
        <v>32</v>
      </c>
      <c r="AX204" s="13" t="s">
        <v>76</v>
      </c>
      <c r="AY204" s="224" t="s">
        <v>205</v>
      </c>
    </row>
    <row r="205" spans="2:51" s="13" customFormat="1" ht="12">
      <c r="B205" s="214"/>
      <c r="C205" s="215"/>
      <c r="D205" s="205" t="s">
        <v>284</v>
      </c>
      <c r="E205" s="216" t="s">
        <v>1</v>
      </c>
      <c r="F205" s="217" t="s">
        <v>482</v>
      </c>
      <c r="G205" s="215"/>
      <c r="H205" s="218">
        <v>2.176</v>
      </c>
      <c r="I205" s="219"/>
      <c r="J205" s="215"/>
      <c r="K205" s="215"/>
      <c r="L205" s="220"/>
      <c r="M205" s="221"/>
      <c r="N205" s="222"/>
      <c r="O205" s="222"/>
      <c r="P205" s="222"/>
      <c r="Q205" s="222"/>
      <c r="R205" s="222"/>
      <c r="S205" s="222"/>
      <c r="T205" s="223"/>
      <c r="AT205" s="224" t="s">
        <v>284</v>
      </c>
      <c r="AU205" s="224" t="s">
        <v>86</v>
      </c>
      <c r="AV205" s="13" t="s">
        <v>86</v>
      </c>
      <c r="AW205" s="13" t="s">
        <v>32</v>
      </c>
      <c r="AX205" s="13" t="s">
        <v>76</v>
      </c>
      <c r="AY205" s="224" t="s">
        <v>205</v>
      </c>
    </row>
    <row r="206" spans="2:51" s="13" customFormat="1" ht="12">
      <c r="B206" s="214"/>
      <c r="C206" s="215"/>
      <c r="D206" s="205" t="s">
        <v>284</v>
      </c>
      <c r="E206" s="216" t="s">
        <v>1</v>
      </c>
      <c r="F206" s="217" t="s">
        <v>483</v>
      </c>
      <c r="G206" s="215"/>
      <c r="H206" s="218">
        <v>1.734</v>
      </c>
      <c r="I206" s="219"/>
      <c r="J206" s="215"/>
      <c r="K206" s="215"/>
      <c r="L206" s="220"/>
      <c r="M206" s="221"/>
      <c r="N206" s="222"/>
      <c r="O206" s="222"/>
      <c r="P206" s="222"/>
      <c r="Q206" s="222"/>
      <c r="R206" s="222"/>
      <c r="S206" s="222"/>
      <c r="T206" s="223"/>
      <c r="AT206" s="224" t="s">
        <v>284</v>
      </c>
      <c r="AU206" s="224" t="s">
        <v>86</v>
      </c>
      <c r="AV206" s="13" t="s">
        <v>86</v>
      </c>
      <c r="AW206" s="13" t="s">
        <v>32</v>
      </c>
      <c r="AX206" s="13" t="s">
        <v>76</v>
      </c>
      <c r="AY206" s="224" t="s">
        <v>205</v>
      </c>
    </row>
    <row r="207" spans="2:51" s="13" customFormat="1" ht="12">
      <c r="B207" s="214"/>
      <c r="C207" s="215"/>
      <c r="D207" s="205" t="s">
        <v>284</v>
      </c>
      <c r="E207" s="216" t="s">
        <v>1</v>
      </c>
      <c r="F207" s="217" t="s">
        <v>484</v>
      </c>
      <c r="G207" s="215"/>
      <c r="H207" s="218">
        <v>0.441</v>
      </c>
      <c r="I207" s="219"/>
      <c r="J207" s="215"/>
      <c r="K207" s="215"/>
      <c r="L207" s="220"/>
      <c r="M207" s="221"/>
      <c r="N207" s="222"/>
      <c r="O207" s="222"/>
      <c r="P207" s="222"/>
      <c r="Q207" s="222"/>
      <c r="R207" s="222"/>
      <c r="S207" s="222"/>
      <c r="T207" s="223"/>
      <c r="AT207" s="224" t="s">
        <v>284</v>
      </c>
      <c r="AU207" s="224" t="s">
        <v>86</v>
      </c>
      <c r="AV207" s="13" t="s">
        <v>86</v>
      </c>
      <c r="AW207" s="13" t="s">
        <v>32</v>
      </c>
      <c r="AX207" s="13" t="s">
        <v>76</v>
      </c>
      <c r="AY207" s="224" t="s">
        <v>205</v>
      </c>
    </row>
    <row r="208" spans="2:51" s="15" customFormat="1" ht="12">
      <c r="B208" s="239"/>
      <c r="C208" s="240"/>
      <c r="D208" s="205" t="s">
        <v>284</v>
      </c>
      <c r="E208" s="241" t="s">
        <v>1</v>
      </c>
      <c r="F208" s="242" t="s">
        <v>453</v>
      </c>
      <c r="G208" s="240"/>
      <c r="H208" s="243">
        <v>70.566</v>
      </c>
      <c r="I208" s="244"/>
      <c r="J208" s="240"/>
      <c r="K208" s="240"/>
      <c r="L208" s="245"/>
      <c r="M208" s="246"/>
      <c r="N208" s="247"/>
      <c r="O208" s="247"/>
      <c r="P208" s="247"/>
      <c r="Q208" s="247"/>
      <c r="R208" s="247"/>
      <c r="S208" s="247"/>
      <c r="T208" s="248"/>
      <c r="AT208" s="249" t="s">
        <v>284</v>
      </c>
      <c r="AU208" s="249" t="s">
        <v>86</v>
      </c>
      <c r="AV208" s="15" t="s">
        <v>211</v>
      </c>
      <c r="AW208" s="15" t="s">
        <v>32</v>
      </c>
      <c r="AX208" s="15" t="s">
        <v>84</v>
      </c>
      <c r="AY208" s="249" t="s">
        <v>205</v>
      </c>
    </row>
    <row r="209" spans="1:65" s="2" customFormat="1" ht="24.2" customHeight="1">
      <c r="A209" s="35"/>
      <c r="B209" s="36"/>
      <c r="C209" s="192" t="s">
        <v>235</v>
      </c>
      <c r="D209" s="192" t="s">
        <v>207</v>
      </c>
      <c r="E209" s="193" t="s">
        <v>485</v>
      </c>
      <c r="F209" s="194" t="s">
        <v>486</v>
      </c>
      <c r="G209" s="195" t="s">
        <v>358</v>
      </c>
      <c r="H209" s="196">
        <v>729.415</v>
      </c>
      <c r="I209" s="197"/>
      <c r="J209" s="198">
        <f>ROUND(I209*H209,2)</f>
        <v>0</v>
      </c>
      <c r="K209" s="194" t="s">
        <v>278</v>
      </c>
      <c r="L209" s="40"/>
      <c r="M209" s="199" t="s">
        <v>1</v>
      </c>
      <c r="N209" s="200" t="s">
        <v>41</v>
      </c>
      <c r="O209" s="72"/>
      <c r="P209" s="201">
        <f>O209*H209</f>
        <v>0</v>
      </c>
      <c r="Q209" s="201">
        <v>0</v>
      </c>
      <c r="R209" s="201">
        <f>Q209*H209</f>
        <v>0</v>
      </c>
      <c r="S209" s="201">
        <v>0</v>
      </c>
      <c r="T209" s="202">
        <f>S209*H209</f>
        <v>0</v>
      </c>
      <c r="U209" s="35"/>
      <c r="V209" s="35"/>
      <c r="W209" s="35"/>
      <c r="X209" s="35"/>
      <c r="Y209" s="35"/>
      <c r="Z209" s="35"/>
      <c r="AA209" s="35"/>
      <c r="AB209" s="35"/>
      <c r="AC209" s="35"/>
      <c r="AD209" s="35"/>
      <c r="AE209" s="35"/>
      <c r="AR209" s="203" t="s">
        <v>211</v>
      </c>
      <c r="AT209" s="203" t="s">
        <v>207</v>
      </c>
      <c r="AU209" s="203" t="s">
        <v>86</v>
      </c>
      <c r="AY209" s="18" t="s">
        <v>205</v>
      </c>
      <c r="BE209" s="204">
        <f>IF(N209="základní",J209,0)</f>
        <v>0</v>
      </c>
      <c r="BF209" s="204">
        <f>IF(N209="snížená",J209,0)</f>
        <v>0</v>
      </c>
      <c r="BG209" s="204">
        <f>IF(N209="zákl. přenesená",J209,0)</f>
        <v>0</v>
      </c>
      <c r="BH209" s="204">
        <f>IF(N209="sníž. přenesená",J209,0)</f>
        <v>0</v>
      </c>
      <c r="BI209" s="204">
        <f>IF(N209="nulová",J209,0)</f>
        <v>0</v>
      </c>
      <c r="BJ209" s="18" t="s">
        <v>84</v>
      </c>
      <c r="BK209" s="204">
        <f>ROUND(I209*H209,2)</f>
        <v>0</v>
      </c>
      <c r="BL209" s="18" t="s">
        <v>211</v>
      </c>
      <c r="BM209" s="203" t="s">
        <v>487</v>
      </c>
    </row>
    <row r="210" spans="2:51" s="13" customFormat="1" ht="12">
      <c r="B210" s="214"/>
      <c r="C210" s="215"/>
      <c r="D210" s="205" t="s">
        <v>284</v>
      </c>
      <c r="E210" s="216" t="s">
        <v>1</v>
      </c>
      <c r="F210" s="217" t="s">
        <v>488</v>
      </c>
      <c r="G210" s="215"/>
      <c r="H210" s="218">
        <v>729.415</v>
      </c>
      <c r="I210" s="219"/>
      <c r="J210" s="215"/>
      <c r="K210" s="215"/>
      <c r="L210" s="220"/>
      <c r="M210" s="221"/>
      <c r="N210" s="222"/>
      <c r="O210" s="222"/>
      <c r="P210" s="222"/>
      <c r="Q210" s="222"/>
      <c r="R210" s="222"/>
      <c r="S210" s="222"/>
      <c r="T210" s="223"/>
      <c r="AT210" s="224" t="s">
        <v>284</v>
      </c>
      <c r="AU210" s="224" t="s">
        <v>86</v>
      </c>
      <c r="AV210" s="13" t="s">
        <v>86</v>
      </c>
      <c r="AW210" s="13" t="s">
        <v>32</v>
      </c>
      <c r="AX210" s="13" t="s">
        <v>84</v>
      </c>
      <c r="AY210" s="224" t="s">
        <v>205</v>
      </c>
    </row>
    <row r="211" spans="1:65" s="2" customFormat="1" ht="37.9" customHeight="1">
      <c r="A211" s="35"/>
      <c r="B211" s="36"/>
      <c r="C211" s="192" t="s">
        <v>240</v>
      </c>
      <c r="D211" s="192" t="s">
        <v>207</v>
      </c>
      <c r="E211" s="193" t="s">
        <v>489</v>
      </c>
      <c r="F211" s="194" t="s">
        <v>490</v>
      </c>
      <c r="G211" s="195" t="s">
        <v>358</v>
      </c>
      <c r="H211" s="196">
        <v>3647.075</v>
      </c>
      <c r="I211" s="197"/>
      <c r="J211" s="198">
        <f>ROUND(I211*H211,2)</f>
        <v>0</v>
      </c>
      <c r="K211" s="194" t="s">
        <v>278</v>
      </c>
      <c r="L211" s="40"/>
      <c r="M211" s="199" t="s">
        <v>1</v>
      </c>
      <c r="N211" s="200" t="s">
        <v>41</v>
      </c>
      <c r="O211" s="72"/>
      <c r="P211" s="201">
        <f>O211*H211</f>
        <v>0</v>
      </c>
      <c r="Q211" s="201">
        <v>0</v>
      </c>
      <c r="R211" s="201">
        <f>Q211*H211</f>
        <v>0</v>
      </c>
      <c r="S211" s="201">
        <v>0</v>
      </c>
      <c r="T211" s="202">
        <f>S211*H211</f>
        <v>0</v>
      </c>
      <c r="U211" s="35"/>
      <c r="V211" s="35"/>
      <c r="W211" s="35"/>
      <c r="X211" s="35"/>
      <c r="Y211" s="35"/>
      <c r="Z211" s="35"/>
      <c r="AA211" s="35"/>
      <c r="AB211" s="35"/>
      <c r="AC211" s="35"/>
      <c r="AD211" s="35"/>
      <c r="AE211" s="35"/>
      <c r="AR211" s="203" t="s">
        <v>211</v>
      </c>
      <c r="AT211" s="203" t="s">
        <v>207</v>
      </c>
      <c r="AU211" s="203" t="s">
        <v>86</v>
      </c>
      <c r="AY211" s="18" t="s">
        <v>205</v>
      </c>
      <c r="BE211" s="204">
        <f>IF(N211="základní",J211,0)</f>
        <v>0</v>
      </c>
      <c r="BF211" s="204">
        <f>IF(N211="snížená",J211,0)</f>
        <v>0</v>
      </c>
      <c r="BG211" s="204">
        <f>IF(N211="zákl. přenesená",J211,0)</f>
        <v>0</v>
      </c>
      <c r="BH211" s="204">
        <f>IF(N211="sníž. přenesená",J211,0)</f>
        <v>0</v>
      </c>
      <c r="BI211" s="204">
        <f>IF(N211="nulová",J211,0)</f>
        <v>0</v>
      </c>
      <c r="BJ211" s="18" t="s">
        <v>84</v>
      </c>
      <c r="BK211" s="204">
        <f>ROUND(I211*H211,2)</f>
        <v>0</v>
      </c>
      <c r="BL211" s="18" t="s">
        <v>211</v>
      </c>
      <c r="BM211" s="203" t="s">
        <v>491</v>
      </c>
    </row>
    <row r="212" spans="2:51" s="13" customFormat="1" ht="12">
      <c r="B212" s="214"/>
      <c r="C212" s="215"/>
      <c r="D212" s="205" t="s">
        <v>284</v>
      </c>
      <c r="E212" s="216" t="s">
        <v>1</v>
      </c>
      <c r="F212" s="217" t="s">
        <v>492</v>
      </c>
      <c r="G212" s="215"/>
      <c r="H212" s="218">
        <v>3647.075</v>
      </c>
      <c r="I212" s="219"/>
      <c r="J212" s="215"/>
      <c r="K212" s="215"/>
      <c r="L212" s="220"/>
      <c r="M212" s="221"/>
      <c r="N212" s="222"/>
      <c r="O212" s="222"/>
      <c r="P212" s="222"/>
      <c r="Q212" s="222"/>
      <c r="R212" s="222"/>
      <c r="S212" s="222"/>
      <c r="T212" s="223"/>
      <c r="AT212" s="224" t="s">
        <v>284</v>
      </c>
      <c r="AU212" s="224" t="s">
        <v>86</v>
      </c>
      <c r="AV212" s="13" t="s">
        <v>86</v>
      </c>
      <c r="AW212" s="13" t="s">
        <v>32</v>
      </c>
      <c r="AX212" s="13" t="s">
        <v>84</v>
      </c>
      <c r="AY212" s="224" t="s">
        <v>205</v>
      </c>
    </row>
    <row r="213" spans="1:65" s="2" customFormat="1" ht="24.2" customHeight="1">
      <c r="A213" s="35"/>
      <c r="B213" s="36"/>
      <c r="C213" s="192" t="s">
        <v>245</v>
      </c>
      <c r="D213" s="192" t="s">
        <v>207</v>
      </c>
      <c r="E213" s="193" t="s">
        <v>493</v>
      </c>
      <c r="F213" s="194" t="s">
        <v>407</v>
      </c>
      <c r="G213" s="195" t="s">
        <v>382</v>
      </c>
      <c r="H213" s="196">
        <v>1312.947</v>
      </c>
      <c r="I213" s="197"/>
      <c r="J213" s="198">
        <f>ROUND(I213*H213,2)</f>
        <v>0</v>
      </c>
      <c r="K213" s="194" t="s">
        <v>278</v>
      </c>
      <c r="L213" s="40"/>
      <c r="M213" s="199" t="s">
        <v>1</v>
      </c>
      <c r="N213" s="200" t="s">
        <v>41</v>
      </c>
      <c r="O213" s="72"/>
      <c r="P213" s="201">
        <f>O213*H213</f>
        <v>0</v>
      </c>
      <c r="Q213" s="201">
        <v>0</v>
      </c>
      <c r="R213" s="201">
        <f>Q213*H213</f>
        <v>0</v>
      </c>
      <c r="S213" s="201">
        <v>0</v>
      </c>
      <c r="T213" s="202">
        <f>S213*H213</f>
        <v>0</v>
      </c>
      <c r="U213" s="35"/>
      <c r="V213" s="35"/>
      <c r="W213" s="35"/>
      <c r="X213" s="35"/>
      <c r="Y213" s="35"/>
      <c r="Z213" s="35"/>
      <c r="AA213" s="35"/>
      <c r="AB213" s="35"/>
      <c r="AC213" s="35"/>
      <c r="AD213" s="35"/>
      <c r="AE213" s="35"/>
      <c r="AR213" s="203" t="s">
        <v>211</v>
      </c>
      <c r="AT213" s="203" t="s">
        <v>207</v>
      </c>
      <c r="AU213" s="203" t="s">
        <v>86</v>
      </c>
      <c r="AY213" s="18" t="s">
        <v>205</v>
      </c>
      <c r="BE213" s="204">
        <f>IF(N213="základní",J213,0)</f>
        <v>0</v>
      </c>
      <c r="BF213" s="204">
        <f>IF(N213="snížená",J213,0)</f>
        <v>0</v>
      </c>
      <c r="BG213" s="204">
        <f>IF(N213="zákl. přenesená",J213,0)</f>
        <v>0</v>
      </c>
      <c r="BH213" s="204">
        <f>IF(N213="sníž. přenesená",J213,0)</f>
        <v>0</v>
      </c>
      <c r="BI213" s="204">
        <f>IF(N213="nulová",J213,0)</f>
        <v>0</v>
      </c>
      <c r="BJ213" s="18" t="s">
        <v>84</v>
      </c>
      <c r="BK213" s="204">
        <f>ROUND(I213*H213,2)</f>
        <v>0</v>
      </c>
      <c r="BL213" s="18" t="s">
        <v>211</v>
      </c>
      <c r="BM213" s="203" t="s">
        <v>494</v>
      </c>
    </row>
    <row r="214" spans="2:51" s="13" customFormat="1" ht="12">
      <c r="B214" s="214"/>
      <c r="C214" s="215"/>
      <c r="D214" s="205" t="s">
        <v>284</v>
      </c>
      <c r="E214" s="216" t="s">
        <v>1</v>
      </c>
      <c r="F214" s="217" t="s">
        <v>495</v>
      </c>
      <c r="G214" s="215"/>
      <c r="H214" s="218">
        <v>1312.947</v>
      </c>
      <c r="I214" s="219"/>
      <c r="J214" s="215"/>
      <c r="K214" s="215"/>
      <c r="L214" s="220"/>
      <c r="M214" s="221"/>
      <c r="N214" s="222"/>
      <c r="O214" s="222"/>
      <c r="P214" s="222"/>
      <c r="Q214" s="222"/>
      <c r="R214" s="222"/>
      <c r="S214" s="222"/>
      <c r="T214" s="223"/>
      <c r="AT214" s="224" t="s">
        <v>284</v>
      </c>
      <c r="AU214" s="224" t="s">
        <v>86</v>
      </c>
      <c r="AV214" s="13" t="s">
        <v>86</v>
      </c>
      <c r="AW214" s="13" t="s">
        <v>32</v>
      </c>
      <c r="AX214" s="13" t="s">
        <v>84</v>
      </c>
      <c r="AY214" s="224" t="s">
        <v>205</v>
      </c>
    </row>
    <row r="215" spans="1:65" s="2" customFormat="1" ht="14.45" customHeight="1">
      <c r="A215" s="35"/>
      <c r="B215" s="36"/>
      <c r="C215" s="192" t="s">
        <v>249</v>
      </c>
      <c r="D215" s="192" t="s">
        <v>207</v>
      </c>
      <c r="E215" s="193" t="s">
        <v>496</v>
      </c>
      <c r="F215" s="194" t="s">
        <v>497</v>
      </c>
      <c r="G215" s="195" t="s">
        <v>358</v>
      </c>
      <c r="H215" s="196">
        <v>729.415</v>
      </c>
      <c r="I215" s="197"/>
      <c r="J215" s="198">
        <f>ROUND(I215*H215,2)</f>
        <v>0</v>
      </c>
      <c r="K215" s="194" t="s">
        <v>278</v>
      </c>
      <c r="L215" s="40"/>
      <c r="M215" s="199" t="s">
        <v>1</v>
      </c>
      <c r="N215" s="200" t="s">
        <v>41</v>
      </c>
      <c r="O215" s="72"/>
      <c r="P215" s="201">
        <f>O215*H215</f>
        <v>0</v>
      </c>
      <c r="Q215" s="201">
        <v>0</v>
      </c>
      <c r="R215" s="201">
        <f>Q215*H215</f>
        <v>0</v>
      </c>
      <c r="S215" s="201">
        <v>0</v>
      </c>
      <c r="T215" s="202">
        <f>S215*H215</f>
        <v>0</v>
      </c>
      <c r="U215" s="35"/>
      <c r="V215" s="35"/>
      <c r="W215" s="35"/>
      <c r="X215" s="35"/>
      <c r="Y215" s="35"/>
      <c r="Z215" s="35"/>
      <c r="AA215" s="35"/>
      <c r="AB215" s="35"/>
      <c r="AC215" s="35"/>
      <c r="AD215" s="35"/>
      <c r="AE215" s="35"/>
      <c r="AR215" s="203" t="s">
        <v>211</v>
      </c>
      <c r="AT215" s="203" t="s">
        <v>207</v>
      </c>
      <c r="AU215" s="203" t="s">
        <v>86</v>
      </c>
      <c r="AY215" s="18" t="s">
        <v>205</v>
      </c>
      <c r="BE215" s="204">
        <f>IF(N215="základní",J215,0)</f>
        <v>0</v>
      </c>
      <c r="BF215" s="204">
        <f>IF(N215="snížená",J215,0)</f>
        <v>0</v>
      </c>
      <c r="BG215" s="204">
        <f>IF(N215="zákl. přenesená",J215,0)</f>
        <v>0</v>
      </c>
      <c r="BH215" s="204">
        <f>IF(N215="sníž. přenesená",J215,0)</f>
        <v>0</v>
      </c>
      <c r="BI215" s="204">
        <f>IF(N215="nulová",J215,0)</f>
        <v>0</v>
      </c>
      <c r="BJ215" s="18" t="s">
        <v>84</v>
      </c>
      <c r="BK215" s="204">
        <f>ROUND(I215*H215,2)</f>
        <v>0</v>
      </c>
      <c r="BL215" s="18" t="s">
        <v>211</v>
      </c>
      <c r="BM215" s="203" t="s">
        <v>498</v>
      </c>
    </row>
    <row r="216" spans="1:65" s="2" customFormat="1" ht="24.2" customHeight="1">
      <c r="A216" s="35"/>
      <c r="B216" s="36"/>
      <c r="C216" s="192" t="s">
        <v>256</v>
      </c>
      <c r="D216" s="192" t="s">
        <v>207</v>
      </c>
      <c r="E216" s="193" t="s">
        <v>499</v>
      </c>
      <c r="F216" s="194" t="s">
        <v>500</v>
      </c>
      <c r="G216" s="195" t="s">
        <v>358</v>
      </c>
      <c r="H216" s="196">
        <v>257</v>
      </c>
      <c r="I216" s="197"/>
      <c r="J216" s="198">
        <f>ROUND(I216*H216,2)</f>
        <v>0</v>
      </c>
      <c r="K216" s="194" t="s">
        <v>278</v>
      </c>
      <c r="L216" s="40"/>
      <c r="M216" s="199" t="s">
        <v>1</v>
      </c>
      <c r="N216" s="200" t="s">
        <v>41</v>
      </c>
      <c r="O216" s="72"/>
      <c r="P216" s="201">
        <f>O216*H216</f>
        <v>0</v>
      </c>
      <c r="Q216" s="201">
        <v>0</v>
      </c>
      <c r="R216" s="201">
        <f>Q216*H216</f>
        <v>0</v>
      </c>
      <c r="S216" s="201">
        <v>0</v>
      </c>
      <c r="T216" s="202">
        <f>S216*H216</f>
        <v>0</v>
      </c>
      <c r="U216" s="35"/>
      <c r="V216" s="35"/>
      <c r="W216" s="35"/>
      <c r="X216" s="35"/>
      <c r="Y216" s="35"/>
      <c r="Z216" s="35"/>
      <c r="AA216" s="35"/>
      <c r="AB216" s="35"/>
      <c r="AC216" s="35"/>
      <c r="AD216" s="35"/>
      <c r="AE216" s="35"/>
      <c r="AR216" s="203" t="s">
        <v>211</v>
      </c>
      <c r="AT216" s="203" t="s">
        <v>207</v>
      </c>
      <c r="AU216" s="203" t="s">
        <v>86</v>
      </c>
      <c r="AY216" s="18" t="s">
        <v>205</v>
      </c>
      <c r="BE216" s="204">
        <f>IF(N216="základní",J216,0)</f>
        <v>0</v>
      </c>
      <c r="BF216" s="204">
        <f>IF(N216="snížená",J216,0)</f>
        <v>0</v>
      </c>
      <c r="BG216" s="204">
        <f>IF(N216="zákl. přenesená",J216,0)</f>
        <v>0</v>
      </c>
      <c r="BH216" s="204">
        <f>IF(N216="sníž. přenesená",J216,0)</f>
        <v>0</v>
      </c>
      <c r="BI216" s="204">
        <f>IF(N216="nulová",J216,0)</f>
        <v>0</v>
      </c>
      <c r="BJ216" s="18" t="s">
        <v>84</v>
      </c>
      <c r="BK216" s="204">
        <f>ROUND(I216*H216,2)</f>
        <v>0</v>
      </c>
      <c r="BL216" s="18" t="s">
        <v>211</v>
      </c>
      <c r="BM216" s="203" t="s">
        <v>501</v>
      </c>
    </row>
    <row r="217" spans="1:65" s="2" customFormat="1" ht="14.45" customHeight="1">
      <c r="A217" s="35"/>
      <c r="B217" s="36"/>
      <c r="C217" s="250" t="s">
        <v>263</v>
      </c>
      <c r="D217" s="250" t="s">
        <v>502</v>
      </c>
      <c r="E217" s="251" t="s">
        <v>503</v>
      </c>
      <c r="F217" s="252" t="s">
        <v>504</v>
      </c>
      <c r="G217" s="253" t="s">
        <v>382</v>
      </c>
      <c r="H217" s="254">
        <v>411.2</v>
      </c>
      <c r="I217" s="255"/>
      <c r="J217" s="256">
        <f>ROUND(I217*H217,2)</f>
        <v>0</v>
      </c>
      <c r="K217" s="252" t="s">
        <v>278</v>
      </c>
      <c r="L217" s="257"/>
      <c r="M217" s="258" t="s">
        <v>1</v>
      </c>
      <c r="N217" s="259" t="s">
        <v>41</v>
      </c>
      <c r="O217" s="72"/>
      <c r="P217" s="201">
        <f>O217*H217</f>
        <v>0</v>
      </c>
      <c r="Q217" s="201">
        <v>1</v>
      </c>
      <c r="R217" s="201">
        <f>Q217*H217</f>
        <v>411.2</v>
      </c>
      <c r="S217" s="201">
        <v>0</v>
      </c>
      <c r="T217" s="202">
        <f>S217*H217</f>
        <v>0</v>
      </c>
      <c r="U217" s="35"/>
      <c r="V217" s="35"/>
      <c r="W217" s="35"/>
      <c r="X217" s="35"/>
      <c r="Y217" s="35"/>
      <c r="Z217" s="35"/>
      <c r="AA217" s="35"/>
      <c r="AB217" s="35"/>
      <c r="AC217" s="35"/>
      <c r="AD217" s="35"/>
      <c r="AE217" s="35"/>
      <c r="AR217" s="203" t="s">
        <v>245</v>
      </c>
      <c r="AT217" s="203" t="s">
        <v>502</v>
      </c>
      <c r="AU217" s="203" t="s">
        <v>86</v>
      </c>
      <c r="AY217" s="18" t="s">
        <v>205</v>
      </c>
      <c r="BE217" s="204">
        <f>IF(N217="základní",J217,0)</f>
        <v>0</v>
      </c>
      <c r="BF217" s="204">
        <f>IF(N217="snížená",J217,0)</f>
        <v>0</v>
      </c>
      <c r="BG217" s="204">
        <f>IF(N217="zákl. přenesená",J217,0)</f>
        <v>0</v>
      </c>
      <c r="BH217" s="204">
        <f>IF(N217="sníž. přenesená",J217,0)</f>
        <v>0</v>
      </c>
      <c r="BI217" s="204">
        <f>IF(N217="nulová",J217,0)</f>
        <v>0</v>
      </c>
      <c r="BJ217" s="18" t="s">
        <v>84</v>
      </c>
      <c r="BK217" s="204">
        <f>ROUND(I217*H217,2)</f>
        <v>0</v>
      </c>
      <c r="BL217" s="18" t="s">
        <v>211</v>
      </c>
      <c r="BM217" s="203" t="s">
        <v>505</v>
      </c>
    </row>
    <row r="218" spans="1:47" s="2" customFormat="1" ht="19.5">
      <c r="A218" s="35"/>
      <c r="B218" s="36"/>
      <c r="C218" s="37"/>
      <c r="D218" s="205" t="s">
        <v>225</v>
      </c>
      <c r="E218" s="37"/>
      <c r="F218" s="206" t="s">
        <v>506</v>
      </c>
      <c r="G218" s="37"/>
      <c r="H218" s="37"/>
      <c r="I218" s="207"/>
      <c r="J218" s="37"/>
      <c r="K218" s="37"/>
      <c r="L218" s="40"/>
      <c r="M218" s="208"/>
      <c r="N218" s="209"/>
      <c r="O218" s="72"/>
      <c r="P218" s="72"/>
      <c r="Q218" s="72"/>
      <c r="R218" s="72"/>
      <c r="S218" s="72"/>
      <c r="T218" s="73"/>
      <c r="U218" s="35"/>
      <c r="V218" s="35"/>
      <c r="W218" s="35"/>
      <c r="X218" s="35"/>
      <c r="Y218" s="35"/>
      <c r="Z218" s="35"/>
      <c r="AA218" s="35"/>
      <c r="AB218" s="35"/>
      <c r="AC218" s="35"/>
      <c r="AD218" s="35"/>
      <c r="AE218" s="35"/>
      <c r="AT218" s="18" t="s">
        <v>225</v>
      </c>
      <c r="AU218" s="18" t="s">
        <v>86</v>
      </c>
    </row>
    <row r="219" spans="2:51" s="13" customFormat="1" ht="12">
      <c r="B219" s="214"/>
      <c r="C219" s="215"/>
      <c r="D219" s="205" t="s">
        <v>284</v>
      </c>
      <c r="E219" s="216" t="s">
        <v>1</v>
      </c>
      <c r="F219" s="217" t="s">
        <v>507</v>
      </c>
      <c r="G219" s="215"/>
      <c r="H219" s="218">
        <v>411.2</v>
      </c>
      <c r="I219" s="219"/>
      <c r="J219" s="215"/>
      <c r="K219" s="215"/>
      <c r="L219" s="220"/>
      <c r="M219" s="221"/>
      <c r="N219" s="222"/>
      <c r="O219" s="222"/>
      <c r="P219" s="222"/>
      <c r="Q219" s="222"/>
      <c r="R219" s="222"/>
      <c r="S219" s="222"/>
      <c r="T219" s="223"/>
      <c r="AT219" s="224" t="s">
        <v>284</v>
      </c>
      <c r="AU219" s="224" t="s">
        <v>86</v>
      </c>
      <c r="AV219" s="13" t="s">
        <v>86</v>
      </c>
      <c r="AW219" s="13" t="s">
        <v>32</v>
      </c>
      <c r="AX219" s="13" t="s">
        <v>84</v>
      </c>
      <c r="AY219" s="224" t="s">
        <v>205</v>
      </c>
    </row>
    <row r="220" spans="2:63" s="12" customFormat="1" ht="22.9" customHeight="1">
      <c r="B220" s="176"/>
      <c r="C220" s="177"/>
      <c r="D220" s="178" t="s">
        <v>75</v>
      </c>
      <c r="E220" s="190" t="s">
        <v>86</v>
      </c>
      <c r="F220" s="190" t="s">
        <v>508</v>
      </c>
      <c r="G220" s="177"/>
      <c r="H220" s="177"/>
      <c r="I220" s="180"/>
      <c r="J220" s="191">
        <f>BK220</f>
        <v>0</v>
      </c>
      <c r="K220" s="177"/>
      <c r="L220" s="182"/>
      <c r="M220" s="183"/>
      <c r="N220" s="184"/>
      <c r="O220" s="184"/>
      <c r="P220" s="185">
        <f>SUM(P221:P376)</f>
        <v>0</v>
      </c>
      <c r="Q220" s="184"/>
      <c r="R220" s="185">
        <f>SUM(R221:R376)</f>
        <v>1318.65733858</v>
      </c>
      <c r="S220" s="184"/>
      <c r="T220" s="186">
        <f>SUM(T221:T376)</f>
        <v>0</v>
      </c>
      <c r="AR220" s="187" t="s">
        <v>84</v>
      </c>
      <c r="AT220" s="188" t="s">
        <v>75</v>
      </c>
      <c r="AU220" s="188" t="s">
        <v>84</v>
      </c>
      <c r="AY220" s="187" t="s">
        <v>205</v>
      </c>
      <c r="BK220" s="189">
        <f>SUM(BK221:BK376)</f>
        <v>0</v>
      </c>
    </row>
    <row r="221" spans="1:65" s="2" customFormat="1" ht="24.2" customHeight="1">
      <c r="A221" s="35"/>
      <c r="B221" s="36"/>
      <c r="C221" s="192" t="s">
        <v>323</v>
      </c>
      <c r="D221" s="192" t="s">
        <v>207</v>
      </c>
      <c r="E221" s="193" t="s">
        <v>509</v>
      </c>
      <c r="F221" s="194" t="s">
        <v>510</v>
      </c>
      <c r="G221" s="195" t="s">
        <v>358</v>
      </c>
      <c r="H221" s="196">
        <v>200.998</v>
      </c>
      <c r="I221" s="197"/>
      <c r="J221" s="198">
        <f>ROUND(I221*H221,2)</f>
        <v>0</v>
      </c>
      <c r="K221" s="194" t="s">
        <v>278</v>
      </c>
      <c r="L221" s="40"/>
      <c r="M221" s="199" t="s">
        <v>1</v>
      </c>
      <c r="N221" s="200" t="s">
        <v>41</v>
      </c>
      <c r="O221" s="72"/>
      <c r="P221" s="201">
        <f>O221*H221</f>
        <v>0</v>
      </c>
      <c r="Q221" s="201">
        <v>2.16</v>
      </c>
      <c r="R221" s="201">
        <f>Q221*H221</f>
        <v>434.15568</v>
      </c>
      <c r="S221" s="201">
        <v>0</v>
      </c>
      <c r="T221" s="202">
        <f>S221*H221</f>
        <v>0</v>
      </c>
      <c r="U221" s="35"/>
      <c r="V221" s="35"/>
      <c r="W221" s="35"/>
      <c r="X221" s="35"/>
      <c r="Y221" s="35"/>
      <c r="Z221" s="35"/>
      <c r="AA221" s="35"/>
      <c r="AB221" s="35"/>
      <c r="AC221" s="35"/>
      <c r="AD221" s="35"/>
      <c r="AE221" s="35"/>
      <c r="AR221" s="203" t="s">
        <v>211</v>
      </c>
      <c r="AT221" s="203" t="s">
        <v>207</v>
      </c>
      <c r="AU221" s="203" t="s">
        <v>86</v>
      </c>
      <c r="AY221" s="18" t="s">
        <v>205</v>
      </c>
      <c r="BE221" s="204">
        <f>IF(N221="základní",J221,0)</f>
        <v>0</v>
      </c>
      <c r="BF221" s="204">
        <f>IF(N221="snížená",J221,0)</f>
        <v>0</v>
      </c>
      <c r="BG221" s="204">
        <f>IF(N221="zákl. přenesená",J221,0)</f>
        <v>0</v>
      </c>
      <c r="BH221" s="204">
        <f>IF(N221="sníž. přenesená",J221,0)</f>
        <v>0</v>
      </c>
      <c r="BI221" s="204">
        <f>IF(N221="nulová",J221,0)</f>
        <v>0</v>
      </c>
      <c r="BJ221" s="18" t="s">
        <v>84</v>
      </c>
      <c r="BK221" s="204">
        <f>ROUND(I221*H221,2)</f>
        <v>0</v>
      </c>
      <c r="BL221" s="18" t="s">
        <v>211</v>
      </c>
      <c r="BM221" s="203" t="s">
        <v>511</v>
      </c>
    </row>
    <row r="222" spans="2:51" s="14" customFormat="1" ht="12">
      <c r="B222" s="229"/>
      <c r="C222" s="230"/>
      <c r="D222" s="205" t="s">
        <v>284</v>
      </c>
      <c r="E222" s="231" t="s">
        <v>1</v>
      </c>
      <c r="F222" s="232" t="s">
        <v>512</v>
      </c>
      <c r="G222" s="230"/>
      <c r="H222" s="231" t="s">
        <v>1</v>
      </c>
      <c r="I222" s="233"/>
      <c r="J222" s="230"/>
      <c r="K222" s="230"/>
      <c r="L222" s="234"/>
      <c r="M222" s="235"/>
      <c r="N222" s="236"/>
      <c r="O222" s="236"/>
      <c r="P222" s="236"/>
      <c r="Q222" s="236"/>
      <c r="R222" s="236"/>
      <c r="S222" s="236"/>
      <c r="T222" s="237"/>
      <c r="AT222" s="238" t="s">
        <v>284</v>
      </c>
      <c r="AU222" s="238" t="s">
        <v>86</v>
      </c>
      <c r="AV222" s="14" t="s">
        <v>84</v>
      </c>
      <c r="AW222" s="14" t="s">
        <v>32</v>
      </c>
      <c r="AX222" s="14" t="s">
        <v>76</v>
      </c>
      <c r="AY222" s="238" t="s">
        <v>205</v>
      </c>
    </row>
    <row r="223" spans="2:51" s="13" customFormat="1" ht="12">
      <c r="B223" s="214"/>
      <c r="C223" s="215"/>
      <c r="D223" s="205" t="s">
        <v>284</v>
      </c>
      <c r="E223" s="216" t="s">
        <v>1</v>
      </c>
      <c r="F223" s="217" t="s">
        <v>513</v>
      </c>
      <c r="G223" s="215"/>
      <c r="H223" s="218">
        <v>1.47</v>
      </c>
      <c r="I223" s="219"/>
      <c r="J223" s="215"/>
      <c r="K223" s="215"/>
      <c r="L223" s="220"/>
      <c r="M223" s="221"/>
      <c r="N223" s="222"/>
      <c r="O223" s="222"/>
      <c r="P223" s="222"/>
      <c r="Q223" s="222"/>
      <c r="R223" s="222"/>
      <c r="S223" s="222"/>
      <c r="T223" s="223"/>
      <c r="AT223" s="224" t="s">
        <v>284</v>
      </c>
      <c r="AU223" s="224" t="s">
        <v>86</v>
      </c>
      <c r="AV223" s="13" t="s">
        <v>86</v>
      </c>
      <c r="AW223" s="13" t="s">
        <v>32</v>
      </c>
      <c r="AX223" s="13" t="s">
        <v>76</v>
      </c>
      <c r="AY223" s="224" t="s">
        <v>205</v>
      </c>
    </row>
    <row r="224" spans="2:51" s="13" customFormat="1" ht="12">
      <c r="B224" s="214"/>
      <c r="C224" s="215"/>
      <c r="D224" s="205" t="s">
        <v>284</v>
      </c>
      <c r="E224" s="216" t="s">
        <v>1</v>
      </c>
      <c r="F224" s="217" t="s">
        <v>514</v>
      </c>
      <c r="G224" s="215"/>
      <c r="H224" s="218">
        <v>1.32</v>
      </c>
      <c r="I224" s="219"/>
      <c r="J224" s="215"/>
      <c r="K224" s="215"/>
      <c r="L224" s="220"/>
      <c r="M224" s="221"/>
      <c r="N224" s="222"/>
      <c r="O224" s="222"/>
      <c r="P224" s="222"/>
      <c r="Q224" s="222"/>
      <c r="R224" s="222"/>
      <c r="S224" s="222"/>
      <c r="T224" s="223"/>
      <c r="AT224" s="224" t="s">
        <v>284</v>
      </c>
      <c r="AU224" s="224" t="s">
        <v>86</v>
      </c>
      <c r="AV224" s="13" t="s">
        <v>86</v>
      </c>
      <c r="AW224" s="13" t="s">
        <v>32</v>
      </c>
      <c r="AX224" s="13" t="s">
        <v>76</v>
      </c>
      <c r="AY224" s="224" t="s">
        <v>205</v>
      </c>
    </row>
    <row r="225" spans="2:51" s="13" customFormat="1" ht="12">
      <c r="B225" s="214"/>
      <c r="C225" s="215"/>
      <c r="D225" s="205" t="s">
        <v>284</v>
      </c>
      <c r="E225" s="216" t="s">
        <v>1</v>
      </c>
      <c r="F225" s="217" t="s">
        <v>515</v>
      </c>
      <c r="G225" s="215"/>
      <c r="H225" s="218">
        <v>0.66</v>
      </c>
      <c r="I225" s="219"/>
      <c r="J225" s="215"/>
      <c r="K225" s="215"/>
      <c r="L225" s="220"/>
      <c r="M225" s="221"/>
      <c r="N225" s="222"/>
      <c r="O225" s="222"/>
      <c r="P225" s="222"/>
      <c r="Q225" s="222"/>
      <c r="R225" s="222"/>
      <c r="S225" s="222"/>
      <c r="T225" s="223"/>
      <c r="AT225" s="224" t="s">
        <v>284</v>
      </c>
      <c r="AU225" s="224" t="s">
        <v>86</v>
      </c>
      <c r="AV225" s="13" t="s">
        <v>86</v>
      </c>
      <c r="AW225" s="13" t="s">
        <v>32</v>
      </c>
      <c r="AX225" s="13" t="s">
        <v>76</v>
      </c>
      <c r="AY225" s="224" t="s">
        <v>205</v>
      </c>
    </row>
    <row r="226" spans="2:51" s="13" customFormat="1" ht="12">
      <c r="B226" s="214"/>
      <c r="C226" s="215"/>
      <c r="D226" s="205" t="s">
        <v>284</v>
      </c>
      <c r="E226" s="216" t="s">
        <v>1</v>
      </c>
      <c r="F226" s="217" t="s">
        <v>516</v>
      </c>
      <c r="G226" s="215"/>
      <c r="H226" s="218">
        <v>0.402</v>
      </c>
      <c r="I226" s="219"/>
      <c r="J226" s="215"/>
      <c r="K226" s="215"/>
      <c r="L226" s="220"/>
      <c r="M226" s="221"/>
      <c r="N226" s="222"/>
      <c r="O226" s="222"/>
      <c r="P226" s="222"/>
      <c r="Q226" s="222"/>
      <c r="R226" s="222"/>
      <c r="S226" s="222"/>
      <c r="T226" s="223"/>
      <c r="AT226" s="224" t="s">
        <v>284</v>
      </c>
      <c r="AU226" s="224" t="s">
        <v>86</v>
      </c>
      <c r="AV226" s="13" t="s">
        <v>86</v>
      </c>
      <c r="AW226" s="13" t="s">
        <v>32</v>
      </c>
      <c r="AX226" s="13" t="s">
        <v>76</v>
      </c>
      <c r="AY226" s="224" t="s">
        <v>205</v>
      </c>
    </row>
    <row r="227" spans="2:51" s="13" customFormat="1" ht="12">
      <c r="B227" s="214"/>
      <c r="C227" s="215"/>
      <c r="D227" s="205" t="s">
        <v>284</v>
      </c>
      <c r="E227" s="216" t="s">
        <v>1</v>
      </c>
      <c r="F227" s="217" t="s">
        <v>517</v>
      </c>
      <c r="G227" s="215"/>
      <c r="H227" s="218">
        <v>0.63</v>
      </c>
      <c r="I227" s="219"/>
      <c r="J227" s="215"/>
      <c r="K227" s="215"/>
      <c r="L227" s="220"/>
      <c r="M227" s="221"/>
      <c r="N227" s="222"/>
      <c r="O227" s="222"/>
      <c r="P227" s="222"/>
      <c r="Q227" s="222"/>
      <c r="R227" s="222"/>
      <c r="S227" s="222"/>
      <c r="T227" s="223"/>
      <c r="AT227" s="224" t="s">
        <v>284</v>
      </c>
      <c r="AU227" s="224" t="s">
        <v>86</v>
      </c>
      <c r="AV227" s="13" t="s">
        <v>86</v>
      </c>
      <c r="AW227" s="13" t="s">
        <v>32</v>
      </c>
      <c r="AX227" s="13" t="s">
        <v>76</v>
      </c>
      <c r="AY227" s="224" t="s">
        <v>205</v>
      </c>
    </row>
    <row r="228" spans="2:51" s="13" customFormat="1" ht="12">
      <c r="B228" s="214"/>
      <c r="C228" s="215"/>
      <c r="D228" s="205" t="s">
        <v>284</v>
      </c>
      <c r="E228" s="216" t="s">
        <v>1</v>
      </c>
      <c r="F228" s="217" t="s">
        <v>518</v>
      </c>
      <c r="G228" s="215"/>
      <c r="H228" s="218">
        <v>1.1</v>
      </c>
      <c r="I228" s="219"/>
      <c r="J228" s="215"/>
      <c r="K228" s="215"/>
      <c r="L228" s="220"/>
      <c r="M228" s="221"/>
      <c r="N228" s="222"/>
      <c r="O228" s="222"/>
      <c r="P228" s="222"/>
      <c r="Q228" s="222"/>
      <c r="R228" s="222"/>
      <c r="S228" s="222"/>
      <c r="T228" s="223"/>
      <c r="AT228" s="224" t="s">
        <v>284</v>
      </c>
      <c r="AU228" s="224" t="s">
        <v>86</v>
      </c>
      <c r="AV228" s="13" t="s">
        <v>86</v>
      </c>
      <c r="AW228" s="13" t="s">
        <v>32</v>
      </c>
      <c r="AX228" s="13" t="s">
        <v>76</v>
      </c>
      <c r="AY228" s="224" t="s">
        <v>205</v>
      </c>
    </row>
    <row r="229" spans="2:51" s="13" customFormat="1" ht="12">
      <c r="B229" s="214"/>
      <c r="C229" s="215"/>
      <c r="D229" s="205" t="s">
        <v>284</v>
      </c>
      <c r="E229" s="216" t="s">
        <v>1</v>
      </c>
      <c r="F229" s="217" t="s">
        <v>519</v>
      </c>
      <c r="G229" s="215"/>
      <c r="H229" s="218">
        <v>1.04</v>
      </c>
      <c r="I229" s="219"/>
      <c r="J229" s="215"/>
      <c r="K229" s="215"/>
      <c r="L229" s="220"/>
      <c r="M229" s="221"/>
      <c r="N229" s="222"/>
      <c r="O229" s="222"/>
      <c r="P229" s="222"/>
      <c r="Q229" s="222"/>
      <c r="R229" s="222"/>
      <c r="S229" s="222"/>
      <c r="T229" s="223"/>
      <c r="AT229" s="224" t="s">
        <v>284</v>
      </c>
      <c r="AU229" s="224" t="s">
        <v>86</v>
      </c>
      <c r="AV229" s="13" t="s">
        <v>86</v>
      </c>
      <c r="AW229" s="13" t="s">
        <v>32</v>
      </c>
      <c r="AX229" s="13" t="s">
        <v>76</v>
      </c>
      <c r="AY229" s="224" t="s">
        <v>205</v>
      </c>
    </row>
    <row r="230" spans="2:51" s="13" customFormat="1" ht="12">
      <c r="B230" s="214"/>
      <c r="C230" s="215"/>
      <c r="D230" s="205" t="s">
        <v>284</v>
      </c>
      <c r="E230" s="216" t="s">
        <v>1</v>
      </c>
      <c r="F230" s="217" t="s">
        <v>520</v>
      </c>
      <c r="G230" s="215"/>
      <c r="H230" s="218">
        <v>5.28</v>
      </c>
      <c r="I230" s="219"/>
      <c r="J230" s="215"/>
      <c r="K230" s="215"/>
      <c r="L230" s="220"/>
      <c r="M230" s="221"/>
      <c r="N230" s="222"/>
      <c r="O230" s="222"/>
      <c r="P230" s="222"/>
      <c r="Q230" s="222"/>
      <c r="R230" s="222"/>
      <c r="S230" s="222"/>
      <c r="T230" s="223"/>
      <c r="AT230" s="224" t="s">
        <v>284</v>
      </c>
      <c r="AU230" s="224" t="s">
        <v>86</v>
      </c>
      <c r="AV230" s="13" t="s">
        <v>86</v>
      </c>
      <c r="AW230" s="13" t="s">
        <v>32</v>
      </c>
      <c r="AX230" s="13" t="s">
        <v>76</v>
      </c>
      <c r="AY230" s="224" t="s">
        <v>205</v>
      </c>
    </row>
    <row r="231" spans="2:51" s="13" customFormat="1" ht="12">
      <c r="B231" s="214"/>
      <c r="C231" s="215"/>
      <c r="D231" s="205" t="s">
        <v>284</v>
      </c>
      <c r="E231" s="216" t="s">
        <v>1</v>
      </c>
      <c r="F231" s="217" t="s">
        <v>521</v>
      </c>
      <c r="G231" s="215"/>
      <c r="H231" s="218">
        <v>1.24</v>
      </c>
      <c r="I231" s="219"/>
      <c r="J231" s="215"/>
      <c r="K231" s="215"/>
      <c r="L231" s="220"/>
      <c r="M231" s="221"/>
      <c r="N231" s="222"/>
      <c r="O231" s="222"/>
      <c r="P231" s="222"/>
      <c r="Q231" s="222"/>
      <c r="R231" s="222"/>
      <c r="S231" s="222"/>
      <c r="T231" s="223"/>
      <c r="AT231" s="224" t="s">
        <v>284</v>
      </c>
      <c r="AU231" s="224" t="s">
        <v>86</v>
      </c>
      <c r="AV231" s="13" t="s">
        <v>86</v>
      </c>
      <c r="AW231" s="13" t="s">
        <v>32</v>
      </c>
      <c r="AX231" s="13" t="s">
        <v>76</v>
      </c>
      <c r="AY231" s="224" t="s">
        <v>205</v>
      </c>
    </row>
    <row r="232" spans="2:51" s="13" customFormat="1" ht="12">
      <c r="B232" s="214"/>
      <c r="C232" s="215"/>
      <c r="D232" s="205" t="s">
        <v>284</v>
      </c>
      <c r="E232" s="216" t="s">
        <v>1</v>
      </c>
      <c r="F232" s="217" t="s">
        <v>522</v>
      </c>
      <c r="G232" s="215"/>
      <c r="H232" s="218">
        <v>5</v>
      </c>
      <c r="I232" s="219"/>
      <c r="J232" s="215"/>
      <c r="K232" s="215"/>
      <c r="L232" s="220"/>
      <c r="M232" s="221"/>
      <c r="N232" s="222"/>
      <c r="O232" s="222"/>
      <c r="P232" s="222"/>
      <c r="Q232" s="222"/>
      <c r="R232" s="222"/>
      <c r="S232" s="222"/>
      <c r="T232" s="223"/>
      <c r="AT232" s="224" t="s">
        <v>284</v>
      </c>
      <c r="AU232" s="224" t="s">
        <v>86</v>
      </c>
      <c r="AV232" s="13" t="s">
        <v>86</v>
      </c>
      <c r="AW232" s="13" t="s">
        <v>32</v>
      </c>
      <c r="AX232" s="13" t="s">
        <v>76</v>
      </c>
      <c r="AY232" s="224" t="s">
        <v>205</v>
      </c>
    </row>
    <row r="233" spans="2:51" s="13" customFormat="1" ht="12">
      <c r="B233" s="214"/>
      <c r="C233" s="215"/>
      <c r="D233" s="205" t="s">
        <v>284</v>
      </c>
      <c r="E233" s="216" t="s">
        <v>1</v>
      </c>
      <c r="F233" s="217" t="s">
        <v>523</v>
      </c>
      <c r="G233" s="215"/>
      <c r="H233" s="218">
        <v>0.75</v>
      </c>
      <c r="I233" s="219"/>
      <c r="J233" s="215"/>
      <c r="K233" s="215"/>
      <c r="L233" s="220"/>
      <c r="M233" s="221"/>
      <c r="N233" s="222"/>
      <c r="O233" s="222"/>
      <c r="P233" s="222"/>
      <c r="Q233" s="222"/>
      <c r="R233" s="222"/>
      <c r="S233" s="222"/>
      <c r="T233" s="223"/>
      <c r="AT233" s="224" t="s">
        <v>284</v>
      </c>
      <c r="AU233" s="224" t="s">
        <v>86</v>
      </c>
      <c r="AV233" s="13" t="s">
        <v>86</v>
      </c>
      <c r="AW233" s="13" t="s">
        <v>32</v>
      </c>
      <c r="AX233" s="13" t="s">
        <v>76</v>
      </c>
      <c r="AY233" s="224" t="s">
        <v>205</v>
      </c>
    </row>
    <row r="234" spans="2:51" s="13" customFormat="1" ht="12">
      <c r="B234" s="214"/>
      <c r="C234" s="215"/>
      <c r="D234" s="205" t="s">
        <v>284</v>
      </c>
      <c r="E234" s="216" t="s">
        <v>1</v>
      </c>
      <c r="F234" s="217" t="s">
        <v>524</v>
      </c>
      <c r="G234" s="215"/>
      <c r="H234" s="218">
        <v>0.162</v>
      </c>
      <c r="I234" s="219"/>
      <c r="J234" s="215"/>
      <c r="K234" s="215"/>
      <c r="L234" s="220"/>
      <c r="M234" s="221"/>
      <c r="N234" s="222"/>
      <c r="O234" s="222"/>
      <c r="P234" s="222"/>
      <c r="Q234" s="222"/>
      <c r="R234" s="222"/>
      <c r="S234" s="222"/>
      <c r="T234" s="223"/>
      <c r="AT234" s="224" t="s">
        <v>284</v>
      </c>
      <c r="AU234" s="224" t="s">
        <v>86</v>
      </c>
      <c r="AV234" s="13" t="s">
        <v>86</v>
      </c>
      <c r="AW234" s="13" t="s">
        <v>32</v>
      </c>
      <c r="AX234" s="13" t="s">
        <v>76</v>
      </c>
      <c r="AY234" s="224" t="s">
        <v>205</v>
      </c>
    </row>
    <row r="235" spans="2:51" s="13" customFormat="1" ht="12">
      <c r="B235" s="214"/>
      <c r="C235" s="215"/>
      <c r="D235" s="205" t="s">
        <v>284</v>
      </c>
      <c r="E235" s="216" t="s">
        <v>1</v>
      </c>
      <c r="F235" s="217" t="s">
        <v>525</v>
      </c>
      <c r="G235" s="215"/>
      <c r="H235" s="218">
        <v>0.065</v>
      </c>
      <c r="I235" s="219"/>
      <c r="J235" s="215"/>
      <c r="K235" s="215"/>
      <c r="L235" s="220"/>
      <c r="M235" s="221"/>
      <c r="N235" s="222"/>
      <c r="O235" s="222"/>
      <c r="P235" s="222"/>
      <c r="Q235" s="222"/>
      <c r="R235" s="222"/>
      <c r="S235" s="222"/>
      <c r="T235" s="223"/>
      <c r="AT235" s="224" t="s">
        <v>284</v>
      </c>
      <c r="AU235" s="224" t="s">
        <v>86</v>
      </c>
      <c r="AV235" s="13" t="s">
        <v>86</v>
      </c>
      <c r="AW235" s="13" t="s">
        <v>32</v>
      </c>
      <c r="AX235" s="13" t="s">
        <v>76</v>
      </c>
      <c r="AY235" s="224" t="s">
        <v>205</v>
      </c>
    </row>
    <row r="236" spans="2:51" s="16" customFormat="1" ht="12">
      <c r="B236" s="260"/>
      <c r="C236" s="261"/>
      <c r="D236" s="205" t="s">
        <v>284</v>
      </c>
      <c r="E236" s="262" t="s">
        <v>1</v>
      </c>
      <c r="F236" s="263" t="s">
        <v>526</v>
      </c>
      <c r="G236" s="261"/>
      <c r="H236" s="264">
        <v>19.119000000000003</v>
      </c>
      <c r="I236" s="265"/>
      <c r="J236" s="261"/>
      <c r="K236" s="261"/>
      <c r="L236" s="266"/>
      <c r="M236" s="267"/>
      <c r="N236" s="268"/>
      <c r="O236" s="268"/>
      <c r="P236" s="268"/>
      <c r="Q236" s="268"/>
      <c r="R236" s="268"/>
      <c r="S236" s="268"/>
      <c r="T236" s="269"/>
      <c r="AT236" s="270" t="s">
        <v>284</v>
      </c>
      <c r="AU236" s="270" t="s">
        <v>86</v>
      </c>
      <c r="AV236" s="16" t="s">
        <v>218</v>
      </c>
      <c r="AW236" s="16" t="s">
        <v>32</v>
      </c>
      <c r="AX236" s="16" t="s">
        <v>76</v>
      </c>
      <c r="AY236" s="270" t="s">
        <v>205</v>
      </c>
    </row>
    <row r="237" spans="2:51" s="13" customFormat="1" ht="12">
      <c r="B237" s="214"/>
      <c r="C237" s="215"/>
      <c r="D237" s="205" t="s">
        <v>284</v>
      </c>
      <c r="E237" s="216" t="s">
        <v>1</v>
      </c>
      <c r="F237" s="217" t="s">
        <v>527</v>
      </c>
      <c r="G237" s="215"/>
      <c r="H237" s="218">
        <v>0.064</v>
      </c>
      <c r="I237" s="219"/>
      <c r="J237" s="215"/>
      <c r="K237" s="215"/>
      <c r="L237" s="220"/>
      <c r="M237" s="221"/>
      <c r="N237" s="222"/>
      <c r="O237" s="222"/>
      <c r="P237" s="222"/>
      <c r="Q237" s="222"/>
      <c r="R237" s="222"/>
      <c r="S237" s="222"/>
      <c r="T237" s="223"/>
      <c r="AT237" s="224" t="s">
        <v>284</v>
      </c>
      <c r="AU237" s="224" t="s">
        <v>86</v>
      </c>
      <c r="AV237" s="13" t="s">
        <v>86</v>
      </c>
      <c r="AW237" s="13" t="s">
        <v>32</v>
      </c>
      <c r="AX237" s="13" t="s">
        <v>76</v>
      </c>
      <c r="AY237" s="224" t="s">
        <v>205</v>
      </c>
    </row>
    <row r="238" spans="2:51" s="13" customFormat="1" ht="12">
      <c r="B238" s="214"/>
      <c r="C238" s="215"/>
      <c r="D238" s="205" t="s">
        <v>284</v>
      </c>
      <c r="E238" s="216" t="s">
        <v>1</v>
      </c>
      <c r="F238" s="217" t="s">
        <v>528</v>
      </c>
      <c r="G238" s="215"/>
      <c r="H238" s="218">
        <v>0.315</v>
      </c>
      <c r="I238" s="219"/>
      <c r="J238" s="215"/>
      <c r="K238" s="215"/>
      <c r="L238" s="220"/>
      <c r="M238" s="221"/>
      <c r="N238" s="222"/>
      <c r="O238" s="222"/>
      <c r="P238" s="222"/>
      <c r="Q238" s="222"/>
      <c r="R238" s="222"/>
      <c r="S238" s="222"/>
      <c r="T238" s="223"/>
      <c r="AT238" s="224" t="s">
        <v>284</v>
      </c>
      <c r="AU238" s="224" t="s">
        <v>86</v>
      </c>
      <c r="AV238" s="13" t="s">
        <v>86</v>
      </c>
      <c r="AW238" s="13" t="s">
        <v>32</v>
      </c>
      <c r="AX238" s="13" t="s">
        <v>76</v>
      </c>
      <c r="AY238" s="224" t="s">
        <v>205</v>
      </c>
    </row>
    <row r="239" spans="2:51" s="16" customFormat="1" ht="12">
      <c r="B239" s="260"/>
      <c r="C239" s="261"/>
      <c r="D239" s="205" t="s">
        <v>284</v>
      </c>
      <c r="E239" s="262" t="s">
        <v>1</v>
      </c>
      <c r="F239" s="263" t="s">
        <v>526</v>
      </c>
      <c r="G239" s="261"/>
      <c r="H239" s="264">
        <v>0.379</v>
      </c>
      <c r="I239" s="265"/>
      <c r="J239" s="261"/>
      <c r="K239" s="261"/>
      <c r="L239" s="266"/>
      <c r="M239" s="267"/>
      <c r="N239" s="268"/>
      <c r="O239" s="268"/>
      <c r="P239" s="268"/>
      <c r="Q239" s="268"/>
      <c r="R239" s="268"/>
      <c r="S239" s="268"/>
      <c r="T239" s="269"/>
      <c r="AT239" s="270" t="s">
        <v>284</v>
      </c>
      <c r="AU239" s="270" t="s">
        <v>86</v>
      </c>
      <c r="AV239" s="16" t="s">
        <v>218</v>
      </c>
      <c r="AW239" s="16" t="s">
        <v>32</v>
      </c>
      <c r="AX239" s="16" t="s">
        <v>76</v>
      </c>
      <c r="AY239" s="270" t="s">
        <v>205</v>
      </c>
    </row>
    <row r="240" spans="2:51" s="13" customFormat="1" ht="12">
      <c r="B240" s="214"/>
      <c r="C240" s="215"/>
      <c r="D240" s="205" t="s">
        <v>284</v>
      </c>
      <c r="E240" s="216" t="s">
        <v>1</v>
      </c>
      <c r="F240" s="217" t="s">
        <v>529</v>
      </c>
      <c r="G240" s="215"/>
      <c r="H240" s="218">
        <v>181.5</v>
      </c>
      <c r="I240" s="219"/>
      <c r="J240" s="215"/>
      <c r="K240" s="215"/>
      <c r="L240" s="220"/>
      <c r="M240" s="221"/>
      <c r="N240" s="222"/>
      <c r="O240" s="222"/>
      <c r="P240" s="222"/>
      <c r="Q240" s="222"/>
      <c r="R240" s="222"/>
      <c r="S240" s="222"/>
      <c r="T240" s="223"/>
      <c r="AT240" s="224" t="s">
        <v>284</v>
      </c>
      <c r="AU240" s="224" t="s">
        <v>86</v>
      </c>
      <c r="AV240" s="13" t="s">
        <v>86</v>
      </c>
      <c r="AW240" s="13" t="s">
        <v>32</v>
      </c>
      <c r="AX240" s="13" t="s">
        <v>76</v>
      </c>
      <c r="AY240" s="224" t="s">
        <v>205</v>
      </c>
    </row>
    <row r="241" spans="2:51" s="15" customFormat="1" ht="12">
      <c r="B241" s="239"/>
      <c r="C241" s="240"/>
      <c r="D241" s="205" t="s">
        <v>284</v>
      </c>
      <c r="E241" s="241" t="s">
        <v>1</v>
      </c>
      <c r="F241" s="242" t="s">
        <v>453</v>
      </c>
      <c r="G241" s="240"/>
      <c r="H241" s="243">
        <v>200.998</v>
      </c>
      <c r="I241" s="244"/>
      <c r="J241" s="240"/>
      <c r="K241" s="240"/>
      <c r="L241" s="245"/>
      <c r="M241" s="246"/>
      <c r="N241" s="247"/>
      <c r="O241" s="247"/>
      <c r="P241" s="247"/>
      <c r="Q241" s="247"/>
      <c r="R241" s="247"/>
      <c r="S241" s="247"/>
      <c r="T241" s="248"/>
      <c r="AT241" s="249" t="s">
        <v>284</v>
      </c>
      <c r="AU241" s="249" t="s">
        <v>86</v>
      </c>
      <c r="AV241" s="15" t="s">
        <v>211</v>
      </c>
      <c r="AW241" s="15" t="s">
        <v>32</v>
      </c>
      <c r="AX241" s="15" t="s">
        <v>84</v>
      </c>
      <c r="AY241" s="249" t="s">
        <v>205</v>
      </c>
    </row>
    <row r="242" spans="1:65" s="2" customFormat="1" ht="24.2" customHeight="1">
      <c r="A242" s="35"/>
      <c r="B242" s="36"/>
      <c r="C242" s="192" t="s">
        <v>329</v>
      </c>
      <c r="D242" s="192" t="s">
        <v>207</v>
      </c>
      <c r="E242" s="193" t="s">
        <v>530</v>
      </c>
      <c r="F242" s="194" t="s">
        <v>531</v>
      </c>
      <c r="G242" s="195" t="s">
        <v>358</v>
      </c>
      <c r="H242" s="196">
        <v>60.5</v>
      </c>
      <c r="I242" s="197"/>
      <c r="J242" s="198">
        <f>ROUND(I242*H242,2)</f>
        <v>0</v>
      </c>
      <c r="K242" s="194" t="s">
        <v>278</v>
      </c>
      <c r="L242" s="40"/>
      <c r="M242" s="199" t="s">
        <v>1</v>
      </c>
      <c r="N242" s="200" t="s">
        <v>41</v>
      </c>
      <c r="O242" s="72"/>
      <c r="P242" s="201">
        <f>O242*H242</f>
        <v>0</v>
      </c>
      <c r="Q242" s="201">
        <v>2.16</v>
      </c>
      <c r="R242" s="201">
        <f>Q242*H242</f>
        <v>130.68</v>
      </c>
      <c r="S242" s="201">
        <v>0</v>
      </c>
      <c r="T242" s="202">
        <f>S242*H242</f>
        <v>0</v>
      </c>
      <c r="U242" s="35"/>
      <c r="V242" s="35"/>
      <c r="W242" s="35"/>
      <c r="X242" s="35"/>
      <c r="Y242" s="35"/>
      <c r="Z242" s="35"/>
      <c r="AA242" s="35"/>
      <c r="AB242" s="35"/>
      <c r="AC242" s="35"/>
      <c r="AD242" s="35"/>
      <c r="AE242" s="35"/>
      <c r="AR242" s="203" t="s">
        <v>211</v>
      </c>
      <c r="AT242" s="203" t="s">
        <v>207</v>
      </c>
      <c r="AU242" s="203" t="s">
        <v>86</v>
      </c>
      <c r="AY242" s="18" t="s">
        <v>205</v>
      </c>
      <c r="BE242" s="204">
        <f>IF(N242="základní",J242,0)</f>
        <v>0</v>
      </c>
      <c r="BF242" s="204">
        <f>IF(N242="snížená",J242,0)</f>
        <v>0</v>
      </c>
      <c r="BG242" s="204">
        <f>IF(N242="zákl. přenesená",J242,0)</f>
        <v>0</v>
      </c>
      <c r="BH242" s="204">
        <f>IF(N242="sníž. přenesená",J242,0)</f>
        <v>0</v>
      </c>
      <c r="BI242" s="204">
        <f>IF(N242="nulová",J242,0)</f>
        <v>0</v>
      </c>
      <c r="BJ242" s="18" t="s">
        <v>84</v>
      </c>
      <c r="BK242" s="204">
        <f>ROUND(I242*H242,2)</f>
        <v>0</v>
      </c>
      <c r="BL242" s="18" t="s">
        <v>211</v>
      </c>
      <c r="BM242" s="203" t="s">
        <v>532</v>
      </c>
    </row>
    <row r="243" spans="2:51" s="13" customFormat="1" ht="12">
      <c r="B243" s="214"/>
      <c r="C243" s="215"/>
      <c r="D243" s="205" t="s">
        <v>284</v>
      </c>
      <c r="E243" s="216" t="s">
        <v>1</v>
      </c>
      <c r="F243" s="217" t="s">
        <v>533</v>
      </c>
      <c r="G243" s="215"/>
      <c r="H243" s="218">
        <v>60.5</v>
      </c>
      <c r="I243" s="219"/>
      <c r="J243" s="215"/>
      <c r="K243" s="215"/>
      <c r="L243" s="220"/>
      <c r="M243" s="221"/>
      <c r="N243" s="222"/>
      <c r="O243" s="222"/>
      <c r="P243" s="222"/>
      <c r="Q243" s="222"/>
      <c r="R243" s="222"/>
      <c r="S243" s="222"/>
      <c r="T243" s="223"/>
      <c r="AT243" s="224" t="s">
        <v>284</v>
      </c>
      <c r="AU243" s="224" t="s">
        <v>86</v>
      </c>
      <c r="AV243" s="13" t="s">
        <v>86</v>
      </c>
      <c r="AW243" s="13" t="s">
        <v>32</v>
      </c>
      <c r="AX243" s="13" t="s">
        <v>84</v>
      </c>
      <c r="AY243" s="224" t="s">
        <v>205</v>
      </c>
    </row>
    <row r="244" spans="1:65" s="2" customFormat="1" ht="24.2" customHeight="1">
      <c r="A244" s="35"/>
      <c r="B244" s="36"/>
      <c r="C244" s="192" t="s">
        <v>333</v>
      </c>
      <c r="D244" s="192" t="s">
        <v>207</v>
      </c>
      <c r="E244" s="193" t="s">
        <v>534</v>
      </c>
      <c r="F244" s="194" t="s">
        <v>535</v>
      </c>
      <c r="G244" s="195" t="s">
        <v>358</v>
      </c>
      <c r="H244" s="196">
        <v>98.5</v>
      </c>
      <c r="I244" s="197"/>
      <c r="J244" s="198">
        <f>ROUND(I244*H244,2)</f>
        <v>0</v>
      </c>
      <c r="K244" s="194" t="s">
        <v>278</v>
      </c>
      <c r="L244" s="40"/>
      <c r="M244" s="199" t="s">
        <v>1</v>
      </c>
      <c r="N244" s="200" t="s">
        <v>41</v>
      </c>
      <c r="O244" s="72"/>
      <c r="P244" s="201">
        <f>O244*H244</f>
        <v>0</v>
      </c>
      <c r="Q244" s="201">
        <v>2.45329</v>
      </c>
      <c r="R244" s="201">
        <f>Q244*H244</f>
        <v>241.649065</v>
      </c>
      <c r="S244" s="201">
        <v>0</v>
      </c>
      <c r="T244" s="202">
        <f>S244*H244</f>
        <v>0</v>
      </c>
      <c r="U244" s="35"/>
      <c r="V244" s="35"/>
      <c r="W244" s="35"/>
      <c r="X244" s="35"/>
      <c r="Y244" s="35"/>
      <c r="Z244" s="35"/>
      <c r="AA244" s="35"/>
      <c r="AB244" s="35"/>
      <c r="AC244" s="35"/>
      <c r="AD244" s="35"/>
      <c r="AE244" s="35"/>
      <c r="AR244" s="203" t="s">
        <v>211</v>
      </c>
      <c r="AT244" s="203" t="s">
        <v>207</v>
      </c>
      <c r="AU244" s="203" t="s">
        <v>86</v>
      </c>
      <c r="AY244" s="18" t="s">
        <v>205</v>
      </c>
      <c r="BE244" s="204">
        <f>IF(N244="základní",J244,0)</f>
        <v>0</v>
      </c>
      <c r="BF244" s="204">
        <f>IF(N244="snížená",J244,0)</f>
        <v>0</v>
      </c>
      <c r="BG244" s="204">
        <f>IF(N244="zákl. přenesená",J244,0)</f>
        <v>0</v>
      </c>
      <c r="BH244" s="204">
        <f>IF(N244="sníž. přenesená",J244,0)</f>
        <v>0</v>
      </c>
      <c r="BI244" s="204">
        <f>IF(N244="nulová",J244,0)</f>
        <v>0</v>
      </c>
      <c r="BJ244" s="18" t="s">
        <v>84</v>
      </c>
      <c r="BK244" s="204">
        <f>ROUND(I244*H244,2)</f>
        <v>0</v>
      </c>
      <c r="BL244" s="18" t="s">
        <v>211</v>
      </c>
      <c r="BM244" s="203" t="s">
        <v>536</v>
      </c>
    </row>
    <row r="245" spans="2:51" s="13" customFormat="1" ht="12">
      <c r="B245" s="214"/>
      <c r="C245" s="215"/>
      <c r="D245" s="205" t="s">
        <v>284</v>
      </c>
      <c r="E245" s="216" t="s">
        <v>1</v>
      </c>
      <c r="F245" s="217" t="s">
        <v>537</v>
      </c>
      <c r="G245" s="215"/>
      <c r="H245" s="218">
        <v>92.7</v>
      </c>
      <c r="I245" s="219"/>
      <c r="J245" s="215"/>
      <c r="K245" s="215"/>
      <c r="L245" s="220"/>
      <c r="M245" s="221"/>
      <c r="N245" s="222"/>
      <c r="O245" s="222"/>
      <c r="P245" s="222"/>
      <c r="Q245" s="222"/>
      <c r="R245" s="222"/>
      <c r="S245" s="222"/>
      <c r="T245" s="223"/>
      <c r="AT245" s="224" t="s">
        <v>284</v>
      </c>
      <c r="AU245" s="224" t="s">
        <v>86</v>
      </c>
      <c r="AV245" s="13" t="s">
        <v>86</v>
      </c>
      <c r="AW245" s="13" t="s">
        <v>32</v>
      </c>
      <c r="AX245" s="13" t="s">
        <v>76</v>
      </c>
      <c r="AY245" s="224" t="s">
        <v>205</v>
      </c>
    </row>
    <row r="246" spans="2:51" s="13" customFormat="1" ht="12">
      <c r="B246" s="214"/>
      <c r="C246" s="215"/>
      <c r="D246" s="205" t="s">
        <v>284</v>
      </c>
      <c r="E246" s="216" t="s">
        <v>1</v>
      </c>
      <c r="F246" s="217" t="s">
        <v>538</v>
      </c>
      <c r="G246" s="215"/>
      <c r="H246" s="218">
        <v>3.52</v>
      </c>
      <c r="I246" s="219"/>
      <c r="J246" s="215"/>
      <c r="K246" s="215"/>
      <c r="L246" s="220"/>
      <c r="M246" s="221"/>
      <c r="N246" s="222"/>
      <c r="O246" s="222"/>
      <c r="P246" s="222"/>
      <c r="Q246" s="222"/>
      <c r="R246" s="222"/>
      <c r="S246" s="222"/>
      <c r="T246" s="223"/>
      <c r="AT246" s="224" t="s">
        <v>284</v>
      </c>
      <c r="AU246" s="224" t="s">
        <v>86</v>
      </c>
      <c r="AV246" s="13" t="s">
        <v>86</v>
      </c>
      <c r="AW246" s="13" t="s">
        <v>32</v>
      </c>
      <c r="AX246" s="13" t="s">
        <v>76</v>
      </c>
      <c r="AY246" s="224" t="s">
        <v>205</v>
      </c>
    </row>
    <row r="247" spans="2:51" s="13" customFormat="1" ht="12">
      <c r="B247" s="214"/>
      <c r="C247" s="215"/>
      <c r="D247" s="205" t="s">
        <v>284</v>
      </c>
      <c r="E247" s="216" t="s">
        <v>1</v>
      </c>
      <c r="F247" s="217" t="s">
        <v>539</v>
      </c>
      <c r="G247" s="215"/>
      <c r="H247" s="218">
        <v>2.28</v>
      </c>
      <c r="I247" s="219"/>
      <c r="J247" s="215"/>
      <c r="K247" s="215"/>
      <c r="L247" s="220"/>
      <c r="M247" s="221"/>
      <c r="N247" s="222"/>
      <c r="O247" s="222"/>
      <c r="P247" s="222"/>
      <c r="Q247" s="222"/>
      <c r="R247" s="222"/>
      <c r="S247" s="222"/>
      <c r="T247" s="223"/>
      <c r="AT247" s="224" t="s">
        <v>284</v>
      </c>
      <c r="AU247" s="224" t="s">
        <v>86</v>
      </c>
      <c r="AV247" s="13" t="s">
        <v>86</v>
      </c>
      <c r="AW247" s="13" t="s">
        <v>32</v>
      </c>
      <c r="AX247" s="13" t="s">
        <v>76</v>
      </c>
      <c r="AY247" s="224" t="s">
        <v>205</v>
      </c>
    </row>
    <row r="248" spans="2:51" s="15" customFormat="1" ht="12">
      <c r="B248" s="239"/>
      <c r="C248" s="240"/>
      <c r="D248" s="205" t="s">
        <v>284</v>
      </c>
      <c r="E248" s="241" t="s">
        <v>1</v>
      </c>
      <c r="F248" s="242" t="s">
        <v>453</v>
      </c>
      <c r="G248" s="240"/>
      <c r="H248" s="243">
        <v>98.5</v>
      </c>
      <c r="I248" s="244"/>
      <c r="J248" s="240"/>
      <c r="K248" s="240"/>
      <c r="L248" s="245"/>
      <c r="M248" s="246"/>
      <c r="N248" s="247"/>
      <c r="O248" s="247"/>
      <c r="P248" s="247"/>
      <c r="Q248" s="247"/>
      <c r="R248" s="247"/>
      <c r="S248" s="247"/>
      <c r="T248" s="248"/>
      <c r="AT248" s="249" t="s">
        <v>284</v>
      </c>
      <c r="AU248" s="249" t="s">
        <v>86</v>
      </c>
      <c r="AV248" s="15" t="s">
        <v>211</v>
      </c>
      <c r="AW248" s="15" t="s">
        <v>32</v>
      </c>
      <c r="AX248" s="15" t="s">
        <v>84</v>
      </c>
      <c r="AY248" s="249" t="s">
        <v>205</v>
      </c>
    </row>
    <row r="249" spans="1:65" s="2" customFormat="1" ht="14.45" customHeight="1">
      <c r="A249" s="35"/>
      <c r="B249" s="36"/>
      <c r="C249" s="192" t="s">
        <v>8</v>
      </c>
      <c r="D249" s="192" t="s">
        <v>207</v>
      </c>
      <c r="E249" s="193" t="s">
        <v>540</v>
      </c>
      <c r="F249" s="194" t="s">
        <v>541</v>
      </c>
      <c r="G249" s="195" t="s">
        <v>282</v>
      </c>
      <c r="H249" s="196">
        <v>27.75</v>
      </c>
      <c r="I249" s="197"/>
      <c r="J249" s="198">
        <f>ROUND(I249*H249,2)</f>
        <v>0</v>
      </c>
      <c r="K249" s="194" t="s">
        <v>278</v>
      </c>
      <c r="L249" s="40"/>
      <c r="M249" s="199" t="s">
        <v>1</v>
      </c>
      <c r="N249" s="200" t="s">
        <v>41</v>
      </c>
      <c r="O249" s="72"/>
      <c r="P249" s="201">
        <f>O249*H249</f>
        <v>0</v>
      </c>
      <c r="Q249" s="201">
        <v>0.00247</v>
      </c>
      <c r="R249" s="201">
        <f>Q249*H249</f>
        <v>0.0685425</v>
      </c>
      <c r="S249" s="201">
        <v>0</v>
      </c>
      <c r="T249" s="202">
        <f>S249*H249</f>
        <v>0</v>
      </c>
      <c r="U249" s="35"/>
      <c r="V249" s="35"/>
      <c r="W249" s="35"/>
      <c r="X249" s="35"/>
      <c r="Y249" s="35"/>
      <c r="Z249" s="35"/>
      <c r="AA249" s="35"/>
      <c r="AB249" s="35"/>
      <c r="AC249" s="35"/>
      <c r="AD249" s="35"/>
      <c r="AE249" s="35"/>
      <c r="AR249" s="203" t="s">
        <v>211</v>
      </c>
      <c r="AT249" s="203" t="s">
        <v>207</v>
      </c>
      <c r="AU249" s="203" t="s">
        <v>86</v>
      </c>
      <c r="AY249" s="18" t="s">
        <v>205</v>
      </c>
      <c r="BE249" s="204">
        <f>IF(N249="základní",J249,0)</f>
        <v>0</v>
      </c>
      <c r="BF249" s="204">
        <f>IF(N249="snížená",J249,0)</f>
        <v>0</v>
      </c>
      <c r="BG249" s="204">
        <f>IF(N249="zákl. přenesená",J249,0)</f>
        <v>0</v>
      </c>
      <c r="BH249" s="204">
        <f>IF(N249="sníž. přenesená",J249,0)</f>
        <v>0</v>
      </c>
      <c r="BI249" s="204">
        <f>IF(N249="nulová",J249,0)</f>
        <v>0</v>
      </c>
      <c r="BJ249" s="18" t="s">
        <v>84</v>
      </c>
      <c r="BK249" s="204">
        <f>ROUND(I249*H249,2)</f>
        <v>0</v>
      </c>
      <c r="BL249" s="18" t="s">
        <v>211</v>
      </c>
      <c r="BM249" s="203" t="s">
        <v>542</v>
      </c>
    </row>
    <row r="250" spans="2:51" s="13" customFormat="1" ht="12">
      <c r="B250" s="214"/>
      <c r="C250" s="215"/>
      <c r="D250" s="205" t="s">
        <v>284</v>
      </c>
      <c r="E250" s="216" t="s">
        <v>1</v>
      </c>
      <c r="F250" s="217" t="s">
        <v>543</v>
      </c>
      <c r="G250" s="215"/>
      <c r="H250" s="218">
        <v>19.65</v>
      </c>
      <c r="I250" s="219"/>
      <c r="J250" s="215"/>
      <c r="K250" s="215"/>
      <c r="L250" s="220"/>
      <c r="M250" s="221"/>
      <c r="N250" s="222"/>
      <c r="O250" s="222"/>
      <c r="P250" s="222"/>
      <c r="Q250" s="222"/>
      <c r="R250" s="222"/>
      <c r="S250" s="222"/>
      <c r="T250" s="223"/>
      <c r="AT250" s="224" t="s">
        <v>284</v>
      </c>
      <c r="AU250" s="224" t="s">
        <v>86</v>
      </c>
      <c r="AV250" s="13" t="s">
        <v>86</v>
      </c>
      <c r="AW250" s="13" t="s">
        <v>32</v>
      </c>
      <c r="AX250" s="13" t="s">
        <v>76</v>
      </c>
      <c r="AY250" s="224" t="s">
        <v>205</v>
      </c>
    </row>
    <row r="251" spans="2:51" s="13" customFormat="1" ht="12">
      <c r="B251" s="214"/>
      <c r="C251" s="215"/>
      <c r="D251" s="205" t="s">
        <v>284</v>
      </c>
      <c r="E251" s="216" t="s">
        <v>1</v>
      </c>
      <c r="F251" s="217" t="s">
        <v>544</v>
      </c>
      <c r="G251" s="215"/>
      <c r="H251" s="218">
        <v>4.8</v>
      </c>
      <c r="I251" s="219"/>
      <c r="J251" s="215"/>
      <c r="K251" s="215"/>
      <c r="L251" s="220"/>
      <c r="M251" s="221"/>
      <c r="N251" s="222"/>
      <c r="O251" s="222"/>
      <c r="P251" s="222"/>
      <c r="Q251" s="222"/>
      <c r="R251" s="222"/>
      <c r="S251" s="222"/>
      <c r="T251" s="223"/>
      <c r="AT251" s="224" t="s">
        <v>284</v>
      </c>
      <c r="AU251" s="224" t="s">
        <v>86</v>
      </c>
      <c r="AV251" s="13" t="s">
        <v>86</v>
      </c>
      <c r="AW251" s="13" t="s">
        <v>32</v>
      </c>
      <c r="AX251" s="13" t="s">
        <v>76</v>
      </c>
      <c r="AY251" s="224" t="s">
        <v>205</v>
      </c>
    </row>
    <row r="252" spans="2:51" s="13" customFormat="1" ht="12">
      <c r="B252" s="214"/>
      <c r="C252" s="215"/>
      <c r="D252" s="205" t="s">
        <v>284</v>
      </c>
      <c r="E252" s="216" t="s">
        <v>1</v>
      </c>
      <c r="F252" s="217" t="s">
        <v>545</v>
      </c>
      <c r="G252" s="215"/>
      <c r="H252" s="218">
        <v>3.3</v>
      </c>
      <c r="I252" s="219"/>
      <c r="J252" s="215"/>
      <c r="K252" s="215"/>
      <c r="L252" s="220"/>
      <c r="M252" s="221"/>
      <c r="N252" s="222"/>
      <c r="O252" s="222"/>
      <c r="P252" s="222"/>
      <c r="Q252" s="222"/>
      <c r="R252" s="222"/>
      <c r="S252" s="222"/>
      <c r="T252" s="223"/>
      <c r="AT252" s="224" t="s">
        <v>284</v>
      </c>
      <c r="AU252" s="224" t="s">
        <v>86</v>
      </c>
      <c r="AV252" s="13" t="s">
        <v>86</v>
      </c>
      <c r="AW252" s="13" t="s">
        <v>32</v>
      </c>
      <c r="AX252" s="13" t="s">
        <v>76</v>
      </c>
      <c r="AY252" s="224" t="s">
        <v>205</v>
      </c>
    </row>
    <row r="253" spans="2:51" s="15" customFormat="1" ht="12">
      <c r="B253" s="239"/>
      <c r="C253" s="240"/>
      <c r="D253" s="205" t="s">
        <v>284</v>
      </c>
      <c r="E253" s="241" t="s">
        <v>1</v>
      </c>
      <c r="F253" s="242" t="s">
        <v>453</v>
      </c>
      <c r="G253" s="240"/>
      <c r="H253" s="243">
        <v>27.75</v>
      </c>
      <c r="I253" s="244"/>
      <c r="J253" s="240"/>
      <c r="K253" s="240"/>
      <c r="L253" s="245"/>
      <c r="M253" s="246"/>
      <c r="N253" s="247"/>
      <c r="O253" s="247"/>
      <c r="P253" s="247"/>
      <c r="Q253" s="247"/>
      <c r="R253" s="247"/>
      <c r="S253" s="247"/>
      <c r="T253" s="248"/>
      <c r="AT253" s="249" t="s">
        <v>284</v>
      </c>
      <c r="AU253" s="249" t="s">
        <v>86</v>
      </c>
      <c r="AV253" s="15" t="s">
        <v>211</v>
      </c>
      <c r="AW253" s="15" t="s">
        <v>32</v>
      </c>
      <c r="AX253" s="15" t="s">
        <v>84</v>
      </c>
      <c r="AY253" s="249" t="s">
        <v>205</v>
      </c>
    </row>
    <row r="254" spans="1:65" s="2" customFormat="1" ht="14.45" customHeight="1">
      <c r="A254" s="35"/>
      <c r="B254" s="36"/>
      <c r="C254" s="192" t="s">
        <v>341</v>
      </c>
      <c r="D254" s="192" t="s">
        <v>207</v>
      </c>
      <c r="E254" s="193" t="s">
        <v>546</v>
      </c>
      <c r="F254" s="194" t="s">
        <v>547</v>
      </c>
      <c r="G254" s="195" t="s">
        <v>282</v>
      </c>
      <c r="H254" s="196">
        <v>27.75</v>
      </c>
      <c r="I254" s="197"/>
      <c r="J254" s="198">
        <f>ROUND(I254*H254,2)</f>
        <v>0</v>
      </c>
      <c r="K254" s="194" t="s">
        <v>278</v>
      </c>
      <c r="L254" s="40"/>
      <c r="M254" s="199" t="s">
        <v>1</v>
      </c>
      <c r="N254" s="200" t="s">
        <v>41</v>
      </c>
      <c r="O254" s="72"/>
      <c r="P254" s="201">
        <f>O254*H254</f>
        <v>0</v>
      </c>
      <c r="Q254" s="201">
        <v>0</v>
      </c>
      <c r="R254" s="201">
        <f>Q254*H254</f>
        <v>0</v>
      </c>
      <c r="S254" s="201">
        <v>0</v>
      </c>
      <c r="T254" s="202">
        <f>S254*H254</f>
        <v>0</v>
      </c>
      <c r="U254" s="35"/>
      <c r="V254" s="35"/>
      <c r="W254" s="35"/>
      <c r="X254" s="35"/>
      <c r="Y254" s="35"/>
      <c r="Z254" s="35"/>
      <c r="AA254" s="35"/>
      <c r="AB254" s="35"/>
      <c r="AC254" s="35"/>
      <c r="AD254" s="35"/>
      <c r="AE254" s="35"/>
      <c r="AR254" s="203" t="s">
        <v>211</v>
      </c>
      <c r="AT254" s="203" t="s">
        <v>207</v>
      </c>
      <c r="AU254" s="203" t="s">
        <v>86</v>
      </c>
      <c r="AY254" s="18" t="s">
        <v>205</v>
      </c>
      <c r="BE254" s="204">
        <f>IF(N254="základní",J254,0)</f>
        <v>0</v>
      </c>
      <c r="BF254" s="204">
        <f>IF(N254="snížená",J254,0)</f>
        <v>0</v>
      </c>
      <c r="BG254" s="204">
        <f>IF(N254="zákl. přenesená",J254,0)</f>
        <v>0</v>
      </c>
      <c r="BH254" s="204">
        <f>IF(N254="sníž. přenesená",J254,0)</f>
        <v>0</v>
      </c>
      <c r="BI254" s="204">
        <f>IF(N254="nulová",J254,0)</f>
        <v>0</v>
      </c>
      <c r="BJ254" s="18" t="s">
        <v>84</v>
      </c>
      <c r="BK254" s="204">
        <f>ROUND(I254*H254,2)</f>
        <v>0</v>
      </c>
      <c r="BL254" s="18" t="s">
        <v>211</v>
      </c>
      <c r="BM254" s="203" t="s">
        <v>548</v>
      </c>
    </row>
    <row r="255" spans="2:51" s="13" customFormat="1" ht="12">
      <c r="B255" s="214"/>
      <c r="C255" s="215"/>
      <c r="D255" s="205" t="s">
        <v>284</v>
      </c>
      <c r="E255" s="216" t="s">
        <v>1</v>
      </c>
      <c r="F255" s="217" t="s">
        <v>543</v>
      </c>
      <c r="G255" s="215"/>
      <c r="H255" s="218">
        <v>19.65</v>
      </c>
      <c r="I255" s="219"/>
      <c r="J255" s="215"/>
      <c r="K255" s="215"/>
      <c r="L255" s="220"/>
      <c r="M255" s="221"/>
      <c r="N255" s="222"/>
      <c r="O255" s="222"/>
      <c r="P255" s="222"/>
      <c r="Q255" s="222"/>
      <c r="R255" s="222"/>
      <c r="S255" s="222"/>
      <c r="T255" s="223"/>
      <c r="AT255" s="224" t="s">
        <v>284</v>
      </c>
      <c r="AU255" s="224" t="s">
        <v>86</v>
      </c>
      <c r="AV255" s="13" t="s">
        <v>86</v>
      </c>
      <c r="AW255" s="13" t="s">
        <v>32</v>
      </c>
      <c r="AX255" s="13" t="s">
        <v>76</v>
      </c>
      <c r="AY255" s="224" t="s">
        <v>205</v>
      </c>
    </row>
    <row r="256" spans="2:51" s="13" customFormat="1" ht="12">
      <c r="B256" s="214"/>
      <c r="C256" s="215"/>
      <c r="D256" s="205" t="s">
        <v>284</v>
      </c>
      <c r="E256" s="216" t="s">
        <v>1</v>
      </c>
      <c r="F256" s="217" t="s">
        <v>544</v>
      </c>
      <c r="G256" s="215"/>
      <c r="H256" s="218">
        <v>4.8</v>
      </c>
      <c r="I256" s="219"/>
      <c r="J256" s="215"/>
      <c r="K256" s="215"/>
      <c r="L256" s="220"/>
      <c r="M256" s="221"/>
      <c r="N256" s="222"/>
      <c r="O256" s="222"/>
      <c r="P256" s="222"/>
      <c r="Q256" s="222"/>
      <c r="R256" s="222"/>
      <c r="S256" s="222"/>
      <c r="T256" s="223"/>
      <c r="AT256" s="224" t="s">
        <v>284</v>
      </c>
      <c r="AU256" s="224" t="s">
        <v>86</v>
      </c>
      <c r="AV256" s="13" t="s">
        <v>86</v>
      </c>
      <c r="AW256" s="13" t="s">
        <v>32</v>
      </c>
      <c r="AX256" s="13" t="s">
        <v>76</v>
      </c>
      <c r="AY256" s="224" t="s">
        <v>205</v>
      </c>
    </row>
    <row r="257" spans="2:51" s="13" customFormat="1" ht="12">
      <c r="B257" s="214"/>
      <c r="C257" s="215"/>
      <c r="D257" s="205" t="s">
        <v>284</v>
      </c>
      <c r="E257" s="216" t="s">
        <v>1</v>
      </c>
      <c r="F257" s="217" t="s">
        <v>545</v>
      </c>
      <c r="G257" s="215"/>
      <c r="H257" s="218">
        <v>3.3</v>
      </c>
      <c r="I257" s="219"/>
      <c r="J257" s="215"/>
      <c r="K257" s="215"/>
      <c r="L257" s="220"/>
      <c r="M257" s="221"/>
      <c r="N257" s="222"/>
      <c r="O257" s="222"/>
      <c r="P257" s="222"/>
      <c r="Q257" s="222"/>
      <c r="R257" s="222"/>
      <c r="S257" s="222"/>
      <c r="T257" s="223"/>
      <c r="AT257" s="224" t="s">
        <v>284</v>
      </c>
      <c r="AU257" s="224" t="s">
        <v>86</v>
      </c>
      <c r="AV257" s="13" t="s">
        <v>86</v>
      </c>
      <c r="AW257" s="13" t="s">
        <v>32</v>
      </c>
      <c r="AX257" s="13" t="s">
        <v>76</v>
      </c>
      <c r="AY257" s="224" t="s">
        <v>205</v>
      </c>
    </row>
    <row r="258" spans="2:51" s="15" customFormat="1" ht="12">
      <c r="B258" s="239"/>
      <c r="C258" s="240"/>
      <c r="D258" s="205" t="s">
        <v>284</v>
      </c>
      <c r="E258" s="241" t="s">
        <v>1</v>
      </c>
      <c r="F258" s="242" t="s">
        <v>453</v>
      </c>
      <c r="G258" s="240"/>
      <c r="H258" s="243">
        <v>27.75</v>
      </c>
      <c r="I258" s="244"/>
      <c r="J258" s="240"/>
      <c r="K258" s="240"/>
      <c r="L258" s="245"/>
      <c r="M258" s="246"/>
      <c r="N258" s="247"/>
      <c r="O258" s="247"/>
      <c r="P258" s="247"/>
      <c r="Q258" s="247"/>
      <c r="R258" s="247"/>
      <c r="S258" s="247"/>
      <c r="T258" s="248"/>
      <c r="AT258" s="249" t="s">
        <v>284</v>
      </c>
      <c r="AU258" s="249" t="s">
        <v>86</v>
      </c>
      <c r="AV258" s="15" t="s">
        <v>211</v>
      </c>
      <c r="AW258" s="15" t="s">
        <v>32</v>
      </c>
      <c r="AX258" s="15" t="s">
        <v>84</v>
      </c>
      <c r="AY258" s="249" t="s">
        <v>205</v>
      </c>
    </row>
    <row r="259" spans="1:65" s="2" customFormat="1" ht="14.45" customHeight="1">
      <c r="A259" s="35"/>
      <c r="B259" s="36"/>
      <c r="C259" s="192" t="s">
        <v>345</v>
      </c>
      <c r="D259" s="192" t="s">
        <v>207</v>
      </c>
      <c r="E259" s="193" t="s">
        <v>549</v>
      </c>
      <c r="F259" s="194" t="s">
        <v>550</v>
      </c>
      <c r="G259" s="195" t="s">
        <v>382</v>
      </c>
      <c r="H259" s="196">
        <v>1.54</v>
      </c>
      <c r="I259" s="197"/>
      <c r="J259" s="198">
        <f>ROUND(I259*H259,2)</f>
        <v>0</v>
      </c>
      <c r="K259" s="194" t="s">
        <v>278</v>
      </c>
      <c r="L259" s="40"/>
      <c r="M259" s="199" t="s">
        <v>1</v>
      </c>
      <c r="N259" s="200" t="s">
        <v>41</v>
      </c>
      <c r="O259" s="72"/>
      <c r="P259" s="201">
        <f>O259*H259</f>
        <v>0</v>
      </c>
      <c r="Q259" s="201">
        <v>1.06062</v>
      </c>
      <c r="R259" s="201">
        <f>Q259*H259</f>
        <v>1.6333547999999998</v>
      </c>
      <c r="S259" s="201">
        <v>0</v>
      </c>
      <c r="T259" s="202">
        <f>S259*H259</f>
        <v>0</v>
      </c>
      <c r="U259" s="35"/>
      <c r="V259" s="35"/>
      <c r="W259" s="35"/>
      <c r="X259" s="35"/>
      <c r="Y259" s="35"/>
      <c r="Z259" s="35"/>
      <c r="AA259" s="35"/>
      <c r="AB259" s="35"/>
      <c r="AC259" s="35"/>
      <c r="AD259" s="35"/>
      <c r="AE259" s="35"/>
      <c r="AR259" s="203" t="s">
        <v>211</v>
      </c>
      <c r="AT259" s="203" t="s">
        <v>207</v>
      </c>
      <c r="AU259" s="203" t="s">
        <v>86</v>
      </c>
      <c r="AY259" s="18" t="s">
        <v>205</v>
      </c>
      <c r="BE259" s="204">
        <f>IF(N259="základní",J259,0)</f>
        <v>0</v>
      </c>
      <c r="BF259" s="204">
        <f>IF(N259="snížená",J259,0)</f>
        <v>0</v>
      </c>
      <c r="BG259" s="204">
        <f>IF(N259="zákl. přenesená",J259,0)</f>
        <v>0</v>
      </c>
      <c r="BH259" s="204">
        <f>IF(N259="sníž. přenesená",J259,0)</f>
        <v>0</v>
      </c>
      <c r="BI259" s="204">
        <f>IF(N259="nulová",J259,0)</f>
        <v>0</v>
      </c>
      <c r="BJ259" s="18" t="s">
        <v>84</v>
      </c>
      <c r="BK259" s="204">
        <f>ROUND(I259*H259,2)</f>
        <v>0</v>
      </c>
      <c r="BL259" s="18" t="s">
        <v>211</v>
      </c>
      <c r="BM259" s="203" t="s">
        <v>551</v>
      </c>
    </row>
    <row r="260" spans="2:51" s="14" customFormat="1" ht="12">
      <c r="B260" s="229"/>
      <c r="C260" s="230"/>
      <c r="D260" s="205" t="s">
        <v>284</v>
      </c>
      <c r="E260" s="231" t="s">
        <v>1</v>
      </c>
      <c r="F260" s="232" t="s">
        <v>552</v>
      </c>
      <c r="G260" s="230"/>
      <c r="H260" s="231" t="s">
        <v>1</v>
      </c>
      <c r="I260" s="233"/>
      <c r="J260" s="230"/>
      <c r="K260" s="230"/>
      <c r="L260" s="234"/>
      <c r="M260" s="235"/>
      <c r="N260" s="236"/>
      <c r="O260" s="236"/>
      <c r="P260" s="236"/>
      <c r="Q260" s="236"/>
      <c r="R260" s="236"/>
      <c r="S260" s="236"/>
      <c r="T260" s="237"/>
      <c r="AT260" s="238" t="s">
        <v>284</v>
      </c>
      <c r="AU260" s="238" t="s">
        <v>86</v>
      </c>
      <c r="AV260" s="14" t="s">
        <v>84</v>
      </c>
      <c r="AW260" s="14" t="s">
        <v>32</v>
      </c>
      <c r="AX260" s="14" t="s">
        <v>76</v>
      </c>
      <c r="AY260" s="238" t="s">
        <v>205</v>
      </c>
    </row>
    <row r="261" spans="2:51" s="13" customFormat="1" ht="12">
      <c r="B261" s="214"/>
      <c r="C261" s="215"/>
      <c r="D261" s="205" t="s">
        <v>284</v>
      </c>
      <c r="E261" s="216" t="s">
        <v>1</v>
      </c>
      <c r="F261" s="217" t="s">
        <v>553</v>
      </c>
      <c r="G261" s="215"/>
      <c r="H261" s="218">
        <v>0.871</v>
      </c>
      <c r="I261" s="219"/>
      <c r="J261" s="215"/>
      <c r="K261" s="215"/>
      <c r="L261" s="220"/>
      <c r="M261" s="221"/>
      <c r="N261" s="222"/>
      <c r="O261" s="222"/>
      <c r="P261" s="222"/>
      <c r="Q261" s="222"/>
      <c r="R261" s="222"/>
      <c r="S261" s="222"/>
      <c r="T261" s="223"/>
      <c r="AT261" s="224" t="s">
        <v>284</v>
      </c>
      <c r="AU261" s="224" t="s">
        <v>86</v>
      </c>
      <c r="AV261" s="13" t="s">
        <v>86</v>
      </c>
      <c r="AW261" s="13" t="s">
        <v>32</v>
      </c>
      <c r="AX261" s="13" t="s">
        <v>76</v>
      </c>
      <c r="AY261" s="224" t="s">
        <v>205</v>
      </c>
    </row>
    <row r="262" spans="2:51" s="13" customFormat="1" ht="12">
      <c r="B262" s="214"/>
      <c r="C262" s="215"/>
      <c r="D262" s="205" t="s">
        <v>284</v>
      </c>
      <c r="E262" s="216" t="s">
        <v>1</v>
      </c>
      <c r="F262" s="217" t="s">
        <v>554</v>
      </c>
      <c r="G262" s="215"/>
      <c r="H262" s="218">
        <v>0.669</v>
      </c>
      <c r="I262" s="219"/>
      <c r="J262" s="215"/>
      <c r="K262" s="215"/>
      <c r="L262" s="220"/>
      <c r="M262" s="221"/>
      <c r="N262" s="222"/>
      <c r="O262" s="222"/>
      <c r="P262" s="222"/>
      <c r="Q262" s="222"/>
      <c r="R262" s="222"/>
      <c r="S262" s="222"/>
      <c r="T262" s="223"/>
      <c r="AT262" s="224" t="s">
        <v>284</v>
      </c>
      <c r="AU262" s="224" t="s">
        <v>86</v>
      </c>
      <c r="AV262" s="13" t="s">
        <v>86</v>
      </c>
      <c r="AW262" s="13" t="s">
        <v>32</v>
      </c>
      <c r="AX262" s="13" t="s">
        <v>76</v>
      </c>
      <c r="AY262" s="224" t="s">
        <v>205</v>
      </c>
    </row>
    <row r="263" spans="2:51" s="15" customFormat="1" ht="12">
      <c r="B263" s="239"/>
      <c r="C263" s="240"/>
      <c r="D263" s="205" t="s">
        <v>284</v>
      </c>
      <c r="E263" s="241" t="s">
        <v>1</v>
      </c>
      <c r="F263" s="242" t="s">
        <v>453</v>
      </c>
      <c r="G263" s="240"/>
      <c r="H263" s="243">
        <v>1.54</v>
      </c>
      <c r="I263" s="244"/>
      <c r="J263" s="240"/>
      <c r="K263" s="240"/>
      <c r="L263" s="245"/>
      <c r="M263" s="246"/>
      <c r="N263" s="247"/>
      <c r="O263" s="247"/>
      <c r="P263" s="247"/>
      <c r="Q263" s="247"/>
      <c r="R263" s="247"/>
      <c r="S263" s="247"/>
      <c r="T263" s="248"/>
      <c r="AT263" s="249" t="s">
        <v>284</v>
      </c>
      <c r="AU263" s="249" t="s">
        <v>86</v>
      </c>
      <c r="AV263" s="15" t="s">
        <v>211</v>
      </c>
      <c r="AW263" s="15" t="s">
        <v>32</v>
      </c>
      <c r="AX263" s="15" t="s">
        <v>84</v>
      </c>
      <c r="AY263" s="249" t="s">
        <v>205</v>
      </c>
    </row>
    <row r="264" spans="1:65" s="2" customFormat="1" ht="14.45" customHeight="1">
      <c r="A264" s="35"/>
      <c r="B264" s="36"/>
      <c r="C264" s="192" t="s">
        <v>350</v>
      </c>
      <c r="D264" s="192" t="s">
        <v>207</v>
      </c>
      <c r="E264" s="193" t="s">
        <v>555</v>
      </c>
      <c r="F264" s="194" t="s">
        <v>556</v>
      </c>
      <c r="G264" s="195" t="s">
        <v>382</v>
      </c>
      <c r="H264" s="196">
        <v>6.056</v>
      </c>
      <c r="I264" s="197"/>
      <c r="J264" s="198">
        <f>ROUND(I264*H264,2)</f>
        <v>0</v>
      </c>
      <c r="K264" s="194" t="s">
        <v>278</v>
      </c>
      <c r="L264" s="40"/>
      <c r="M264" s="199" t="s">
        <v>1</v>
      </c>
      <c r="N264" s="200" t="s">
        <v>41</v>
      </c>
      <c r="O264" s="72"/>
      <c r="P264" s="201">
        <f>O264*H264</f>
        <v>0</v>
      </c>
      <c r="Q264" s="201">
        <v>1.06277</v>
      </c>
      <c r="R264" s="201">
        <f>Q264*H264</f>
        <v>6.43613512</v>
      </c>
      <c r="S264" s="201">
        <v>0</v>
      </c>
      <c r="T264" s="202">
        <f>S264*H264</f>
        <v>0</v>
      </c>
      <c r="U264" s="35"/>
      <c r="V264" s="35"/>
      <c r="W264" s="35"/>
      <c r="X264" s="35"/>
      <c r="Y264" s="35"/>
      <c r="Z264" s="35"/>
      <c r="AA264" s="35"/>
      <c r="AB264" s="35"/>
      <c r="AC264" s="35"/>
      <c r="AD264" s="35"/>
      <c r="AE264" s="35"/>
      <c r="AR264" s="203" t="s">
        <v>211</v>
      </c>
      <c r="AT264" s="203" t="s">
        <v>207</v>
      </c>
      <c r="AU264" s="203" t="s">
        <v>86</v>
      </c>
      <c r="AY264" s="18" t="s">
        <v>205</v>
      </c>
      <c r="BE264" s="204">
        <f>IF(N264="základní",J264,0)</f>
        <v>0</v>
      </c>
      <c r="BF264" s="204">
        <f>IF(N264="snížená",J264,0)</f>
        <v>0</v>
      </c>
      <c r="BG264" s="204">
        <f>IF(N264="zákl. přenesená",J264,0)</f>
        <v>0</v>
      </c>
      <c r="BH264" s="204">
        <f>IF(N264="sníž. přenesená",J264,0)</f>
        <v>0</v>
      </c>
      <c r="BI264" s="204">
        <f>IF(N264="nulová",J264,0)</f>
        <v>0</v>
      </c>
      <c r="BJ264" s="18" t="s">
        <v>84</v>
      </c>
      <c r="BK264" s="204">
        <f>ROUND(I264*H264,2)</f>
        <v>0</v>
      </c>
      <c r="BL264" s="18" t="s">
        <v>211</v>
      </c>
      <c r="BM264" s="203" t="s">
        <v>557</v>
      </c>
    </row>
    <row r="265" spans="2:51" s="13" customFormat="1" ht="12">
      <c r="B265" s="214"/>
      <c r="C265" s="215"/>
      <c r="D265" s="205" t="s">
        <v>284</v>
      </c>
      <c r="E265" s="216" t="s">
        <v>1</v>
      </c>
      <c r="F265" s="217" t="s">
        <v>558</v>
      </c>
      <c r="G265" s="215"/>
      <c r="H265" s="218">
        <v>6.056</v>
      </c>
      <c r="I265" s="219"/>
      <c r="J265" s="215"/>
      <c r="K265" s="215"/>
      <c r="L265" s="220"/>
      <c r="M265" s="221"/>
      <c r="N265" s="222"/>
      <c r="O265" s="222"/>
      <c r="P265" s="222"/>
      <c r="Q265" s="222"/>
      <c r="R265" s="222"/>
      <c r="S265" s="222"/>
      <c r="T265" s="223"/>
      <c r="AT265" s="224" t="s">
        <v>284</v>
      </c>
      <c r="AU265" s="224" t="s">
        <v>86</v>
      </c>
      <c r="AV265" s="13" t="s">
        <v>86</v>
      </c>
      <c r="AW265" s="13" t="s">
        <v>32</v>
      </c>
      <c r="AX265" s="13" t="s">
        <v>84</v>
      </c>
      <c r="AY265" s="224" t="s">
        <v>205</v>
      </c>
    </row>
    <row r="266" spans="1:65" s="2" customFormat="1" ht="14.45" customHeight="1">
      <c r="A266" s="35"/>
      <c r="B266" s="36"/>
      <c r="C266" s="192" t="s">
        <v>355</v>
      </c>
      <c r="D266" s="192" t="s">
        <v>207</v>
      </c>
      <c r="E266" s="193" t="s">
        <v>559</v>
      </c>
      <c r="F266" s="194" t="s">
        <v>560</v>
      </c>
      <c r="G266" s="195" t="s">
        <v>358</v>
      </c>
      <c r="H266" s="196">
        <v>19.527</v>
      </c>
      <c r="I266" s="197"/>
      <c r="J266" s="198">
        <f>ROUND(I266*H266,2)</f>
        <v>0</v>
      </c>
      <c r="K266" s="194" t="s">
        <v>278</v>
      </c>
      <c r="L266" s="40"/>
      <c r="M266" s="199" t="s">
        <v>1</v>
      </c>
      <c r="N266" s="200" t="s">
        <v>41</v>
      </c>
      <c r="O266" s="72"/>
      <c r="P266" s="201">
        <f>O266*H266</f>
        <v>0</v>
      </c>
      <c r="Q266" s="201">
        <v>2.25634</v>
      </c>
      <c r="R266" s="201">
        <f>Q266*H266</f>
        <v>44.05955118</v>
      </c>
      <c r="S266" s="201">
        <v>0</v>
      </c>
      <c r="T266" s="202">
        <f>S266*H266</f>
        <v>0</v>
      </c>
      <c r="U266" s="35"/>
      <c r="V266" s="35"/>
      <c r="W266" s="35"/>
      <c r="X266" s="35"/>
      <c r="Y266" s="35"/>
      <c r="Z266" s="35"/>
      <c r="AA266" s="35"/>
      <c r="AB266" s="35"/>
      <c r="AC266" s="35"/>
      <c r="AD266" s="35"/>
      <c r="AE266" s="35"/>
      <c r="AR266" s="203" t="s">
        <v>211</v>
      </c>
      <c r="AT266" s="203" t="s">
        <v>207</v>
      </c>
      <c r="AU266" s="203" t="s">
        <v>86</v>
      </c>
      <c r="AY266" s="18" t="s">
        <v>205</v>
      </c>
      <c r="BE266" s="204">
        <f>IF(N266="základní",J266,0)</f>
        <v>0</v>
      </c>
      <c r="BF266" s="204">
        <f>IF(N266="snížená",J266,0)</f>
        <v>0</v>
      </c>
      <c r="BG266" s="204">
        <f>IF(N266="zákl. přenesená",J266,0)</f>
        <v>0</v>
      </c>
      <c r="BH266" s="204">
        <f>IF(N266="sníž. přenesená",J266,0)</f>
        <v>0</v>
      </c>
      <c r="BI266" s="204">
        <f>IF(N266="nulová",J266,0)</f>
        <v>0</v>
      </c>
      <c r="BJ266" s="18" t="s">
        <v>84</v>
      </c>
      <c r="BK266" s="204">
        <f>ROUND(I266*H266,2)</f>
        <v>0</v>
      </c>
      <c r="BL266" s="18" t="s">
        <v>211</v>
      </c>
      <c r="BM266" s="203" t="s">
        <v>561</v>
      </c>
    </row>
    <row r="267" spans="2:51" s="14" customFormat="1" ht="12">
      <c r="B267" s="229"/>
      <c r="C267" s="230"/>
      <c r="D267" s="205" t="s">
        <v>284</v>
      </c>
      <c r="E267" s="231" t="s">
        <v>1</v>
      </c>
      <c r="F267" s="232" t="s">
        <v>562</v>
      </c>
      <c r="G267" s="230"/>
      <c r="H267" s="231" t="s">
        <v>1</v>
      </c>
      <c r="I267" s="233"/>
      <c r="J267" s="230"/>
      <c r="K267" s="230"/>
      <c r="L267" s="234"/>
      <c r="M267" s="235"/>
      <c r="N267" s="236"/>
      <c r="O267" s="236"/>
      <c r="P267" s="236"/>
      <c r="Q267" s="236"/>
      <c r="R267" s="236"/>
      <c r="S267" s="236"/>
      <c r="T267" s="237"/>
      <c r="AT267" s="238" t="s">
        <v>284</v>
      </c>
      <c r="AU267" s="238" t="s">
        <v>86</v>
      </c>
      <c r="AV267" s="14" t="s">
        <v>84</v>
      </c>
      <c r="AW267" s="14" t="s">
        <v>32</v>
      </c>
      <c r="AX267" s="14" t="s">
        <v>76</v>
      </c>
      <c r="AY267" s="238" t="s">
        <v>205</v>
      </c>
    </row>
    <row r="268" spans="2:51" s="13" customFormat="1" ht="12">
      <c r="B268" s="214"/>
      <c r="C268" s="215"/>
      <c r="D268" s="205" t="s">
        <v>284</v>
      </c>
      <c r="E268" s="216" t="s">
        <v>1</v>
      </c>
      <c r="F268" s="217" t="s">
        <v>513</v>
      </c>
      <c r="G268" s="215"/>
      <c r="H268" s="218">
        <v>1.47</v>
      </c>
      <c r="I268" s="219"/>
      <c r="J268" s="215"/>
      <c r="K268" s="215"/>
      <c r="L268" s="220"/>
      <c r="M268" s="221"/>
      <c r="N268" s="222"/>
      <c r="O268" s="222"/>
      <c r="P268" s="222"/>
      <c r="Q268" s="222"/>
      <c r="R268" s="222"/>
      <c r="S268" s="222"/>
      <c r="T268" s="223"/>
      <c r="AT268" s="224" t="s">
        <v>284</v>
      </c>
      <c r="AU268" s="224" t="s">
        <v>86</v>
      </c>
      <c r="AV268" s="13" t="s">
        <v>86</v>
      </c>
      <c r="AW268" s="13" t="s">
        <v>32</v>
      </c>
      <c r="AX268" s="13" t="s">
        <v>76</v>
      </c>
      <c r="AY268" s="224" t="s">
        <v>205</v>
      </c>
    </row>
    <row r="269" spans="2:51" s="13" customFormat="1" ht="12">
      <c r="B269" s="214"/>
      <c r="C269" s="215"/>
      <c r="D269" s="205" t="s">
        <v>284</v>
      </c>
      <c r="E269" s="216" t="s">
        <v>1</v>
      </c>
      <c r="F269" s="217" t="s">
        <v>514</v>
      </c>
      <c r="G269" s="215"/>
      <c r="H269" s="218">
        <v>1.32</v>
      </c>
      <c r="I269" s="219"/>
      <c r="J269" s="215"/>
      <c r="K269" s="215"/>
      <c r="L269" s="220"/>
      <c r="M269" s="221"/>
      <c r="N269" s="222"/>
      <c r="O269" s="222"/>
      <c r="P269" s="222"/>
      <c r="Q269" s="222"/>
      <c r="R269" s="222"/>
      <c r="S269" s="222"/>
      <c r="T269" s="223"/>
      <c r="AT269" s="224" t="s">
        <v>284</v>
      </c>
      <c r="AU269" s="224" t="s">
        <v>86</v>
      </c>
      <c r="AV269" s="13" t="s">
        <v>86</v>
      </c>
      <c r="AW269" s="13" t="s">
        <v>32</v>
      </c>
      <c r="AX269" s="13" t="s">
        <v>76</v>
      </c>
      <c r="AY269" s="224" t="s">
        <v>205</v>
      </c>
    </row>
    <row r="270" spans="2:51" s="13" customFormat="1" ht="12">
      <c r="B270" s="214"/>
      <c r="C270" s="215"/>
      <c r="D270" s="205" t="s">
        <v>284</v>
      </c>
      <c r="E270" s="216" t="s">
        <v>1</v>
      </c>
      <c r="F270" s="217" t="s">
        <v>515</v>
      </c>
      <c r="G270" s="215"/>
      <c r="H270" s="218">
        <v>0.66</v>
      </c>
      <c r="I270" s="219"/>
      <c r="J270" s="215"/>
      <c r="K270" s="215"/>
      <c r="L270" s="220"/>
      <c r="M270" s="221"/>
      <c r="N270" s="222"/>
      <c r="O270" s="222"/>
      <c r="P270" s="222"/>
      <c r="Q270" s="222"/>
      <c r="R270" s="222"/>
      <c r="S270" s="222"/>
      <c r="T270" s="223"/>
      <c r="AT270" s="224" t="s">
        <v>284</v>
      </c>
      <c r="AU270" s="224" t="s">
        <v>86</v>
      </c>
      <c r="AV270" s="13" t="s">
        <v>86</v>
      </c>
      <c r="AW270" s="13" t="s">
        <v>32</v>
      </c>
      <c r="AX270" s="13" t="s">
        <v>76</v>
      </c>
      <c r="AY270" s="224" t="s">
        <v>205</v>
      </c>
    </row>
    <row r="271" spans="2:51" s="13" customFormat="1" ht="12">
      <c r="B271" s="214"/>
      <c r="C271" s="215"/>
      <c r="D271" s="205" t="s">
        <v>284</v>
      </c>
      <c r="E271" s="216" t="s">
        <v>1</v>
      </c>
      <c r="F271" s="217" t="s">
        <v>516</v>
      </c>
      <c r="G271" s="215"/>
      <c r="H271" s="218">
        <v>0.402</v>
      </c>
      <c r="I271" s="219"/>
      <c r="J271" s="215"/>
      <c r="K271" s="215"/>
      <c r="L271" s="220"/>
      <c r="M271" s="221"/>
      <c r="N271" s="222"/>
      <c r="O271" s="222"/>
      <c r="P271" s="222"/>
      <c r="Q271" s="222"/>
      <c r="R271" s="222"/>
      <c r="S271" s="222"/>
      <c r="T271" s="223"/>
      <c r="AT271" s="224" t="s">
        <v>284</v>
      </c>
      <c r="AU271" s="224" t="s">
        <v>86</v>
      </c>
      <c r="AV271" s="13" t="s">
        <v>86</v>
      </c>
      <c r="AW271" s="13" t="s">
        <v>32</v>
      </c>
      <c r="AX271" s="13" t="s">
        <v>76</v>
      </c>
      <c r="AY271" s="224" t="s">
        <v>205</v>
      </c>
    </row>
    <row r="272" spans="2:51" s="13" customFormat="1" ht="12">
      <c r="B272" s="214"/>
      <c r="C272" s="215"/>
      <c r="D272" s="205" t="s">
        <v>284</v>
      </c>
      <c r="E272" s="216" t="s">
        <v>1</v>
      </c>
      <c r="F272" s="217" t="s">
        <v>517</v>
      </c>
      <c r="G272" s="215"/>
      <c r="H272" s="218">
        <v>0.63</v>
      </c>
      <c r="I272" s="219"/>
      <c r="J272" s="215"/>
      <c r="K272" s="215"/>
      <c r="L272" s="220"/>
      <c r="M272" s="221"/>
      <c r="N272" s="222"/>
      <c r="O272" s="222"/>
      <c r="P272" s="222"/>
      <c r="Q272" s="222"/>
      <c r="R272" s="222"/>
      <c r="S272" s="222"/>
      <c r="T272" s="223"/>
      <c r="AT272" s="224" t="s">
        <v>284</v>
      </c>
      <c r="AU272" s="224" t="s">
        <v>86</v>
      </c>
      <c r="AV272" s="13" t="s">
        <v>86</v>
      </c>
      <c r="AW272" s="13" t="s">
        <v>32</v>
      </c>
      <c r="AX272" s="13" t="s">
        <v>76</v>
      </c>
      <c r="AY272" s="224" t="s">
        <v>205</v>
      </c>
    </row>
    <row r="273" spans="2:51" s="13" customFormat="1" ht="12">
      <c r="B273" s="214"/>
      <c r="C273" s="215"/>
      <c r="D273" s="205" t="s">
        <v>284</v>
      </c>
      <c r="E273" s="216" t="s">
        <v>1</v>
      </c>
      <c r="F273" s="217" t="s">
        <v>518</v>
      </c>
      <c r="G273" s="215"/>
      <c r="H273" s="218">
        <v>1.1</v>
      </c>
      <c r="I273" s="219"/>
      <c r="J273" s="215"/>
      <c r="K273" s="215"/>
      <c r="L273" s="220"/>
      <c r="M273" s="221"/>
      <c r="N273" s="222"/>
      <c r="O273" s="222"/>
      <c r="P273" s="222"/>
      <c r="Q273" s="222"/>
      <c r="R273" s="222"/>
      <c r="S273" s="222"/>
      <c r="T273" s="223"/>
      <c r="AT273" s="224" t="s">
        <v>284</v>
      </c>
      <c r="AU273" s="224" t="s">
        <v>86</v>
      </c>
      <c r="AV273" s="13" t="s">
        <v>86</v>
      </c>
      <c r="AW273" s="13" t="s">
        <v>32</v>
      </c>
      <c r="AX273" s="13" t="s">
        <v>76</v>
      </c>
      <c r="AY273" s="224" t="s">
        <v>205</v>
      </c>
    </row>
    <row r="274" spans="2:51" s="13" customFormat="1" ht="12">
      <c r="B274" s="214"/>
      <c r="C274" s="215"/>
      <c r="D274" s="205" t="s">
        <v>284</v>
      </c>
      <c r="E274" s="216" t="s">
        <v>1</v>
      </c>
      <c r="F274" s="217" t="s">
        <v>519</v>
      </c>
      <c r="G274" s="215"/>
      <c r="H274" s="218">
        <v>1.04</v>
      </c>
      <c r="I274" s="219"/>
      <c r="J274" s="215"/>
      <c r="K274" s="215"/>
      <c r="L274" s="220"/>
      <c r="M274" s="221"/>
      <c r="N274" s="222"/>
      <c r="O274" s="222"/>
      <c r="P274" s="222"/>
      <c r="Q274" s="222"/>
      <c r="R274" s="222"/>
      <c r="S274" s="222"/>
      <c r="T274" s="223"/>
      <c r="AT274" s="224" t="s">
        <v>284</v>
      </c>
      <c r="AU274" s="224" t="s">
        <v>86</v>
      </c>
      <c r="AV274" s="13" t="s">
        <v>86</v>
      </c>
      <c r="AW274" s="13" t="s">
        <v>32</v>
      </c>
      <c r="AX274" s="13" t="s">
        <v>76</v>
      </c>
      <c r="AY274" s="224" t="s">
        <v>205</v>
      </c>
    </row>
    <row r="275" spans="2:51" s="13" customFormat="1" ht="12">
      <c r="B275" s="214"/>
      <c r="C275" s="215"/>
      <c r="D275" s="205" t="s">
        <v>284</v>
      </c>
      <c r="E275" s="216" t="s">
        <v>1</v>
      </c>
      <c r="F275" s="217" t="s">
        <v>520</v>
      </c>
      <c r="G275" s="215"/>
      <c r="H275" s="218">
        <v>5.28</v>
      </c>
      <c r="I275" s="219"/>
      <c r="J275" s="215"/>
      <c r="K275" s="215"/>
      <c r="L275" s="220"/>
      <c r="M275" s="221"/>
      <c r="N275" s="222"/>
      <c r="O275" s="222"/>
      <c r="P275" s="222"/>
      <c r="Q275" s="222"/>
      <c r="R275" s="222"/>
      <c r="S275" s="222"/>
      <c r="T275" s="223"/>
      <c r="AT275" s="224" t="s">
        <v>284</v>
      </c>
      <c r="AU275" s="224" t="s">
        <v>86</v>
      </c>
      <c r="AV275" s="13" t="s">
        <v>86</v>
      </c>
      <c r="AW275" s="13" t="s">
        <v>32</v>
      </c>
      <c r="AX275" s="13" t="s">
        <v>76</v>
      </c>
      <c r="AY275" s="224" t="s">
        <v>205</v>
      </c>
    </row>
    <row r="276" spans="2:51" s="13" customFormat="1" ht="12">
      <c r="B276" s="214"/>
      <c r="C276" s="215"/>
      <c r="D276" s="205" t="s">
        <v>284</v>
      </c>
      <c r="E276" s="216" t="s">
        <v>1</v>
      </c>
      <c r="F276" s="217" t="s">
        <v>521</v>
      </c>
      <c r="G276" s="215"/>
      <c r="H276" s="218">
        <v>1.24</v>
      </c>
      <c r="I276" s="219"/>
      <c r="J276" s="215"/>
      <c r="K276" s="215"/>
      <c r="L276" s="220"/>
      <c r="M276" s="221"/>
      <c r="N276" s="222"/>
      <c r="O276" s="222"/>
      <c r="P276" s="222"/>
      <c r="Q276" s="222"/>
      <c r="R276" s="222"/>
      <c r="S276" s="222"/>
      <c r="T276" s="223"/>
      <c r="AT276" s="224" t="s">
        <v>284</v>
      </c>
      <c r="AU276" s="224" t="s">
        <v>86</v>
      </c>
      <c r="AV276" s="13" t="s">
        <v>86</v>
      </c>
      <c r="AW276" s="13" t="s">
        <v>32</v>
      </c>
      <c r="AX276" s="13" t="s">
        <v>76</v>
      </c>
      <c r="AY276" s="224" t="s">
        <v>205</v>
      </c>
    </row>
    <row r="277" spans="2:51" s="13" customFormat="1" ht="12">
      <c r="B277" s="214"/>
      <c r="C277" s="215"/>
      <c r="D277" s="205" t="s">
        <v>284</v>
      </c>
      <c r="E277" s="216" t="s">
        <v>1</v>
      </c>
      <c r="F277" s="217" t="s">
        <v>522</v>
      </c>
      <c r="G277" s="215"/>
      <c r="H277" s="218">
        <v>5</v>
      </c>
      <c r="I277" s="219"/>
      <c r="J277" s="215"/>
      <c r="K277" s="215"/>
      <c r="L277" s="220"/>
      <c r="M277" s="221"/>
      <c r="N277" s="222"/>
      <c r="O277" s="222"/>
      <c r="P277" s="222"/>
      <c r="Q277" s="222"/>
      <c r="R277" s="222"/>
      <c r="S277" s="222"/>
      <c r="T277" s="223"/>
      <c r="AT277" s="224" t="s">
        <v>284</v>
      </c>
      <c r="AU277" s="224" t="s">
        <v>86</v>
      </c>
      <c r="AV277" s="13" t="s">
        <v>86</v>
      </c>
      <c r="AW277" s="13" t="s">
        <v>32</v>
      </c>
      <c r="AX277" s="13" t="s">
        <v>76</v>
      </c>
      <c r="AY277" s="224" t="s">
        <v>205</v>
      </c>
    </row>
    <row r="278" spans="2:51" s="13" customFormat="1" ht="12">
      <c r="B278" s="214"/>
      <c r="C278" s="215"/>
      <c r="D278" s="205" t="s">
        <v>284</v>
      </c>
      <c r="E278" s="216" t="s">
        <v>1</v>
      </c>
      <c r="F278" s="217" t="s">
        <v>523</v>
      </c>
      <c r="G278" s="215"/>
      <c r="H278" s="218">
        <v>0.75</v>
      </c>
      <c r="I278" s="219"/>
      <c r="J278" s="215"/>
      <c r="K278" s="215"/>
      <c r="L278" s="220"/>
      <c r="M278" s="221"/>
      <c r="N278" s="222"/>
      <c r="O278" s="222"/>
      <c r="P278" s="222"/>
      <c r="Q278" s="222"/>
      <c r="R278" s="222"/>
      <c r="S278" s="222"/>
      <c r="T278" s="223"/>
      <c r="AT278" s="224" t="s">
        <v>284</v>
      </c>
      <c r="AU278" s="224" t="s">
        <v>86</v>
      </c>
      <c r="AV278" s="13" t="s">
        <v>86</v>
      </c>
      <c r="AW278" s="13" t="s">
        <v>32</v>
      </c>
      <c r="AX278" s="13" t="s">
        <v>76</v>
      </c>
      <c r="AY278" s="224" t="s">
        <v>205</v>
      </c>
    </row>
    <row r="279" spans="2:51" s="13" customFormat="1" ht="12">
      <c r="B279" s="214"/>
      <c r="C279" s="215"/>
      <c r="D279" s="205" t="s">
        <v>284</v>
      </c>
      <c r="E279" s="216" t="s">
        <v>1</v>
      </c>
      <c r="F279" s="217" t="s">
        <v>563</v>
      </c>
      <c r="G279" s="215"/>
      <c r="H279" s="218">
        <v>0.245</v>
      </c>
      <c r="I279" s="219"/>
      <c r="J279" s="215"/>
      <c r="K279" s="215"/>
      <c r="L279" s="220"/>
      <c r="M279" s="221"/>
      <c r="N279" s="222"/>
      <c r="O279" s="222"/>
      <c r="P279" s="222"/>
      <c r="Q279" s="222"/>
      <c r="R279" s="222"/>
      <c r="S279" s="222"/>
      <c r="T279" s="223"/>
      <c r="AT279" s="224" t="s">
        <v>284</v>
      </c>
      <c r="AU279" s="224" t="s">
        <v>86</v>
      </c>
      <c r="AV279" s="13" t="s">
        <v>86</v>
      </c>
      <c r="AW279" s="13" t="s">
        <v>32</v>
      </c>
      <c r="AX279" s="13" t="s">
        <v>76</v>
      </c>
      <c r="AY279" s="224" t="s">
        <v>205</v>
      </c>
    </row>
    <row r="280" spans="2:51" s="13" customFormat="1" ht="12">
      <c r="B280" s="214"/>
      <c r="C280" s="215"/>
      <c r="D280" s="205" t="s">
        <v>284</v>
      </c>
      <c r="E280" s="216" t="s">
        <v>1</v>
      </c>
      <c r="F280" s="217" t="s">
        <v>564</v>
      </c>
      <c r="G280" s="215"/>
      <c r="H280" s="218">
        <v>0.325</v>
      </c>
      <c r="I280" s="219"/>
      <c r="J280" s="215"/>
      <c r="K280" s="215"/>
      <c r="L280" s="220"/>
      <c r="M280" s="221"/>
      <c r="N280" s="222"/>
      <c r="O280" s="222"/>
      <c r="P280" s="222"/>
      <c r="Q280" s="222"/>
      <c r="R280" s="222"/>
      <c r="S280" s="222"/>
      <c r="T280" s="223"/>
      <c r="AT280" s="224" t="s">
        <v>284</v>
      </c>
      <c r="AU280" s="224" t="s">
        <v>86</v>
      </c>
      <c r="AV280" s="13" t="s">
        <v>86</v>
      </c>
      <c r="AW280" s="13" t="s">
        <v>32</v>
      </c>
      <c r="AX280" s="13" t="s">
        <v>76</v>
      </c>
      <c r="AY280" s="224" t="s">
        <v>205</v>
      </c>
    </row>
    <row r="281" spans="2:51" s="13" customFormat="1" ht="12">
      <c r="B281" s="214"/>
      <c r="C281" s="215"/>
      <c r="D281" s="205" t="s">
        <v>284</v>
      </c>
      <c r="E281" s="216" t="s">
        <v>1</v>
      </c>
      <c r="F281" s="217" t="s">
        <v>525</v>
      </c>
      <c r="G281" s="215"/>
      <c r="H281" s="218">
        <v>0.065</v>
      </c>
      <c r="I281" s="219"/>
      <c r="J281" s="215"/>
      <c r="K281" s="215"/>
      <c r="L281" s="220"/>
      <c r="M281" s="221"/>
      <c r="N281" s="222"/>
      <c r="O281" s="222"/>
      <c r="P281" s="222"/>
      <c r="Q281" s="222"/>
      <c r="R281" s="222"/>
      <c r="S281" s="222"/>
      <c r="T281" s="223"/>
      <c r="AT281" s="224" t="s">
        <v>284</v>
      </c>
      <c r="AU281" s="224" t="s">
        <v>86</v>
      </c>
      <c r="AV281" s="13" t="s">
        <v>86</v>
      </c>
      <c r="AW281" s="13" t="s">
        <v>32</v>
      </c>
      <c r="AX281" s="13" t="s">
        <v>76</v>
      </c>
      <c r="AY281" s="224" t="s">
        <v>205</v>
      </c>
    </row>
    <row r="282" spans="2:51" s="15" customFormat="1" ht="12">
      <c r="B282" s="239"/>
      <c r="C282" s="240"/>
      <c r="D282" s="205" t="s">
        <v>284</v>
      </c>
      <c r="E282" s="241" t="s">
        <v>1</v>
      </c>
      <c r="F282" s="242" t="s">
        <v>453</v>
      </c>
      <c r="G282" s="240"/>
      <c r="H282" s="243">
        <v>19.527000000000005</v>
      </c>
      <c r="I282" s="244"/>
      <c r="J282" s="240"/>
      <c r="K282" s="240"/>
      <c r="L282" s="245"/>
      <c r="M282" s="246"/>
      <c r="N282" s="247"/>
      <c r="O282" s="247"/>
      <c r="P282" s="247"/>
      <c r="Q282" s="247"/>
      <c r="R282" s="247"/>
      <c r="S282" s="247"/>
      <c r="T282" s="248"/>
      <c r="AT282" s="249" t="s">
        <v>284</v>
      </c>
      <c r="AU282" s="249" t="s">
        <v>86</v>
      </c>
      <c r="AV282" s="15" t="s">
        <v>211</v>
      </c>
      <c r="AW282" s="15" t="s">
        <v>32</v>
      </c>
      <c r="AX282" s="15" t="s">
        <v>84</v>
      </c>
      <c r="AY282" s="249" t="s">
        <v>205</v>
      </c>
    </row>
    <row r="283" spans="1:65" s="2" customFormat="1" ht="24.2" customHeight="1">
      <c r="A283" s="35"/>
      <c r="B283" s="36"/>
      <c r="C283" s="192" t="s">
        <v>361</v>
      </c>
      <c r="D283" s="192" t="s">
        <v>207</v>
      </c>
      <c r="E283" s="193" t="s">
        <v>565</v>
      </c>
      <c r="F283" s="194" t="s">
        <v>566</v>
      </c>
      <c r="G283" s="195" t="s">
        <v>358</v>
      </c>
      <c r="H283" s="196">
        <v>149.213</v>
      </c>
      <c r="I283" s="197"/>
      <c r="J283" s="198">
        <f>ROUND(I283*H283,2)</f>
        <v>0</v>
      </c>
      <c r="K283" s="194" t="s">
        <v>278</v>
      </c>
      <c r="L283" s="40"/>
      <c r="M283" s="199" t="s">
        <v>1</v>
      </c>
      <c r="N283" s="200" t="s">
        <v>41</v>
      </c>
      <c r="O283" s="72"/>
      <c r="P283" s="201">
        <f>O283*H283</f>
        <v>0</v>
      </c>
      <c r="Q283" s="201">
        <v>2.45329</v>
      </c>
      <c r="R283" s="201">
        <f>Q283*H283</f>
        <v>366.06276076999995</v>
      </c>
      <c r="S283" s="201">
        <v>0</v>
      </c>
      <c r="T283" s="202">
        <f>S283*H283</f>
        <v>0</v>
      </c>
      <c r="U283" s="35"/>
      <c r="V283" s="35"/>
      <c r="W283" s="35"/>
      <c r="X283" s="35"/>
      <c r="Y283" s="35"/>
      <c r="Z283" s="35"/>
      <c r="AA283" s="35"/>
      <c r="AB283" s="35"/>
      <c r="AC283" s="35"/>
      <c r="AD283" s="35"/>
      <c r="AE283" s="35"/>
      <c r="AR283" s="203" t="s">
        <v>211</v>
      </c>
      <c r="AT283" s="203" t="s">
        <v>207</v>
      </c>
      <c r="AU283" s="203" t="s">
        <v>86</v>
      </c>
      <c r="AY283" s="18" t="s">
        <v>205</v>
      </c>
      <c r="BE283" s="204">
        <f>IF(N283="základní",J283,0)</f>
        <v>0</v>
      </c>
      <c r="BF283" s="204">
        <f>IF(N283="snížená",J283,0)</f>
        <v>0</v>
      </c>
      <c r="BG283" s="204">
        <f>IF(N283="zákl. přenesená",J283,0)</f>
        <v>0</v>
      </c>
      <c r="BH283" s="204">
        <f>IF(N283="sníž. přenesená",J283,0)</f>
        <v>0</v>
      </c>
      <c r="BI283" s="204">
        <f>IF(N283="nulová",J283,0)</f>
        <v>0</v>
      </c>
      <c r="BJ283" s="18" t="s">
        <v>84</v>
      </c>
      <c r="BK283" s="204">
        <f>ROUND(I283*H283,2)</f>
        <v>0</v>
      </c>
      <c r="BL283" s="18" t="s">
        <v>211</v>
      </c>
      <c r="BM283" s="203" t="s">
        <v>567</v>
      </c>
    </row>
    <row r="284" spans="2:51" s="14" customFormat="1" ht="12">
      <c r="B284" s="229"/>
      <c r="C284" s="230"/>
      <c r="D284" s="205" t="s">
        <v>284</v>
      </c>
      <c r="E284" s="231" t="s">
        <v>1</v>
      </c>
      <c r="F284" s="232" t="s">
        <v>568</v>
      </c>
      <c r="G284" s="230"/>
      <c r="H284" s="231" t="s">
        <v>1</v>
      </c>
      <c r="I284" s="233"/>
      <c r="J284" s="230"/>
      <c r="K284" s="230"/>
      <c r="L284" s="234"/>
      <c r="M284" s="235"/>
      <c r="N284" s="236"/>
      <c r="O284" s="236"/>
      <c r="P284" s="236"/>
      <c r="Q284" s="236"/>
      <c r="R284" s="236"/>
      <c r="S284" s="236"/>
      <c r="T284" s="237"/>
      <c r="AT284" s="238" t="s">
        <v>284</v>
      </c>
      <c r="AU284" s="238" t="s">
        <v>86</v>
      </c>
      <c r="AV284" s="14" t="s">
        <v>84</v>
      </c>
      <c r="AW284" s="14" t="s">
        <v>32</v>
      </c>
      <c r="AX284" s="14" t="s">
        <v>76</v>
      </c>
      <c r="AY284" s="238" t="s">
        <v>205</v>
      </c>
    </row>
    <row r="285" spans="2:51" s="13" customFormat="1" ht="12">
      <c r="B285" s="214"/>
      <c r="C285" s="215"/>
      <c r="D285" s="205" t="s">
        <v>284</v>
      </c>
      <c r="E285" s="216" t="s">
        <v>1</v>
      </c>
      <c r="F285" s="217" t="s">
        <v>569</v>
      </c>
      <c r="G285" s="215"/>
      <c r="H285" s="218">
        <v>22.05</v>
      </c>
      <c r="I285" s="219"/>
      <c r="J285" s="215"/>
      <c r="K285" s="215"/>
      <c r="L285" s="220"/>
      <c r="M285" s="221"/>
      <c r="N285" s="222"/>
      <c r="O285" s="222"/>
      <c r="P285" s="222"/>
      <c r="Q285" s="222"/>
      <c r="R285" s="222"/>
      <c r="S285" s="222"/>
      <c r="T285" s="223"/>
      <c r="AT285" s="224" t="s">
        <v>284</v>
      </c>
      <c r="AU285" s="224" t="s">
        <v>86</v>
      </c>
      <c r="AV285" s="13" t="s">
        <v>86</v>
      </c>
      <c r="AW285" s="13" t="s">
        <v>32</v>
      </c>
      <c r="AX285" s="13" t="s">
        <v>76</v>
      </c>
      <c r="AY285" s="224" t="s">
        <v>205</v>
      </c>
    </row>
    <row r="286" spans="2:51" s="13" customFormat="1" ht="12">
      <c r="B286" s="214"/>
      <c r="C286" s="215"/>
      <c r="D286" s="205" t="s">
        <v>284</v>
      </c>
      <c r="E286" s="216" t="s">
        <v>1</v>
      </c>
      <c r="F286" s="217" t="s">
        <v>570</v>
      </c>
      <c r="G286" s="215"/>
      <c r="H286" s="218">
        <v>14.52</v>
      </c>
      <c r="I286" s="219"/>
      <c r="J286" s="215"/>
      <c r="K286" s="215"/>
      <c r="L286" s="220"/>
      <c r="M286" s="221"/>
      <c r="N286" s="222"/>
      <c r="O286" s="222"/>
      <c r="P286" s="222"/>
      <c r="Q286" s="222"/>
      <c r="R286" s="222"/>
      <c r="S286" s="222"/>
      <c r="T286" s="223"/>
      <c r="AT286" s="224" t="s">
        <v>284</v>
      </c>
      <c r="AU286" s="224" t="s">
        <v>86</v>
      </c>
      <c r="AV286" s="13" t="s">
        <v>86</v>
      </c>
      <c r="AW286" s="13" t="s">
        <v>32</v>
      </c>
      <c r="AX286" s="13" t="s">
        <v>76</v>
      </c>
      <c r="AY286" s="224" t="s">
        <v>205</v>
      </c>
    </row>
    <row r="287" spans="2:51" s="13" customFormat="1" ht="12">
      <c r="B287" s="214"/>
      <c r="C287" s="215"/>
      <c r="D287" s="205" t="s">
        <v>284</v>
      </c>
      <c r="E287" s="216" t="s">
        <v>1</v>
      </c>
      <c r="F287" s="217" t="s">
        <v>571</v>
      </c>
      <c r="G287" s="215"/>
      <c r="H287" s="218">
        <v>7.92</v>
      </c>
      <c r="I287" s="219"/>
      <c r="J287" s="215"/>
      <c r="K287" s="215"/>
      <c r="L287" s="220"/>
      <c r="M287" s="221"/>
      <c r="N287" s="222"/>
      <c r="O287" s="222"/>
      <c r="P287" s="222"/>
      <c r="Q287" s="222"/>
      <c r="R287" s="222"/>
      <c r="S287" s="222"/>
      <c r="T287" s="223"/>
      <c r="AT287" s="224" t="s">
        <v>284</v>
      </c>
      <c r="AU287" s="224" t="s">
        <v>86</v>
      </c>
      <c r="AV287" s="13" t="s">
        <v>86</v>
      </c>
      <c r="AW287" s="13" t="s">
        <v>32</v>
      </c>
      <c r="AX287" s="13" t="s">
        <v>76</v>
      </c>
      <c r="AY287" s="224" t="s">
        <v>205</v>
      </c>
    </row>
    <row r="288" spans="2:51" s="13" customFormat="1" ht="12">
      <c r="B288" s="214"/>
      <c r="C288" s="215"/>
      <c r="D288" s="205" t="s">
        <v>284</v>
      </c>
      <c r="E288" s="216" t="s">
        <v>1</v>
      </c>
      <c r="F288" s="217" t="s">
        <v>572</v>
      </c>
      <c r="G288" s="215"/>
      <c r="H288" s="218">
        <v>4.422</v>
      </c>
      <c r="I288" s="219"/>
      <c r="J288" s="215"/>
      <c r="K288" s="215"/>
      <c r="L288" s="220"/>
      <c r="M288" s="221"/>
      <c r="N288" s="222"/>
      <c r="O288" s="222"/>
      <c r="P288" s="222"/>
      <c r="Q288" s="222"/>
      <c r="R288" s="222"/>
      <c r="S288" s="222"/>
      <c r="T288" s="223"/>
      <c r="AT288" s="224" t="s">
        <v>284</v>
      </c>
      <c r="AU288" s="224" t="s">
        <v>86</v>
      </c>
      <c r="AV288" s="13" t="s">
        <v>86</v>
      </c>
      <c r="AW288" s="13" t="s">
        <v>32</v>
      </c>
      <c r="AX288" s="13" t="s">
        <v>76</v>
      </c>
      <c r="AY288" s="224" t="s">
        <v>205</v>
      </c>
    </row>
    <row r="289" spans="2:51" s="13" customFormat="1" ht="12">
      <c r="B289" s="214"/>
      <c r="C289" s="215"/>
      <c r="D289" s="205" t="s">
        <v>284</v>
      </c>
      <c r="E289" s="216" t="s">
        <v>1</v>
      </c>
      <c r="F289" s="217" t="s">
        <v>573</v>
      </c>
      <c r="G289" s="215"/>
      <c r="H289" s="218">
        <v>6.93</v>
      </c>
      <c r="I289" s="219"/>
      <c r="J289" s="215"/>
      <c r="K289" s="215"/>
      <c r="L289" s="220"/>
      <c r="M289" s="221"/>
      <c r="N289" s="222"/>
      <c r="O289" s="222"/>
      <c r="P289" s="222"/>
      <c r="Q289" s="222"/>
      <c r="R289" s="222"/>
      <c r="S289" s="222"/>
      <c r="T289" s="223"/>
      <c r="AT289" s="224" t="s">
        <v>284</v>
      </c>
      <c r="AU289" s="224" t="s">
        <v>86</v>
      </c>
      <c r="AV289" s="13" t="s">
        <v>86</v>
      </c>
      <c r="AW289" s="13" t="s">
        <v>32</v>
      </c>
      <c r="AX289" s="13" t="s">
        <v>76</v>
      </c>
      <c r="AY289" s="224" t="s">
        <v>205</v>
      </c>
    </row>
    <row r="290" spans="2:51" s="13" customFormat="1" ht="12">
      <c r="B290" s="214"/>
      <c r="C290" s="215"/>
      <c r="D290" s="205" t="s">
        <v>284</v>
      </c>
      <c r="E290" s="216" t="s">
        <v>1</v>
      </c>
      <c r="F290" s="217" t="s">
        <v>574</v>
      </c>
      <c r="G290" s="215"/>
      <c r="H290" s="218">
        <v>6.24</v>
      </c>
      <c r="I290" s="219"/>
      <c r="J290" s="215"/>
      <c r="K290" s="215"/>
      <c r="L290" s="220"/>
      <c r="M290" s="221"/>
      <c r="N290" s="222"/>
      <c r="O290" s="222"/>
      <c r="P290" s="222"/>
      <c r="Q290" s="222"/>
      <c r="R290" s="222"/>
      <c r="S290" s="222"/>
      <c r="T290" s="223"/>
      <c r="AT290" s="224" t="s">
        <v>284</v>
      </c>
      <c r="AU290" s="224" t="s">
        <v>86</v>
      </c>
      <c r="AV290" s="13" t="s">
        <v>86</v>
      </c>
      <c r="AW290" s="13" t="s">
        <v>32</v>
      </c>
      <c r="AX290" s="13" t="s">
        <v>76</v>
      </c>
      <c r="AY290" s="224" t="s">
        <v>205</v>
      </c>
    </row>
    <row r="291" spans="2:51" s="13" customFormat="1" ht="12">
      <c r="B291" s="214"/>
      <c r="C291" s="215"/>
      <c r="D291" s="205" t="s">
        <v>284</v>
      </c>
      <c r="E291" s="216" t="s">
        <v>1</v>
      </c>
      <c r="F291" s="217" t="s">
        <v>575</v>
      </c>
      <c r="G291" s="215"/>
      <c r="H291" s="218">
        <v>31.68</v>
      </c>
      <c r="I291" s="219"/>
      <c r="J291" s="215"/>
      <c r="K291" s="215"/>
      <c r="L291" s="220"/>
      <c r="M291" s="221"/>
      <c r="N291" s="222"/>
      <c r="O291" s="222"/>
      <c r="P291" s="222"/>
      <c r="Q291" s="222"/>
      <c r="R291" s="222"/>
      <c r="S291" s="222"/>
      <c r="T291" s="223"/>
      <c r="AT291" s="224" t="s">
        <v>284</v>
      </c>
      <c r="AU291" s="224" t="s">
        <v>86</v>
      </c>
      <c r="AV291" s="13" t="s">
        <v>86</v>
      </c>
      <c r="AW291" s="13" t="s">
        <v>32</v>
      </c>
      <c r="AX291" s="13" t="s">
        <v>76</v>
      </c>
      <c r="AY291" s="224" t="s">
        <v>205</v>
      </c>
    </row>
    <row r="292" spans="2:51" s="13" customFormat="1" ht="12">
      <c r="B292" s="214"/>
      <c r="C292" s="215"/>
      <c r="D292" s="205" t="s">
        <v>284</v>
      </c>
      <c r="E292" s="216" t="s">
        <v>1</v>
      </c>
      <c r="F292" s="217" t="s">
        <v>576</v>
      </c>
      <c r="G292" s="215"/>
      <c r="H292" s="218">
        <v>7.44</v>
      </c>
      <c r="I292" s="219"/>
      <c r="J292" s="215"/>
      <c r="K292" s="215"/>
      <c r="L292" s="220"/>
      <c r="M292" s="221"/>
      <c r="N292" s="222"/>
      <c r="O292" s="222"/>
      <c r="P292" s="222"/>
      <c r="Q292" s="222"/>
      <c r="R292" s="222"/>
      <c r="S292" s="222"/>
      <c r="T292" s="223"/>
      <c r="AT292" s="224" t="s">
        <v>284</v>
      </c>
      <c r="AU292" s="224" t="s">
        <v>86</v>
      </c>
      <c r="AV292" s="13" t="s">
        <v>86</v>
      </c>
      <c r="AW292" s="13" t="s">
        <v>32</v>
      </c>
      <c r="AX292" s="13" t="s">
        <v>76</v>
      </c>
      <c r="AY292" s="224" t="s">
        <v>205</v>
      </c>
    </row>
    <row r="293" spans="2:51" s="13" customFormat="1" ht="12">
      <c r="B293" s="214"/>
      <c r="C293" s="215"/>
      <c r="D293" s="205" t="s">
        <v>284</v>
      </c>
      <c r="E293" s="216" t="s">
        <v>1</v>
      </c>
      <c r="F293" s="217" t="s">
        <v>577</v>
      </c>
      <c r="G293" s="215"/>
      <c r="H293" s="218">
        <v>30</v>
      </c>
      <c r="I293" s="219"/>
      <c r="J293" s="215"/>
      <c r="K293" s="215"/>
      <c r="L293" s="220"/>
      <c r="M293" s="221"/>
      <c r="N293" s="222"/>
      <c r="O293" s="222"/>
      <c r="P293" s="222"/>
      <c r="Q293" s="222"/>
      <c r="R293" s="222"/>
      <c r="S293" s="222"/>
      <c r="T293" s="223"/>
      <c r="AT293" s="224" t="s">
        <v>284</v>
      </c>
      <c r="AU293" s="224" t="s">
        <v>86</v>
      </c>
      <c r="AV293" s="13" t="s">
        <v>86</v>
      </c>
      <c r="AW293" s="13" t="s">
        <v>32</v>
      </c>
      <c r="AX293" s="13" t="s">
        <v>76</v>
      </c>
      <c r="AY293" s="224" t="s">
        <v>205</v>
      </c>
    </row>
    <row r="294" spans="2:51" s="13" customFormat="1" ht="12">
      <c r="B294" s="214"/>
      <c r="C294" s="215"/>
      <c r="D294" s="205" t="s">
        <v>284</v>
      </c>
      <c r="E294" s="216" t="s">
        <v>1</v>
      </c>
      <c r="F294" s="217" t="s">
        <v>578</v>
      </c>
      <c r="G294" s="215"/>
      <c r="H294" s="218">
        <v>8.25</v>
      </c>
      <c r="I294" s="219"/>
      <c r="J294" s="215"/>
      <c r="K294" s="215"/>
      <c r="L294" s="220"/>
      <c r="M294" s="221"/>
      <c r="N294" s="222"/>
      <c r="O294" s="222"/>
      <c r="P294" s="222"/>
      <c r="Q294" s="222"/>
      <c r="R294" s="222"/>
      <c r="S294" s="222"/>
      <c r="T294" s="223"/>
      <c r="AT294" s="224" t="s">
        <v>284</v>
      </c>
      <c r="AU294" s="224" t="s">
        <v>86</v>
      </c>
      <c r="AV294" s="13" t="s">
        <v>86</v>
      </c>
      <c r="AW294" s="13" t="s">
        <v>32</v>
      </c>
      <c r="AX294" s="13" t="s">
        <v>76</v>
      </c>
      <c r="AY294" s="224" t="s">
        <v>205</v>
      </c>
    </row>
    <row r="295" spans="2:51" s="13" customFormat="1" ht="12">
      <c r="B295" s="214"/>
      <c r="C295" s="215"/>
      <c r="D295" s="205" t="s">
        <v>284</v>
      </c>
      <c r="E295" s="216" t="s">
        <v>1</v>
      </c>
      <c r="F295" s="217" t="s">
        <v>579</v>
      </c>
      <c r="G295" s="215"/>
      <c r="H295" s="218">
        <v>2.695</v>
      </c>
      <c r="I295" s="219"/>
      <c r="J295" s="215"/>
      <c r="K295" s="215"/>
      <c r="L295" s="220"/>
      <c r="M295" s="221"/>
      <c r="N295" s="222"/>
      <c r="O295" s="222"/>
      <c r="P295" s="222"/>
      <c r="Q295" s="222"/>
      <c r="R295" s="222"/>
      <c r="S295" s="222"/>
      <c r="T295" s="223"/>
      <c r="AT295" s="224" t="s">
        <v>284</v>
      </c>
      <c r="AU295" s="224" t="s">
        <v>86</v>
      </c>
      <c r="AV295" s="13" t="s">
        <v>86</v>
      </c>
      <c r="AW295" s="13" t="s">
        <v>32</v>
      </c>
      <c r="AX295" s="13" t="s">
        <v>76</v>
      </c>
      <c r="AY295" s="224" t="s">
        <v>205</v>
      </c>
    </row>
    <row r="296" spans="2:51" s="13" customFormat="1" ht="12">
      <c r="B296" s="214"/>
      <c r="C296" s="215"/>
      <c r="D296" s="205" t="s">
        <v>284</v>
      </c>
      <c r="E296" s="216" t="s">
        <v>1</v>
      </c>
      <c r="F296" s="217" t="s">
        <v>580</v>
      </c>
      <c r="G296" s="215"/>
      <c r="H296" s="218">
        <v>3.575</v>
      </c>
      <c r="I296" s="219"/>
      <c r="J296" s="215"/>
      <c r="K296" s="215"/>
      <c r="L296" s="220"/>
      <c r="M296" s="221"/>
      <c r="N296" s="222"/>
      <c r="O296" s="222"/>
      <c r="P296" s="222"/>
      <c r="Q296" s="222"/>
      <c r="R296" s="222"/>
      <c r="S296" s="222"/>
      <c r="T296" s="223"/>
      <c r="AT296" s="224" t="s">
        <v>284</v>
      </c>
      <c r="AU296" s="224" t="s">
        <v>86</v>
      </c>
      <c r="AV296" s="13" t="s">
        <v>86</v>
      </c>
      <c r="AW296" s="13" t="s">
        <v>32</v>
      </c>
      <c r="AX296" s="13" t="s">
        <v>76</v>
      </c>
      <c r="AY296" s="224" t="s">
        <v>205</v>
      </c>
    </row>
    <row r="297" spans="2:51" s="13" customFormat="1" ht="12">
      <c r="B297" s="214"/>
      <c r="C297" s="215"/>
      <c r="D297" s="205" t="s">
        <v>284</v>
      </c>
      <c r="E297" s="216" t="s">
        <v>1</v>
      </c>
      <c r="F297" s="217" t="s">
        <v>581</v>
      </c>
      <c r="G297" s="215"/>
      <c r="H297" s="218">
        <v>0.715</v>
      </c>
      <c r="I297" s="219"/>
      <c r="J297" s="215"/>
      <c r="K297" s="215"/>
      <c r="L297" s="220"/>
      <c r="M297" s="221"/>
      <c r="N297" s="222"/>
      <c r="O297" s="222"/>
      <c r="P297" s="222"/>
      <c r="Q297" s="222"/>
      <c r="R297" s="222"/>
      <c r="S297" s="222"/>
      <c r="T297" s="223"/>
      <c r="AT297" s="224" t="s">
        <v>284</v>
      </c>
      <c r="AU297" s="224" t="s">
        <v>86</v>
      </c>
      <c r="AV297" s="13" t="s">
        <v>86</v>
      </c>
      <c r="AW297" s="13" t="s">
        <v>32</v>
      </c>
      <c r="AX297" s="13" t="s">
        <v>76</v>
      </c>
      <c r="AY297" s="224" t="s">
        <v>205</v>
      </c>
    </row>
    <row r="298" spans="2:51" s="13" customFormat="1" ht="12">
      <c r="B298" s="214"/>
      <c r="C298" s="215"/>
      <c r="D298" s="205" t="s">
        <v>284</v>
      </c>
      <c r="E298" s="216" t="s">
        <v>1</v>
      </c>
      <c r="F298" s="217" t="s">
        <v>582</v>
      </c>
      <c r="G298" s="215"/>
      <c r="H298" s="218">
        <v>2.776</v>
      </c>
      <c r="I298" s="219"/>
      <c r="J298" s="215"/>
      <c r="K298" s="215"/>
      <c r="L298" s="220"/>
      <c r="M298" s="221"/>
      <c r="N298" s="222"/>
      <c r="O298" s="222"/>
      <c r="P298" s="222"/>
      <c r="Q298" s="222"/>
      <c r="R298" s="222"/>
      <c r="S298" s="222"/>
      <c r="T298" s="223"/>
      <c r="AT298" s="224" t="s">
        <v>284</v>
      </c>
      <c r="AU298" s="224" t="s">
        <v>86</v>
      </c>
      <c r="AV298" s="13" t="s">
        <v>86</v>
      </c>
      <c r="AW298" s="13" t="s">
        <v>32</v>
      </c>
      <c r="AX298" s="13" t="s">
        <v>76</v>
      </c>
      <c r="AY298" s="224" t="s">
        <v>205</v>
      </c>
    </row>
    <row r="299" spans="2:51" s="15" customFormat="1" ht="12">
      <c r="B299" s="239"/>
      <c r="C299" s="240"/>
      <c r="D299" s="205" t="s">
        <v>284</v>
      </c>
      <c r="E299" s="241" t="s">
        <v>1</v>
      </c>
      <c r="F299" s="242" t="s">
        <v>453</v>
      </c>
      <c r="G299" s="240"/>
      <c r="H299" s="243">
        <v>149.213</v>
      </c>
      <c r="I299" s="244"/>
      <c r="J299" s="240"/>
      <c r="K299" s="240"/>
      <c r="L299" s="245"/>
      <c r="M299" s="246"/>
      <c r="N299" s="247"/>
      <c r="O299" s="247"/>
      <c r="P299" s="247"/>
      <c r="Q299" s="247"/>
      <c r="R299" s="247"/>
      <c r="S299" s="247"/>
      <c r="T299" s="248"/>
      <c r="AT299" s="249" t="s">
        <v>284</v>
      </c>
      <c r="AU299" s="249" t="s">
        <v>86</v>
      </c>
      <c r="AV299" s="15" t="s">
        <v>211</v>
      </c>
      <c r="AW299" s="15" t="s">
        <v>32</v>
      </c>
      <c r="AX299" s="15" t="s">
        <v>84</v>
      </c>
      <c r="AY299" s="249" t="s">
        <v>205</v>
      </c>
    </row>
    <row r="300" spans="1:65" s="2" customFormat="1" ht="14.45" customHeight="1">
      <c r="A300" s="35"/>
      <c r="B300" s="36"/>
      <c r="C300" s="192" t="s">
        <v>7</v>
      </c>
      <c r="D300" s="192" t="s">
        <v>207</v>
      </c>
      <c r="E300" s="193" t="s">
        <v>583</v>
      </c>
      <c r="F300" s="194" t="s">
        <v>584</v>
      </c>
      <c r="G300" s="195" t="s">
        <v>282</v>
      </c>
      <c r="H300" s="196">
        <v>482.566</v>
      </c>
      <c r="I300" s="197"/>
      <c r="J300" s="198">
        <f>ROUND(I300*H300,2)</f>
        <v>0</v>
      </c>
      <c r="K300" s="194" t="s">
        <v>278</v>
      </c>
      <c r="L300" s="40"/>
      <c r="M300" s="199" t="s">
        <v>1</v>
      </c>
      <c r="N300" s="200" t="s">
        <v>41</v>
      </c>
      <c r="O300" s="72"/>
      <c r="P300" s="201">
        <f>O300*H300</f>
        <v>0</v>
      </c>
      <c r="Q300" s="201">
        <v>0.00269</v>
      </c>
      <c r="R300" s="201">
        <f>Q300*H300</f>
        <v>1.29810254</v>
      </c>
      <c r="S300" s="201">
        <v>0</v>
      </c>
      <c r="T300" s="202">
        <f>S300*H300</f>
        <v>0</v>
      </c>
      <c r="U300" s="35"/>
      <c r="V300" s="35"/>
      <c r="W300" s="35"/>
      <c r="X300" s="35"/>
      <c r="Y300" s="35"/>
      <c r="Z300" s="35"/>
      <c r="AA300" s="35"/>
      <c r="AB300" s="35"/>
      <c r="AC300" s="35"/>
      <c r="AD300" s="35"/>
      <c r="AE300" s="35"/>
      <c r="AR300" s="203" t="s">
        <v>211</v>
      </c>
      <c r="AT300" s="203" t="s">
        <v>207</v>
      </c>
      <c r="AU300" s="203" t="s">
        <v>86</v>
      </c>
      <c r="AY300" s="18" t="s">
        <v>205</v>
      </c>
      <c r="BE300" s="204">
        <f>IF(N300="základní",J300,0)</f>
        <v>0</v>
      </c>
      <c r="BF300" s="204">
        <f>IF(N300="snížená",J300,0)</f>
        <v>0</v>
      </c>
      <c r="BG300" s="204">
        <f>IF(N300="zákl. přenesená",J300,0)</f>
        <v>0</v>
      </c>
      <c r="BH300" s="204">
        <f>IF(N300="sníž. přenesená",J300,0)</f>
        <v>0</v>
      </c>
      <c r="BI300" s="204">
        <f>IF(N300="nulová",J300,0)</f>
        <v>0</v>
      </c>
      <c r="BJ300" s="18" t="s">
        <v>84</v>
      </c>
      <c r="BK300" s="204">
        <f>ROUND(I300*H300,2)</f>
        <v>0</v>
      </c>
      <c r="BL300" s="18" t="s">
        <v>211</v>
      </c>
      <c r="BM300" s="203" t="s">
        <v>585</v>
      </c>
    </row>
    <row r="301" spans="2:51" s="14" customFormat="1" ht="12">
      <c r="B301" s="229"/>
      <c r="C301" s="230"/>
      <c r="D301" s="205" t="s">
        <v>284</v>
      </c>
      <c r="E301" s="231" t="s">
        <v>1</v>
      </c>
      <c r="F301" s="232" t="s">
        <v>568</v>
      </c>
      <c r="G301" s="230"/>
      <c r="H301" s="231" t="s">
        <v>1</v>
      </c>
      <c r="I301" s="233"/>
      <c r="J301" s="230"/>
      <c r="K301" s="230"/>
      <c r="L301" s="234"/>
      <c r="M301" s="235"/>
      <c r="N301" s="236"/>
      <c r="O301" s="236"/>
      <c r="P301" s="236"/>
      <c r="Q301" s="236"/>
      <c r="R301" s="236"/>
      <c r="S301" s="236"/>
      <c r="T301" s="237"/>
      <c r="AT301" s="238" t="s">
        <v>284</v>
      </c>
      <c r="AU301" s="238" t="s">
        <v>86</v>
      </c>
      <c r="AV301" s="14" t="s">
        <v>84</v>
      </c>
      <c r="AW301" s="14" t="s">
        <v>32</v>
      </c>
      <c r="AX301" s="14" t="s">
        <v>76</v>
      </c>
      <c r="AY301" s="238" t="s">
        <v>205</v>
      </c>
    </row>
    <row r="302" spans="2:51" s="13" customFormat="1" ht="12">
      <c r="B302" s="214"/>
      <c r="C302" s="215"/>
      <c r="D302" s="205" t="s">
        <v>284</v>
      </c>
      <c r="E302" s="216" t="s">
        <v>1</v>
      </c>
      <c r="F302" s="217" t="s">
        <v>586</v>
      </c>
      <c r="G302" s="215"/>
      <c r="H302" s="218">
        <v>78.4</v>
      </c>
      <c r="I302" s="219"/>
      <c r="J302" s="215"/>
      <c r="K302" s="215"/>
      <c r="L302" s="220"/>
      <c r="M302" s="221"/>
      <c r="N302" s="222"/>
      <c r="O302" s="222"/>
      <c r="P302" s="222"/>
      <c r="Q302" s="222"/>
      <c r="R302" s="222"/>
      <c r="S302" s="222"/>
      <c r="T302" s="223"/>
      <c r="AT302" s="224" t="s">
        <v>284</v>
      </c>
      <c r="AU302" s="224" t="s">
        <v>86</v>
      </c>
      <c r="AV302" s="13" t="s">
        <v>86</v>
      </c>
      <c r="AW302" s="13" t="s">
        <v>32</v>
      </c>
      <c r="AX302" s="13" t="s">
        <v>76</v>
      </c>
      <c r="AY302" s="224" t="s">
        <v>205</v>
      </c>
    </row>
    <row r="303" spans="2:51" s="13" customFormat="1" ht="12">
      <c r="B303" s="214"/>
      <c r="C303" s="215"/>
      <c r="D303" s="205" t="s">
        <v>284</v>
      </c>
      <c r="E303" s="216" t="s">
        <v>1</v>
      </c>
      <c r="F303" s="217" t="s">
        <v>587</v>
      </c>
      <c r="G303" s="215"/>
      <c r="H303" s="218">
        <v>52.8</v>
      </c>
      <c r="I303" s="219"/>
      <c r="J303" s="215"/>
      <c r="K303" s="215"/>
      <c r="L303" s="220"/>
      <c r="M303" s="221"/>
      <c r="N303" s="222"/>
      <c r="O303" s="222"/>
      <c r="P303" s="222"/>
      <c r="Q303" s="222"/>
      <c r="R303" s="222"/>
      <c r="S303" s="222"/>
      <c r="T303" s="223"/>
      <c r="AT303" s="224" t="s">
        <v>284</v>
      </c>
      <c r="AU303" s="224" t="s">
        <v>86</v>
      </c>
      <c r="AV303" s="13" t="s">
        <v>86</v>
      </c>
      <c r="AW303" s="13" t="s">
        <v>32</v>
      </c>
      <c r="AX303" s="13" t="s">
        <v>76</v>
      </c>
      <c r="AY303" s="224" t="s">
        <v>205</v>
      </c>
    </row>
    <row r="304" spans="2:51" s="13" customFormat="1" ht="12">
      <c r="B304" s="214"/>
      <c r="C304" s="215"/>
      <c r="D304" s="205" t="s">
        <v>284</v>
      </c>
      <c r="E304" s="216" t="s">
        <v>1</v>
      </c>
      <c r="F304" s="217" t="s">
        <v>588</v>
      </c>
      <c r="G304" s="215"/>
      <c r="H304" s="218">
        <v>26.4</v>
      </c>
      <c r="I304" s="219"/>
      <c r="J304" s="215"/>
      <c r="K304" s="215"/>
      <c r="L304" s="220"/>
      <c r="M304" s="221"/>
      <c r="N304" s="222"/>
      <c r="O304" s="222"/>
      <c r="P304" s="222"/>
      <c r="Q304" s="222"/>
      <c r="R304" s="222"/>
      <c r="S304" s="222"/>
      <c r="T304" s="223"/>
      <c r="AT304" s="224" t="s">
        <v>284</v>
      </c>
      <c r="AU304" s="224" t="s">
        <v>86</v>
      </c>
      <c r="AV304" s="13" t="s">
        <v>86</v>
      </c>
      <c r="AW304" s="13" t="s">
        <v>32</v>
      </c>
      <c r="AX304" s="13" t="s">
        <v>76</v>
      </c>
      <c r="AY304" s="224" t="s">
        <v>205</v>
      </c>
    </row>
    <row r="305" spans="2:51" s="13" customFormat="1" ht="12">
      <c r="B305" s="214"/>
      <c r="C305" s="215"/>
      <c r="D305" s="205" t="s">
        <v>284</v>
      </c>
      <c r="E305" s="216" t="s">
        <v>1</v>
      </c>
      <c r="F305" s="217" t="s">
        <v>589</v>
      </c>
      <c r="G305" s="215"/>
      <c r="H305" s="218">
        <v>16.08</v>
      </c>
      <c r="I305" s="219"/>
      <c r="J305" s="215"/>
      <c r="K305" s="215"/>
      <c r="L305" s="220"/>
      <c r="M305" s="221"/>
      <c r="N305" s="222"/>
      <c r="O305" s="222"/>
      <c r="P305" s="222"/>
      <c r="Q305" s="222"/>
      <c r="R305" s="222"/>
      <c r="S305" s="222"/>
      <c r="T305" s="223"/>
      <c r="AT305" s="224" t="s">
        <v>284</v>
      </c>
      <c r="AU305" s="224" t="s">
        <v>86</v>
      </c>
      <c r="AV305" s="13" t="s">
        <v>86</v>
      </c>
      <c r="AW305" s="13" t="s">
        <v>32</v>
      </c>
      <c r="AX305" s="13" t="s">
        <v>76</v>
      </c>
      <c r="AY305" s="224" t="s">
        <v>205</v>
      </c>
    </row>
    <row r="306" spans="2:51" s="13" customFormat="1" ht="12">
      <c r="B306" s="214"/>
      <c r="C306" s="215"/>
      <c r="D306" s="205" t="s">
        <v>284</v>
      </c>
      <c r="E306" s="216" t="s">
        <v>1</v>
      </c>
      <c r="F306" s="217" t="s">
        <v>590</v>
      </c>
      <c r="G306" s="215"/>
      <c r="H306" s="218">
        <v>25.2</v>
      </c>
      <c r="I306" s="219"/>
      <c r="J306" s="215"/>
      <c r="K306" s="215"/>
      <c r="L306" s="220"/>
      <c r="M306" s="221"/>
      <c r="N306" s="222"/>
      <c r="O306" s="222"/>
      <c r="P306" s="222"/>
      <c r="Q306" s="222"/>
      <c r="R306" s="222"/>
      <c r="S306" s="222"/>
      <c r="T306" s="223"/>
      <c r="AT306" s="224" t="s">
        <v>284</v>
      </c>
      <c r="AU306" s="224" t="s">
        <v>86</v>
      </c>
      <c r="AV306" s="13" t="s">
        <v>86</v>
      </c>
      <c r="AW306" s="13" t="s">
        <v>32</v>
      </c>
      <c r="AX306" s="13" t="s">
        <v>76</v>
      </c>
      <c r="AY306" s="224" t="s">
        <v>205</v>
      </c>
    </row>
    <row r="307" spans="2:51" s="13" customFormat="1" ht="12">
      <c r="B307" s="214"/>
      <c r="C307" s="215"/>
      <c r="D307" s="205" t="s">
        <v>284</v>
      </c>
      <c r="E307" s="216" t="s">
        <v>1</v>
      </c>
      <c r="F307" s="217" t="s">
        <v>591</v>
      </c>
      <c r="G307" s="215"/>
      <c r="H307" s="218">
        <v>18.2</v>
      </c>
      <c r="I307" s="219"/>
      <c r="J307" s="215"/>
      <c r="K307" s="215"/>
      <c r="L307" s="220"/>
      <c r="M307" s="221"/>
      <c r="N307" s="222"/>
      <c r="O307" s="222"/>
      <c r="P307" s="222"/>
      <c r="Q307" s="222"/>
      <c r="R307" s="222"/>
      <c r="S307" s="222"/>
      <c r="T307" s="223"/>
      <c r="AT307" s="224" t="s">
        <v>284</v>
      </c>
      <c r="AU307" s="224" t="s">
        <v>86</v>
      </c>
      <c r="AV307" s="13" t="s">
        <v>86</v>
      </c>
      <c r="AW307" s="13" t="s">
        <v>32</v>
      </c>
      <c r="AX307" s="13" t="s">
        <v>76</v>
      </c>
      <c r="AY307" s="224" t="s">
        <v>205</v>
      </c>
    </row>
    <row r="308" spans="2:51" s="13" customFormat="1" ht="12">
      <c r="B308" s="214"/>
      <c r="C308" s="215"/>
      <c r="D308" s="205" t="s">
        <v>284</v>
      </c>
      <c r="E308" s="216" t="s">
        <v>1</v>
      </c>
      <c r="F308" s="217" t="s">
        <v>592</v>
      </c>
      <c r="G308" s="215"/>
      <c r="H308" s="218">
        <v>92.4</v>
      </c>
      <c r="I308" s="219"/>
      <c r="J308" s="215"/>
      <c r="K308" s="215"/>
      <c r="L308" s="220"/>
      <c r="M308" s="221"/>
      <c r="N308" s="222"/>
      <c r="O308" s="222"/>
      <c r="P308" s="222"/>
      <c r="Q308" s="222"/>
      <c r="R308" s="222"/>
      <c r="S308" s="222"/>
      <c r="T308" s="223"/>
      <c r="AT308" s="224" t="s">
        <v>284</v>
      </c>
      <c r="AU308" s="224" t="s">
        <v>86</v>
      </c>
      <c r="AV308" s="13" t="s">
        <v>86</v>
      </c>
      <c r="AW308" s="13" t="s">
        <v>32</v>
      </c>
      <c r="AX308" s="13" t="s">
        <v>76</v>
      </c>
      <c r="AY308" s="224" t="s">
        <v>205</v>
      </c>
    </row>
    <row r="309" spans="2:51" s="13" customFormat="1" ht="12">
      <c r="B309" s="214"/>
      <c r="C309" s="215"/>
      <c r="D309" s="205" t="s">
        <v>284</v>
      </c>
      <c r="E309" s="216" t="s">
        <v>1</v>
      </c>
      <c r="F309" s="217" t="s">
        <v>593</v>
      </c>
      <c r="G309" s="215"/>
      <c r="H309" s="218">
        <v>21.7</v>
      </c>
      <c r="I309" s="219"/>
      <c r="J309" s="215"/>
      <c r="K309" s="215"/>
      <c r="L309" s="220"/>
      <c r="M309" s="221"/>
      <c r="N309" s="222"/>
      <c r="O309" s="222"/>
      <c r="P309" s="222"/>
      <c r="Q309" s="222"/>
      <c r="R309" s="222"/>
      <c r="S309" s="222"/>
      <c r="T309" s="223"/>
      <c r="AT309" s="224" t="s">
        <v>284</v>
      </c>
      <c r="AU309" s="224" t="s">
        <v>86</v>
      </c>
      <c r="AV309" s="13" t="s">
        <v>86</v>
      </c>
      <c r="AW309" s="13" t="s">
        <v>32</v>
      </c>
      <c r="AX309" s="13" t="s">
        <v>76</v>
      </c>
      <c r="AY309" s="224" t="s">
        <v>205</v>
      </c>
    </row>
    <row r="310" spans="2:51" s="13" customFormat="1" ht="12">
      <c r="B310" s="214"/>
      <c r="C310" s="215"/>
      <c r="D310" s="205" t="s">
        <v>284</v>
      </c>
      <c r="E310" s="216" t="s">
        <v>1</v>
      </c>
      <c r="F310" s="217" t="s">
        <v>594</v>
      </c>
      <c r="G310" s="215"/>
      <c r="H310" s="218">
        <v>70</v>
      </c>
      <c r="I310" s="219"/>
      <c r="J310" s="215"/>
      <c r="K310" s="215"/>
      <c r="L310" s="220"/>
      <c r="M310" s="221"/>
      <c r="N310" s="222"/>
      <c r="O310" s="222"/>
      <c r="P310" s="222"/>
      <c r="Q310" s="222"/>
      <c r="R310" s="222"/>
      <c r="S310" s="222"/>
      <c r="T310" s="223"/>
      <c r="AT310" s="224" t="s">
        <v>284</v>
      </c>
      <c r="AU310" s="224" t="s">
        <v>86</v>
      </c>
      <c r="AV310" s="13" t="s">
        <v>86</v>
      </c>
      <c r="AW310" s="13" t="s">
        <v>32</v>
      </c>
      <c r="AX310" s="13" t="s">
        <v>76</v>
      </c>
      <c r="AY310" s="224" t="s">
        <v>205</v>
      </c>
    </row>
    <row r="311" spans="2:51" s="13" customFormat="1" ht="12">
      <c r="B311" s="214"/>
      <c r="C311" s="215"/>
      <c r="D311" s="205" t="s">
        <v>284</v>
      </c>
      <c r="E311" s="216" t="s">
        <v>1</v>
      </c>
      <c r="F311" s="217" t="s">
        <v>595</v>
      </c>
      <c r="G311" s="215"/>
      <c r="H311" s="218">
        <v>36</v>
      </c>
      <c r="I311" s="219"/>
      <c r="J311" s="215"/>
      <c r="K311" s="215"/>
      <c r="L311" s="220"/>
      <c r="M311" s="221"/>
      <c r="N311" s="222"/>
      <c r="O311" s="222"/>
      <c r="P311" s="222"/>
      <c r="Q311" s="222"/>
      <c r="R311" s="222"/>
      <c r="S311" s="222"/>
      <c r="T311" s="223"/>
      <c r="AT311" s="224" t="s">
        <v>284</v>
      </c>
      <c r="AU311" s="224" t="s">
        <v>86</v>
      </c>
      <c r="AV311" s="13" t="s">
        <v>86</v>
      </c>
      <c r="AW311" s="13" t="s">
        <v>32</v>
      </c>
      <c r="AX311" s="13" t="s">
        <v>76</v>
      </c>
      <c r="AY311" s="224" t="s">
        <v>205</v>
      </c>
    </row>
    <row r="312" spans="2:51" s="13" customFormat="1" ht="12">
      <c r="B312" s="214"/>
      <c r="C312" s="215"/>
      <c r="D312" s="205" t="s">
        <v>284</v>
      </c>
      <c r="E312" s="216" t="s">
        <v>1</v>
      </c>
      <c r="F312" s="217" t="s">
        <v>596</v>
      </c>
      <c r="G312" s="215"/>
      <c r="H312" s="218">
        <v>11.76</v>
      </c>
      <c r="I312" s="219"/>
      <c r="J312" s="215"/>
      <c r="K312" s="215"/>
      <c r="L312" s="220"/>
      <c r="M312" s="221"/>
      <c r="N312" s="222"/>
      <c r="O312" s="222"/>
      <c r="P312" s="222"/>
      <c r="Q312" s="222"/>
      <c r="R312" s="222"/>
      <c r="S312" s="222"/>
      <c r="T312" s="223"/>
      <c r="AT312" s="224" t="s">
        <v>284</v>
      </c>
      <c r="AU312" s="224" t="s">
        <v>86</v>
      </c>
      <c r="AV312" s="13" t="s">
        <v>86</v>
      </c>
      <c r="AW312" s="13" t="s">
        <v>32</v>
      </c>
      <c r="AX312" s="13" t="s">
        <v>76</v>
      </c>
      <c r="AY312" s="224" t="s">
        <v>205</v>
      </c>
    </row>
    <row r="313" spans="2:51" s="13" customFormat="1" ht="12">
      <c r="B313" s="214"/>
      <c r="C313" s="215"/>
      <c r="D313" s="205" t="s">
        <v>284</v>
      </c>
      <c r="E313" s="216" t="s">
        <v>1</v>
      </c>
      <c r="F313" s="217" t="s">
        <v>597</v>
      </c>
      <c r="G313" s="215"/>
      <c r="H313" s="218">
        <v>15.6</v>
      </c>
      <c r="I313" s="219"/>
      <c r="J313" s="215"/>
      <c r="K313" s="215"/>
      <c r="L313" s="220"/>
      <c r="M313" s="221"/>
      <c r="N313" s="222"/>
      <c r="O313" s="222"/>
      <c r="P313" s="222"/>
      <c r="Q313" s="222"/>
      <c r="R313" s="222"/>
      <c r="S313" s="222"/>
      <c r="T313" s="223"/>
      <c r="AT313" s="224" t="s">
        <v>284</v>
      </c>
      <c r="AU313" s="224" t="s">
        <v>86</v>
      </c>
      <c r="AV313" s="13" t="s">
        <v>86</v>
      </c>
      <c r="AW313" s="13" t="s">
        <v>32</v>
      </c>
      <c r="AX313" s="13" t="s">
        <v>76</v>
      </c>
      <c r="AY313" s="224" t="s">
        <v>205</v>
      </c>
    </row>
    <row r="314" spans="2:51" s="13" customFormat="1" ht="12">
      <c r="B314" s="214"/>
      <c r="C314" s="215"/>
      <c r="D314" s="205" t="s">
        <v>284</v>
      </c>
      <c r="E314" s="216" t="s">
        <v>1</v>
      </c>
      <c r="F314" s="217" t="s">
        <v>598</v>
      </c>
      <c r="G314" s="215"/>
      <c r="H314" s="218">
        <v>3.12</v>
      </c>
      <c r="I314" s="219"/>
      <c r="J314" s="215"/>
      <c r="K314" s="215"/>
      <c r="L314" s="220"/>
      <c r="M314" s="221"/>
      <c r="N314" s="222"/>
      <c r="O314" s="222"/>
      <c r="P314" s="222"/>
      <c r="Q314" s="222"/>
      <c r="R314" s="222"/>
      <c r="S314" s="222"/>
      <c r="T314" s="223"/>
      <c r="AT314" s="224" t="s">
        <v>284</v>
      </c>
      <c r="AU314" s="224" t="s">
        <v>86</v>
      </c>
      <c r="AV314" s="13" t="s">
        <v>86</v>
      </c>
      <c r="AW314" s="13" t="s">
        <v>32</v>
      </c>
      <c r="AX314" s="13" t="s">
        <v>76</v>
      </c>
      <c r="AY314" s="224" t="s">
        <v>205</v>
      </c>
    </row>
    <row r="315" spans="2:51" s="13" customFormat="1" ht="12">
      <c r="B315" s="214"/>
      <c r="C315" s="215"/>
      <c r="D315" s="205" t="s">
        <v>284</v>
      </c>
      <c r="E315" s="216" t="s">
        <v>1</v>
      </c>
      <c r="F315" s="217" t="s">
        <v>599</v>
      </c>
      <c r="G315" s="215"/>
      <c r="H315" s="218">
        <v>14.906</v>
      </c>
      <c r="I315" s="219"/>
      <c r="J315" s="215"/>
      <c r="K315" s="215"/>
      <c r="L315" s="220"/>
      <c r="M315" s="221"/>
      <c r="N315" s="222"/>
      <c r="O315" s="222"/>
      <c r="P315" s="222"/>
      <c r="Q315" s="222"/>
      <c r="R315" s="222"/>
      <c r="S315" s="222"/>
      <c r="T315" s="223"/>
      <c r="AT315" s="224" t="s">
        <v>284</v>
      </c>
      <c r="AU315" s="224" t="s">
        <v>86</v>
      </c>
      <c r="AV315" s="13" t="s">
        <v>86</v>
      </c>
      <c r="AW315" s="13" t="s">
        <v>32</v>
      </c>
      <c r="AX315" s="13" t="s">
        <v>76</v>
      </c>
      <c r="AY315" s="224" t="s">
        <v>205</v>
      </c>
    </row>
    <row r="316" spans="2:51" s="15" customFormat="1" ht="12">
      <c r="B316" s="239"/>
      <c r="C316" s="240"/>
      <c r="D316" s="205" t="s">
        <v>284</v>
      </c>
      <c r="E316" s="241" t="s">
        <v>1</v>
      </c>
      <c r="F316" s="242" t="s">
        <v>453</v>
      </c>
      <c r="G316" s="240"/>
      <c r="H316" s="243">
        <v>482.56600000000003</v>
      </c>
      <c r="I316" s="244"/>
      <c r="J316" s="240"/>
      <c r="K316" s="240"/>
      <c r="L316" s="245"/>
      <c r="M316" s="246"/>
      <c r="N316" s="247"/>
      <c r="O316" s="247"/>
      <c r="P316" s="247"/>
      <c r="Q316" s="247"/>
      <c r="R316" s="247"/>
      <c r="S316" s="247"/>
      <c r="T316" s="248"/>
      <c r="AT316" s="249" t="s">
        <v>284</v>
      </c>
      <c r="AU316" s="249" t="s">
        <v>86</v>
      </c>
      <c r="AV316" s="15" t="s">
        <v>211</v>
      </c>
      <c r="AW316" s="15" t="s">
        <v>32</v>
      </c>
      <c r="AX316" s="15" t="s">
        <v>84</v>
      </c>
      <c r="AY316" s="249" t="s">
        <v>205</v>
      </c>
    </row>
    <row r="317" spans="1:65" s="2" customFormat="1" ht="14.45" customHeight="1">
      <c r="A317" s="35"/>
      <c r="B317" s="36"/>
      <c r="C317" s="192" t="s">
        <v>372</v>
      </c>
      <c r="D317" s="192" t="s">
        <v>207</v>
      </c>
      <c r="E317" s="193" t="s">
        <v>600</v>
      </c>
      <c r="F317" s="194" t="s">
        <v>601</v>
      </c>
      <c r="G317" s="195" t="s">
        <v>282</v>
      </c>
      <c r="H317" s="196">
        <v>482.566</v>
      </c>
      <c r="I317" s="197"/>
      <c r="J317" s="198">
        <f>ROUND(I317*H317,2)</f>
        <v>0</v>
      </c>
      <c r="K317" s="194" t="s">
        <v>278</v>
      </c>
      <c r="L317" s="40"/>
      <c r="M317" s="199" t="s">
        <v>1</v>
      </c>
      <c r="N317" s="200" t="s">
        <v>41</v>
      </c>
      <c r="O317" s="72"/>
      <c r="P317" s="201">
        <f>O317*H317</f>
        <v>0</v>
      </c>
      <c r="Q317" s="201">
        <v>0</v>
      </c>
      <c r="R317" s="201">
        <f>Q317*H317</f>
        <v>0</v>
      </c>
      <c r="S317" s="201">
        <v>0</v>
      </c>
      <c r="T317" s="202">
        <f>S317*H317</f>
        <v>0</v>
      </c>
      <c r="U317" s="35"/>
      <c r="V317" s="35"/>
      <c r="W317" s="35"/>
      <c r="X317" s="35"/>
      <c r="Y317" s="35"/>
      <c r="Z317" s="35"/>
      <c r="AA317" s="35"/>
      <c r="AB317" s="35"/>
      <c r="AC317" s="35"/>
      <c r="AD317" s="35"/>
      <c r="AE317" s="35"/>
      <c r="AR317" s="203" t="s">
        <v>211</v>
      </c>
      <c r="AT317" s="203" t="s">
        <v>207</v>
      </c>
      <c r="AU317" s="203" t="s">
        <v>86</v>
      </c>
      <c r="AY317" s="18" t="s">
        <v>205</v>
      </c>
      <c r="BE317" s="204">
        <f>IF(N317="základní",J317,0)</f>
        <v>0</v>
      </c>
      <c r="BF317" s="204">
        <f>IF(N317="snížená",J317,0)</f>
        <v>0</v>
      </c>
      <c r="BG317" s="204">
        <f>IF(N317="zákl. přenesená",J317,0)</f>
        <v>0</v>
      </c>
      <c r="BH317" s="204">
        <f>IF(N317="sníž. přenesená",J317,0)</f>
        <v>0</v>
      </c>
      <c r="BI317" s="204">
        <f>IF(N317="nulová",J317,0)</f>
        <v>0</v>
      </c>
      <c r="BJ317" s="18" t="s">
        <v>84</v>
      </c>
      <c r="BK317" s="204">
        <f>ROUND(I317*H317,2)</f>
        <v>0</v>
      </c>
      <c r="BL317" s="18" t="s">
        <v>211</v>
      </c>
      <c r="BM317" s="203" t="s">
        <v>602</v>
      </c>
    </row>
    <row r="318" spans="2:51" s="14" customFormat="1" ht="12">
      <c r="B318" s="229"/>
      <c r="C318" s="230"/>
      <c r="D318" s="205" t="s">
        <v>284</v>
      </c>
      <c r="E318" s="231" t="s">
        <v>1</v>
      </c>
      <c r="F318" s="232" t="s">
        <v>568</v>
      </c>
      <c r="G318" s="230"/>
      <c r="H318" s="231" t="s">
        <v>1</v>
      </c>
      <c r="I318" s="233"/>
      <c r="J318" s="230"/>
      <c r="K318" s="230"/>
      <c r="L318" s="234"/>
      <c r="M318" s="235"/>
      <c r="N318" s="236"/>
      <c r="O318" s="236"/>
      <c r="P318" s="236"/>
      <c r="Q318" s="236"/>
      <c r="R318" s="236"/>
      <c r="S318" s="236"/>
      <c r="T318" s="237"/>
      <c r="AT318" s="238" t="s">
        <v>284</v>
      </c>
      <c r="AU318" s="238" t="s">
        <v>86</v>
      </c>
      <c r="AV318" s="14" t="s">
        <v>84</v>
      </c>
      <c r="AW318" s="14" t="s">
        <v>32</v>
      </c>
      <c r="AX318" s="14" t="s">
        <v>76</v>
      </c>
      <c r="AY318" s="238" t="s">
        <v>205</v>
      </c>
    </row>
    <row r="319" spans="2:51" s="13" customFormat="1" ht="12">
      <c r="B319" s="214"/>
      <c r="C319" s="215"/>
      <c r="D319" s="205" t="s">
        <v>284</v>
      </c>
      <c r="E319" s="216" t="s">
        <v>1</v>
      </c>
      <c r="F319" s="217" t="s">
        <v>586</v>
      </c>
      <c r="G319" s="215"/>
      <c r="H319" s="218">
        <v>78.4</v>
      </c>
      <c r="I319" s="219"/>
      <c r="J319" s="215"/>
      <c r="K319" s="215"/>
      <c r="L319" s="220"/>
      <c r="M319" s="221"/>
      <c r="N319" s="222"/>
      <c r="O319" s="222"/>
      <c r="P319" s="222"/>
      <c r="Q319" s="222"/>
      <c r="R319" s="222"/>
      <c r="S319" s="222"/>
      <c r="T319" s="223"/>
      <c r="AT319" s="224" t="s">
        <v>284</v>
      </c>
      <c r="AU319" s="224" t="s">
        <v>86</v>
      </c>
      <c r="AV319" s="13" t="s">
        <v>86</v>
      </c>
      <c r="AW319" s="13" t="s">
        <v>32</v>
      </c>
      <c r="AX319" s="13" t="s">
        <v>76</v>
      </c>
      <c r="AY319" s="224" t="s">
        <v>205</v>
      </c>
    </row>
    <row r="320" spans="2:51" s="13" customFormat="1" ht="12">
      <c r="B320" s="214"/>
      <c r="C320" s="215"/>
      <c r="D320" s="205" t="s">
        <v>284</v>
      </c>
      <c r="E320" s="216" t="s">
        <v>1</v>
      </c>
      <c r="F320" s="217" t="s">
        <v>587</v>
      </c>
      <c r="G320" s="215"/>
      <c r="H320" s="218">
        <v>52.8</v>
      </c>
      <c r="I320" s="219"/>
      <c r="J320" s="215"/>
      <c r="K320" s="215"/>
      <c r="L320" s="220"/>
      <c r="M320" s="221"/>
      <c r="N320" s="222"/>
      <c r="O320" s="222"/>
      <c r="P320" s="222"/>
      <c r="Q320" s="222"/>
      <c r="R320" s="222"/>
      <c r="S320" s="222"/>
      <c r="T320" s="223"/>
      <c r="AT320" s="224" t="s">
        <v>284</v>
      </c>
      <c r="AU320" s="224" t="s">
        <v>86</v>
      </c>
      <c r="AV320" s="13" t="s">
        <v>86</v>
      </c>
      <c r="AW320" s="13" t="s">
        <v>32</v>
      </c>
      <c r="AX320" s="13" t="s">
        <v>76</v>
      </c>
      <c r="AY320" s="224" t="s">
        <v>205</v>
      </c>
    </row>
    <row r="321" spans="2:51" s="13" customFormat="1" ht="12">
      <c r="B321" s="214"/>
      <c r="C321" s="215"/>
      <c r="D321" s="205" t="s">
        <v>284</v>
      </c>
      <c r="E321" s="216" t="s">
        <v>1</v>
      </c>
      <c r="F321" s="217" t="s">
        <v>588</v>
      </c>
      <c r="G321" s="215"/>
      <c r="H321" s="218">
        <v>26.4</v>
      </c>
      <c r="I321" s="219"/>
      <c r="J321" s="215"/>
      <c r="K321" s="215"/>
      <c r="L321" s="220"/>
      <c r="M321" s="221"/>
      <c r="N321" s="222"/>
      <c r="O321" s="222"/>
      <c r="P321" s="222"/>
      <c r="Q321" s="222"/>
      <c r="R321" s="222"/>
      <c r="S321" s="222"/>
      <c r="T321" s="223"/>
      <c r="AT321" s="224" t="s">
        <v>284</v>
      </c>
      <c r="AU321" s="224" t="s">
        <v>86</v>
      </c>
      <c r="AV321" s="13" t="s">
        <v>86</v>
      </c>
      <c r="AW321" s="13" t="s">
        <v>32</v>
      </c>
      <c r="AX321" s="13" t="s">
        <v>76</v>
      </c>
      <c r="AY321" s="224" t="s">
        <v>205</v>
      </c>
    </row>
    <row r="322" spans="2:51" s="13" customFormat="1" ht="12">
      <c r="B322" s="214"/>
      <c r="C322" s="215"/>
      <c r="D322" s="205" t="s">
        <v>284</v>
      </c>
      <c r="E322" s="216" t="s">
        <v>1</v>
      </c>
      <c r="F322" s="217" t="s">
        <v>589</v>
      </c>
      <c r="G322" s="215"/>
      <c r="H322" s="218">
        <v>16.08</v>
      </c>
      <c r="I322" s="219"/>
      <c r="J322" s="215"/>
      <c r="K322" s="215"/>
      <c r="L322" s="220"/>
      <c r="M322" s="221"/>
      <c r="N322" s="222"/>
      <c r="O322" s="222"/>
      <c r="P322" s="222"/>
      <c r="Q322" s="222"/>
      <c r="R322" s="222"/>
      <c r="S322" s="222"/>
      <c r="T322" s="223"/>
      <c r="AT322" s="224" t="s">
        <v>284</v>
      </c>
      <c r="AU322" s="224" t="s">
        <v>86</v>
      </c>
      <c r="AV322" s="13" t="s">
        <v>86</v>
      </c>
      <c r="AW322" s="13" t="s">
        <v>32</v>
      </c>
      <c r="AX322" s="13" t="s">
        <v>76</v>
      </c>
      <c r="AY322" s="224" t="s">
        <v>205</v>
      </c>
    </row>
    <row r="323" spans="2:51" s="13" customFormat="1" ht="12">
      <c r="B323" s="214"/>
      <c r="C323" s="215"/>
      <c r="D323" s="205" t="s">
        <v>284</v>
      </c>
      <c r="E323" s="216" t="s">
        <v>1</v>
      </c>
      <c r="F323" s="217" t="s">
        <v>590</v>
      </c>
      <c r="G323" s="215"/>
      <c r="H323" s="218">
        <v>25.2</v>
      </c>
      <c r="I323" s="219"/>
      <c r="J323" s="215"/>
      <c r="K323" s="215"/>
      <c r="L323" s="220"/>
      <c r="M323" s="221"/>
      <c r="N323" s="222"/>
      <c r="O323" s="222"/>
      <c r="P323" s="222"/>
      <c r="Q323" s="222"/>
      <c r="R323" s="222"/>
      <c r="S323" s="222"/>
      <c r="T323" s="223"/>
      <c r="AT323" s="224" t="s">
        <v>284</v>
      </c>
      <c r="AU323" s="224" t="s">
        <v>86</v>
      </c>
      <c r="AV323" s="13" t="s">
        <v>86</v>
      </c>
      <c r="AW323" s="13" t="s">
        <v>32</v>
      </c>
      <c r="AX323" s="13" t="s">
        <v>76</v>
      </c>
      <c r="AY323" s="224" t="s">
        <v>205</v>
      </c>
    </row>
    <row r="324" spans="2:51" s="13" customFormat="1" ht="12">
      <c r="B324" s="214"/>
      <c r="C324" s="215"/>
      <c r="D324" s="205" t="s">
        <v>284</v>
      </c>
      <c r="E324" s="216" t="s">
        <v>1</v>
      </c>
      <c r="F324" s="217" t="s">
        <v>591</v>
      </c>
      <c r="G324" s="215"/>
      <c r="H324" s="218">
        <v>18.2</v>
      </c>
      <c r="I324" s="219"/>
      <c r="J324" s="215"/>
      <c r="K324" s="215"/>
      <c r="L324" s="220"/>
      <c r="M324" s="221"/>
      <c r="N324" s="222"/>
      <c r="O324" s="222"/>
      <c r="P324" s="222"/>
      <c r="Q324" s="222"/>
      <c r="R324" s="222"/>
      <c r="S324" s="222"/>
      <c r="T324" s="223"/>
      <c r="AT324" s="224" t="s">
        <v>284</v>
      </c>
      <c r="AU324" s="224" t="s">
        <v>86</v>
      </c>
      <c r="AV324" s="13" t="s">
        <v>86</v>
      </c>
      <c r="AW324" s="13" t="s">
        <v>32</v>
      </c>
      <c r="AX324" s="13" t="s">
        <v>76</v>
      </c>
      <c r="AY324" s="224" t="s">
        <v>205</v>
      </c>
    </row>
    <row r="325" spans="2:51" s="13" customFormat="1" ht="12">
      <c r="B325" s="214"/>
      <c r="C325" s="215"/>
      <c r="D325" s="205" t="s">
        <v>284</v>
      </c>
      <c r="E325" s="216" t="s">
        <v>1</v>
      </c>
      <c r="F325" s="217" t="s">
        <v>592</v>
      </c>
      <c r="G325" s="215"/>
      <c r="H325" s="218">
        <v>92.4</v>
      </c>
      <c r="I325" s="219"/>
      <c r="J325" s="215"/>
      <c r="K325" s="215"/>
      <c r="L325" s="220"/>
      <c r="M325" s="221"/>
      <c r="N325" s="222"/>
      <c r="O325" s="222"/>
      <c r="P325" s="222"/>
      <c r="Q325" s="222"/>
      <c r="R325" s="222"/>
      <c r="S325" s="222"/>
      <c r="T325" s="223"/>
      <c r="AT325" s="224" t="s">
        <v>284</v>
      </c>
      <c r="AU325" s="224" t="s">
        <v>86</v>
      </c>
      <c r="AV325" s="13" t="s">
        <v>86</v>
      </c>
      <c r="AW325" s="13" t="s">
        <v>32</v>
      </c>
      <c r="AX325" s="13" t="s">
        <v>76</v>
      </c>
      <c r="AY325" s="224" t="s">
        <v>205</v>
      </c>
    </row>
    <row r="326" spans="2:51" s="13" customFormat="1" ht="12">
      <c r="B326" s="214"/>
      <c r="C326" s="215"/>
      <c r="D326" s="205" t="s">
        <v>284</v>
      </c>
      <c r="E326" s="216" t="s">
        <v>1</v>
      </c>
      <c r="F326" s="217" t="s">
        <v>593</v>
      </c>
      <c r="G326" s="215"/>
      <c r="H326" s="218">
        <v>21.7</v>
      </c>
      <c r="I326" s="219"/>
      <c r="J326" s="215"/>
      <c r="K326" s="215"/>
      <c r="L326" s="220"/>
      <c r="M326" s="221"/>
      <c r="N326" s="222"/>
      <c r="O326" s="222"/>
      <c r="P326" s="222"/>
      <c r="Q326" s="222"/>
      <c r="R326" s="222"/>
      <c r="S326" s="222"/>
      <c r="T326" s="223"/>
      <c r="AT326" s="224" t="s">
        <v>284</v>
      </c>
      <c r="AU326" s="224" t="s">
        <v>86</v>
      </c>
      <c r="AV326" s="13" t="s">
        <v>86</v>
      </c>
      <c r="AW326" s="13" t="s">
        <v>32</v>
      </c>
      <c r="AX326" s="13" t="s">
        <v>76</v>
      </c>
      <c r="AY326" s="224" t="s">
        <v>205</v>
      </c>
    </row>
    <row r="327" spans="2:51" s="13" customFormat="1" ht="12">
      <c r="B327" s="214"/>
      <c r="C327" s="215"/>
      <c r="D327" s="205" t="s">
        <v>284</v>
      </c>
      <c r="E327" s="216" t="s">
        <v>1</v>
      </c>
      <c r="F327" s="217" t="s">
        <v>594</v>
      </c>
      <c r="G327" s="215"/>
      <c r="H327" s="218">
        <v>70</v>
      </c>
      <c r="I327" s="219"/>
      <c r="J327" s="215"/>
      <c r="K327" s="215"/>
      <c r="L327" s="220"/>
      <c r="M327" s="221"/>
      <c r="N327" s="222"/>
      <c r="O327" s="222"/>
      <c r="P327" s="222"/>
      <c r="Q327" s="222"/>
      <c r="R327" s="222"/>
      <c r="S327" s="222"/>
      <c r="T327" s="223"/>
      <c r="AT327" s="224" t="s">
        <v>284</v>
      </c>
      <c r="AU327" s="224" t="s">
        <v>86</v>
      </c>
      <c r="AV327" s="13" t="s">
        <v>86</v>
      </c>
      <c r="AW327" s="13" t="s">
        <v>32</v>
      </c>
      <c r="AX327" s="13" t="s">
        <v>76</v>
      </c>
      <c r="AY327" s="224" t="s">
        <v>205</v>
      </c>
    </row>
    <row r="328" spans="2:51" s="13" customFormat="1" ht="12">
      <c r="B328" s="214"/>
      <c r="C328" s="215"/>
      <c r="D328" s="205" t="s">
        <v>284</v>
      </c>
      <c r="E328" s="216" t="s">
        <v>1</v>
      </c>
      <c r="F328" s="217" t="s">
        <v>595</v>
      </c>
      <c r="G328" s="215"/>
      <c r="H328" s="218">
        <v>36</v>
      </c>
      <c r="I328" s="219"/>
      <c r="J328" s="215"/>
      <c r="K328" s="215"/>
      <c r="L328" s="220"/>
      <c r="M328" s="221"/>
      <c r="N328" s="222"/>
      <c r="O328" s="222"/>
      <c r="P328" s="222"/>
      <c r="Q328" s="222"/>
      <c r="R328" s="222"/>
      <c r="S328" s="222"/>
      <c r="T328" s="223"/>
      <c r="AT328" s="224" t="s">
        <v>284</v>
      </c>
      <c r="AU328" s="224" t="s">
        <v>86</v>
      </c>
      <c r="AV328" s="13" t="s">
        <v>86</v>
      </c>
      <c r="AW328" s="13" t="s">
        <v>32</v>
      </c>
      <c r="AX328" s="13" t="s">
        <v>76</v>
      </c>
      <c r="AY328" s="224" t="s">
        <v>205</v>
      </c>
    </row>
    <row r="329" spans="2:51" s="13" customFormat="1" ht="12">
      <c r="B329" s="214"/>
      <c r="C329" s="215"/>
      <c r="D329" s="205" t="s">
        <v>284</v>
      </c>
      <c r="E329" s="216" t="s">
        <v>1</v>
      </c>
      <c r="F329" s="217" t="s">
        <v>596</v>
      </c>
      <c r="G329" s="215"/>
      <c r="H329" s="218">
        <v>11.76</v>
      </c>
      <c r="I329" s="219"/>
      <c r="J329" s="215"/>
      <c r="K329" s="215"/>
      <c r="L329" s="220"/>
      <c r="M329" s="221"/>
      <c r="N329" s="222"/>
      <c r="O329" s="222"/>
      <c r="P329" s="222"/>
      <c r="Q329" s="222"/>
      <c r="R329" s="222"/>
      <c r="S329" s="222"/>
      <c r="T329" s="223"/>
      <c r="AT329" s="224" t="s">
        <v>284</v>
      </c>
      <c r="AU329" s="224" t="s">
        <v>86</v>
      </c>
      <c r="AV329" s="13" t="s">
        <v>86</v>
      </c>
      <c r="AW329" s="13" t="s">
        <v>32</v>
      </c>
      <c r="AX329" s="13" t="s">
        <v>76</v>
      </c>
      <c r="AY329" s="224" t="s">
        <v>205</v>
      </c>
    </row>
    <row r="330" spans="2:51" s="13" customFormat="1" ht="12">
      <c r="B330" s="214"/>
      <c r="C330" s="215"/>
      <c r="D330" s="205" t="s">
        <v>284</v>
      </c>
      <c r="E330" s="216" t="s">
        <v>1</v>
      </c>
      <c r="F330" s="217" t="s">
        <v>597</v>
      </c>
      <c r="G330" s="215"/>
      <c r="H330" s="218">
        <v>15.6</v>
      </c>
      <c r="I330" s="219"/>
      <c r="J330" s="215"/>
      <c r="K330" s="215"/>
      <c r="L330" s="220"/>
      <c r="M330" s="221"/>
      <c r="N330" s="222"/>
      <c r="O330" s="222"/>
      <c r="P330" s="222"/>
      <c r="Q330" s="222"/>
      <c r="R330" s="222"/>
      <c r="S330" s="222"/>
      <c r="T330" s="223"/>
      <c r="AT330" s="224" t="s">
        <v>284</v>
      </c>
      <c r="AU330" s="224" t="s">
        <v>86</v>
      </c>
      <c r="AV330" s="13" t="s">
        <v>86</v>
      </c>
      <c r="AW330" s="13" t="s">
        <v>32</v>
      </c>
      <c r="AX330" s="13" t="s">
        <v>76</v>
      </c>
      <c r="AY330" s="224" t="s">
        <v>205</v>
      </c>
    </row>
    <row r="331" spans="2:51" s="13" customFormat="1" ht="12">
      <c r="B331" s="214"/>
      <c r="C331" s="215"/>
      <c r="D331" s="205" t="s">
        <v>284</v>
      </c>
      <c r="E331" s="216" t="s">
        <v>1</v>
      </c>
      <c r="F331" s="217" t="s">
        <v>598</v>
      </c>
      <c r="G331" s="215"/>
      <c r="H331" s="218">
        <v>3.12</v>
      </c>
      <c r="I331" s="219"/>
      <c r="J331" s="215"/>
      <c r="K331" s="215"/>
      <c r="L331" s="220"/>
      <c r="M331" s="221"/>
      <c r="N331" s="222"/>
      <c r="O331" s="222"/>
      <c r="P331" s="222"/>
      <c r="Q331" s="222"/>
      <c r="R331" s="222"/>
      <c r="S331" s="222"/>
      <c r="T331" s="223"/>
      <c r="AT331" s="224" t="s">
        <v>284</v>
      </c>
      <c r="AU331" s="224" t="s">
        <v>86</v>
      </c>
      <c r="AV331" s="13" t="s">
        <v>86</v>
      </c>
      <c r="AW331" s="13" t="s">
        <v>32</v>
      </c>
      <c r="AX331" s="13" t="s">
        <v>76</v>
      </c>
      <c r="AY331" s="224" t="s">
        <v>205</v>
      </c>
    </row>
    <row r="332" spans="2:51" s="13" customFormat="1" ht="12">
      <c r="B332" s="214"/>
      <c r="C332" s="215"/>
      <c r="D332" s="205" t="s">
        <v>284</v>
      </c>
      <c r="E332" s="216" t="s">
        <v>1</v>
      </c>
      <c r="F332" s="217" t="s">
        <v>599</v>
      </c>
      <c r="G332" s="215"/>
      <c r="H332" s="218">
        <v>14.906</v>
      </c>
      <c r="I332" s="219"/>
      <c r="J332" s="215"/>
      <c r="K332" s="215"/>
      <c r="L332" s="220"/>
      <c r="M332" s="221"/>
      <c r="N332" s="222"/>
      <c r="O332" s="222"/>
      <c r="P332" s="222"/>
      <c r="Q332" s="222"/>
      <c r="R332" s="222"/>
      <c r="S332" s="222"/>
      <c r="T332" s="223"/>
      <c r="AT332" s="224" t="s">
        <v>284</v>
      </c>
      <c r="AU332" s="224" t="s">
        <v>86</v>
      </c>
      <c r="AV332" s="13" t="s">
        <v>86</v>
      </c>
      <c r="AW332" s="13" t="s">
        <v>32</v>
      </c>
      <c r="AX332" s="13" t="s">
        <v>76</v>
      </c>
      <c r="AY332" s="224" t="s">
        <v>205</v>
      </c>
    </row>
    <row r="333" spans="2:51" s="15" customFormat="1" ht="12">
      <c r="B333" s="239"/>
      <c r="C333" s="240"/>
      <c r="D333" s="205" t="s">
        <v>284</v>
      </c>
      <c r="E333" s="241" t="s">
        <v>1</v>
      </c>
      <c r="F333" s="242" t="s">
        <v>453</v>
      </c>
      <c r="G333" s="240"/>
      <c r="H333" s="243">
        <v>482.56600000000003</v>
      </c>
      <c r="I333" s="244"/>
      <c r="J333" s="240"/>
      <c r="K333" s="240"/>
      <c r="L333" s="245"/>
      <c r="M333" s="246"/>
      <c r="N333" s="247"/>
      <c r="O333" s="247"/>
      <c r="P333" s="247"/>
      <c r="Q333" s="247"/>
      <c r="R333" s="247"/>
      <c r="S333" s="247"/>
      <c r="T333" s="248"/>
      <c r="AT333" s="249" t="s">
        <v>284</v>
      </c>
      <c r="AU333" s="249" t="s">
        <v>86</v>
      </c>
      <c r="AV333" s="15" t="s">
        <v>211</v>
      </c>
      <c r="AW333" s="15" t="s">
        <v>32</v>
      </c>
      <c r="AX333" s="15" t="s">
        <v>84</v>
      </c>
      <c r="AY333" s="249" t="s">
        <v>205</v>
      </c>
    </row>
    <row r="334" spans="1:65" s="2" customFormat="1" ht="14.45" customHeight="1">
      <c r="A334" s="35"/>
      <c r="B334" s="36"/>
      <c r="C334" s="192" t="s">
        <v>379</v>
      </c>
      <c r="D334" s="192" t="s">
        <v>207</v>
      </c>
      <c r="E334" s="193" t="s">
        <v>603</v>
      </c>
      <c r="F334" s="194" t="s">
        <v>604</v>
      </c>
      <c r="G334" s="195" t="s">
        <v>382</v>
      </c>
      <c r="H334" s="196">
        <v>10.334</v>
      </c>
      <c r="I334" s="197"/>
      <c r="J334" s="198">
        <f>ROUND(I334*H334,2)</f>
        <v>0</v>
      </c>
      <c r="K334" s="194" t="s">
        <v>278</v>
      </c>
      <c r="L334" s="40"/>
      <c r="M334" s="199" t="s">
        <v>1</v>
      </c>
      <c r="N334" s="200" t="s">
        <v>41</v>
      </c>
      <c r="O334" s="72"/>
      <c r="P334" s="201">
        <f>O334*H334</f>
        <v>0</v>
      </c>
      <c r="Q334" s="201">
        <v>1.06062</v>
      </c>
      <c r="R334" s="201">
        <f>Q334*H334</f>
        <v>10.960447079999998</v>
      </c>
      <c r="S334" s="201">
        <v>0</v>
      </c>
      <c r="T334" s="202">
        <f>S334*H334</f>
        <v>0</v>
      </c>
      <c r="U334" s="35"/>
      <c r="V334" s="35"/>
      <c r="W334" s="35"/>
      <c r="X334" s="35"/>
      <c r="Y334" s="35"/>
      <c r="Z334" s="35"/>
      <c r="AA334" s="35"/>
      <c r="AB334" s="35"/>
      <c r="AC334" s="35"/>
      <c r="AD334" s="35"/>
      <c r="AE334" s="35"/>
      <c r="AR334" s="203" t="s">
        <v>211</v>
      </c>
      <c r="AT334" s="203" t="s">
        <v>207</v>
      </c>
      <c r="AU334" s="203" t="s">
        <v>86</v>
      </c>
      <c r="AY334" s="18" t="s">
        <v>205</v>
      </c>
      <c r="BE334" s="204">
        <f>IF(N334="základní",J334,0)</f>
        <v>0</v>
      </c>
      <c r="BF334" s="204">
        <f>IF(N334="snížená",J334,0)</f>
        <v>0</v>
      </c>
      <c r="BG334" s="204">
        <f>IF(N334="zákl. přenesená",J334,0)</f>
        <v>0</v>
      </c>
      <c r="BH334" s="204">
        <f>IF(N334="sníž. přenesená",J334,0)</f>
        <v>0</v>
      </c>
      <c r="BI334" s="204">
        <f>IF(N334="nulová",J334,0)</f>
        <v>0</v>
      </c>
      <c r="BJ334" s="18" t="s">
        <v>84</v>
      </c>
      <c r="BK334" s="204">
        <f>ROUND(I334*H334,2)</f>
        <v>0</v>
      </c>
      <c r="BL334" s="18" t="s">
        <v>211</v>
      </c>
      <c r="BM334" s="203" t="s">
        <v>605</v>
      </c>
    </row>
    <row r="335" spans="2:51" s="13" customFormat="1" ht="12">
      <c r="B335" s="214"/>
      <c r="C335" s="215"/>
      <c r="D335" s="205" t="s">
        <v>284</v>
      </c>
      <c r="E335" s="216" t="s">
        <v>1</v>
      </c>
      <c r="F335" s="217" t="s">
        <v>606</v>
      </c>
      <c r="G335" s="215"/>
      <c r="H335" s="218">
        <v>10.334</v>
      </c>
      <c r="I335" s="219"/>
      <c r="J335" s="215"/>
      <c r="K335" s="215"/>
      <c r="L335" s="220"/>
      <c r="M335" s="221"/>
      <c r="N335" s="222"/>
      <c r="O335" s="222"/>
      <c r="P335" s="222"/>
      <c r="Q335" s="222"/>
      <c r="R335" s="222"/>
      <c r="S335" s="222"/>
      <c r="T335" s="223"/>
      <c r="AT335" s="224" t="s">
        <v>284</v>
      </c>
      <c r="AU335" s="224" t="s">
        <v>86</v>
      </c>
      <c r="AV335" s="13" t="s">
        <v>86</v>
      </c>
      <c r="AW335" s="13" t="s">
        <v>32</v>
      </c>
      <c r="AX335" s="13" t="s">
        <v>84</v>
      </c>
      <c r="AY335" s="224" t="s">
        <v>205</v>
      </c>
    </row>
    <row r="336" spans="1:65" s="2" customFormat="1" ht="14.45" customHeight="1">
      <c r="A336" s="35"/>
      <c r="B336" s="36"/>
      <c r="C336" s="192" t="s">
        <v>384</v>
      </c>
      <c r="D336" s="192" t="s">
        <v>207</v>
      </c>
      <c r="E336" s="193" t="s">
        <v>607</v>
      </c>
      <c r="F336" s="194" t="s">
        <v>608</v>
      </c>
      <c r="G336" s="195" t="s">
        <v>358</v>
      </c>
      <c r="H336" s="196">
        <v>0.379</v>
      </c>
      <c r="I336" s="197"/>
      <c r="J336" s="198">
        <f>ROUND(I336*H336,2)</f>
        <v>0</v>
      </c>
      <c r="K336" s="194" t="s">
        <v>278</v>
      </c>
      <c r="L336" s="40"/>
      <c r="M336" s="199" t="s">
        <v>1</v>
      </c>
      <c r="N336" s="200" t="s">
        <v>41</v>
      </c>
      <c r="O336" s="72"/>
      <c r="P336" s="201">
        <f>O336*H336</f>
        <v>0</v>
      </c>
      <c r="Q336" s="201">
        <v>2.25634</v>
      </c>
      <c r="R336" s="201">
        <f>Q336*H336</f>
        <v>0.8551528599999999</v>
      </c>
      <c r="S336" s="201">
        <v>0</v>
      </c>
      <c r="T336" s="202">
        <f>S336*H336</f>
        <v>0</v>
      </c>
      <c r="U336" s="35"/>
      <c r="V336" s="35"/>
      <c r="W336" s="35"/>
      <c r="X336" s="35"/>
      <c r="Y336" s="35"/>
      <c r="Z336" s="35"/>
      <c r="AA336" s="35"/>
      <c r="AB336" s="35"/>
      <c r="AC336" s="35"/>
      <c r="AD336" s="35"/>
      <c r="AE336" s="35"/>
      <c r="AR336" s="203" t="s">
        <v>211</v>
      </c>
      <c r="AT336" s="203" t="s">
        <v>207</v>
      </c>
      <c r="AU336" s="203" t="s">
        <v>86</v>
      </c>
      <c r="AY336" s="18" t="s">
        <v>205</v>
      </c>
      <c r="BE336" s="204">
        <f>IF(N336="základní",J336,0)</f>
        <v>0</v>
      </c>
      <c r="BF336" s="204">
        <f>IF(N336="snížená",J336,0)</f>
        <v>0</v>
      </c>
      <c r="BG336" s="204">
        <f>IF(N336="zákl. přenesená",J336,0)</f>
        <v>0</v>
      </c>
      <c r="BH336" s="204">
        <f>IF(N336="sníž. přenesená",J336,0)</f>
        <v>0</v>
      </c>
      <c r="BI336" s="204">
        <f>IF(N336="nulová",J336,0)</f>
        <v>0</v>
      </c>
      <c r="BJ336" s="18" t="s">
        <v>84</v>
      </c>
      <c r="BK336" s="204">
        <f>ROUND(I336*H336,2)</f>
        <v>0</v>
      </c>
      <c r="BL336" s="18" t="s">
        <v>211</v>
      </c>
      <c r="BM336" s="203" t="s">
        <v>609</v>
      </c>
    </row>
    <row r="337" spans="2:51" s="13" customFormat="1" ht="12">
      <c r="B337" s="214"/>
      <c r="C337" s="215"/>
      <c r="D337" s="205" t="s">
        <v>284</v>
      </c>
      <c r="E337" s="216" t="s">
        <v>1</v>
      </c>
      <c r="F337" s="217" t="s">
        <v>527</v>
      </c>
      <c r="G337" s="215"/>
      <c r="H337" s="218">
        <v>0.064</v>
      </c>
      <c r="I337" s="219"/>
      <c r="J337" s="215"/>
      <c r="K337" s="215"/>
      <c r="L337" s="220"/>
      <c r="M337" s="221"/>
      <c r="N337" s="222"/>
      <c r="O337" s="222"/>
      <c r="P337" s="222"/>
      <c r="Q337" s="222"/>
      <c r="R337" s="222"/>
      <c r="S337" s="222"/>
      <c r="T337" s="223"/>
      <c r="AT337" s="224" t="s">
        <v>284</v>
      </c>
      <c r="AU337" s="224" t="s">
        <v>86</v>
      </c>
      <c r="AV337" s="13" t="s">
        <v>86</v>
      </c>
      <c r="AW337" s="13" t="s">
        <v>32</v>
      </c>
      <c r="AX337" s="13" t="s">
        <v>76</v>
      </c>
      <c r="AY337" s="224" t="s">
        <v>205</v>
      </c>
    </row>
    <row r="338" spans="2:51" s="13" customFormat="1" ht="12">
      <c r="B338" s="214"/>
      <c r="C338" s="215"/>
      <c r="D338" s="205" t="s">
        <v>284</v>
      </c>
      <c r="E338" s="216" t="s">
        <v>1</v>
      </c>
      <c r="F338" s="217" t="s">
        <v>528</v>
      </c>
      <c r="G338" s="215"/>
      <c r="H338" s="218">
        <v>0.315</v>
      </c>
      <c r="I338" s="219"/>
      <c r="J338" s="215"/>
      <c r="K338" s="215"/>
      <c r="L338" s="220"/>
      <c r="M338" s="221"/>
      <c r="N338" s="222"/>
      <c r="O338" s="222"/>
      <c r="P338" s="222"/>
      <c r="Q338" s="222"/>
      <c r="R338" s="222"/>
      <c r="S338" s="222"/>
      <c r="T338" s="223"/>
      <c r="AT338" s="224" t="s">
        <v>284</v>
      </c>
      <c r="AU338" s="224" t="s">
        <v>86</v>
      </c>
      <c r="AV338" s="13" t="s">
        <v>86</v>
      </c>
      <c r="AW338" s="13" t="s">
        <v>32</v>
      </c>
      <c r="AX338" s="13" t="s">
        <v>76</v>
      </c>
      <c r="AY338" s="224" t="s">
        <v>205</v>
      </c>
    </row>
    <row r="339" spans="2:51" s="15" customFormat="1" ht="12">
      <c r="B339" s="239"/>
      <c r="C339" s="240"/>
      <c r="D339" s="205" t="s">
        <v>284</v>
      </c>
      <c r="E339" s="241" t="s">
        <v>1</v>
      </c>
      <c r="F339" s="242" t="s">
        <v>453</v>
      </c>
      <c r="G339" s="240"/>
      <c r="H339" s="243">
        <v>0.379</v>
      </c>
      <c r="I339" s="244"/>
      <c r="J339" s="240"/>
      <c r="K339" s="240"/>
      <c r="L339" s="245"/>
      <c r="M339" s="246"/>
      <c r="N339" s="247"/>
      <c r="O339" s="247"/>
      <c r="P339" s="247"/>
      <c r="Q339" s="247"/>
      <c r="R339" s="247"/>
      <c r="S339" s="247"/>
      <c r="T339" s="248"/>
      <c r="AT339" s="249" t="s">
        <v>284</v>
      </c>
      <c r="AU339" s="249" t="s">
        <v>86</v>
      </c>
      <c r="AV339" s="15" t="s">
        <v>211</v>
      </c>
      <c r="AW339" s="15" t="s">
        <v>32</v>
      </c>
      <c r="AX339" s="15" t="s">
        <v>84</v>
      </c>
      <c r="AY339" s="249" t="s">
        <v>205</v>
      </c>
    </row>
    <row r="340" spans="1:65" s="2" customFormat="1" ht="14.45" customHeight="1">
      <c r="A340" s="35"/>
      <c r="B340" s="36"/>
      <c r="C340" s="192" t="s">
        <v>389</v>
      </c>
      <c r="D340" s="192" t="s">
        <v>207</v>
      </c>
      <c r="E340" s="193" t="s">
        <v>610</v>
      </c>
      <c r="F340" s="194" t="s">
        <v>611</v>
      </c>
      <c r="G340" s="195" t="s">
        <v>358</v>
      </c>
      <c r="H340" s="196">
        <v>4.169</v>
      </c>
      <c r="I340" s="197"/>
      <c r="J340" s="198">
        <f>ROUND(I340*H340,2)</f>
        <v>0</v>
      </c>
      <c r="K340" s="194" t="s">
        <v>278</v>
      </c>
      <c r="L340" s="40"/>
      <c r="M340" s="199" t="s">
        <v>1</v>
      </c>
      <c r="N340" s="200" t="s">
        <v>41</v>
      </c>
      <c r="O340" s="72"/>
      <c r="P340" s="201">
        <f>O340*H340</f>
        <v>0</v>
      </c>
      <c r="Q340" s="201">
        <v>2.45329</v>
      </c>
      <c r="R340" s="201">
        <f>Q340*H340</f>
        <v>10.227766009999998</v>
      </c>
      <c r="S340" s="201">
        <v>0</v>
      </c>
      <c r="T340" s="202">
        <f>S340*H340</f>
        <v>0</v>
      </c>
      <c r="U340" s="35"/>
      <c r="V340" s="35"/>
      <c r="W340" s="35"/>
      <c r="X340" s="35"/>
      <c r="Y340" s="35"/>
      <c r="Z340" s="35"/>
      <c r="AA340" s="35"/>
      <c r="AB340" s="35"/>
      <c r="AC340" s="35"/>
      <c r="AD340" s="35"/>
      <c r="AE340" s="35"/>
      <c r="AR340" s="203" t="s">
        <v>211</v>
      </c>
      <c r="AT340" s="203" t="s">
        <v>207</v>
      </c>
      <c r="AU340" s="203" t="s">
        <v>86</v>
      </c>
      <c r="AY340" s="18" t="s">
        <v>205</v>
      </c>
      <c r="BE340" s="204">
        <f>IF(N340="základní",J340,0)</f>
        <v>0</v>
      </c>
      <c r="BF340" s="204">
        <f>IF(N340="snížená",J340,0)</f>
        <v>0</v>
      </c>
      <c r="BG340" s="204">
        <f>IF(N340="zákl. přenesená",J340,0)</f>
        <v>0</v>
      </c>
      <c r="BH340" s="204">
        <f>IF(N340="sníž. přenesená",J340,0)</f>
        <v>0</v>
      </c>
      <c r="BI340" s="204">
        <f>IF(N340="nulová",J340,0)</f>
        <v>0</v>
      </c>
      <c r="BJ340" s="18" t="s">
        <v>84</v>
      </c>
      <c r="BK340" s="204">
        <f>ROUND(I340*H340,2)</f>
        <v>0</v>
      </c>
      <c r="BL340" s="18" t="s">
        <v>211</v>
      </c>
      <c r="BM340" s="203" t="s">
        <v>612</v>
      </c>
    </row>
    <row r="341" spans="2:51" s="14" customFormat="1" ht="12">
      <c r="B341" s="229"/>
      <c r="C341" s="230"/>
      <c r="D341" s="205" t="s">
        <v>284</v>
      </c>
      <c r="E341" s="231" t="s">
        <v>1</v>
      </c>
      <c r="F341" s="232" t="s">
        <v>613</v>
      </c>
      <c r="G341" s="230"/>
      <c r="H341" s="231" t="s">
        <v>1</v>
      </c>
      <c r="I341" s="233"/>
      <c r="J341" s="230"/>
      <c r="K341" s="230"/>
      <c r="L341" s="234"/>
      <c r="M341" s="235"/>
      <c r="N341" s="236"/>
      <c r="O341" s="236"/>
      <c r="P341" s="236"/>
      <c r="Q341" s="236"/>
      <c r="R341" s="236"/>
      <c r="S341" s="236"/>
      <c r="T341" s="237"/>
      <c r="AT341" s="238" t="s">
        <v>284</v>
      </c>
      <c r="AU341" s="238" t="s">
        <v>86</v>
      </c>
      <c r="AV341" s="14" t="s">
        <v>84</v>
      </c>
      <c r="AW341" s="14" t="s">
        <v>32</v>
      </c>
      <c r="AX341" s="14" t="s">
        <v>76</v>
      </c>
      <c r="AY341" s="238" t="s">
        <v>205</v>
      </c>
    </row>
    <row r="342" spans="2:51" s="13" customFormat="1" ht="12">
      <c r="B342" s="214"/>
      <c r="C342" s="215"/>
      <c r="D342" s="205" t="s">
        <v>284</v>
      </c>
      <c r="E342" s="216" t="s">
        <v>1</v>
      </c>
      <c r="F342" s="217" t="s">
        <v>614</v>
      </c>
      <c r="G342" s="215"/>
      <c r="H342" s="218">
        <v>0.704</v>
      </c>
      <c r="I342" s="219"/>
      <c r="J342" s="215"/>
      <c r="K342" s="215"/>
      <c r="L342" s="220"/>
      <c r="M342" s="221"/>
      <c r="N342" s="222"/>
      <c r="O342" s="222"/>
      <c r="P342" s="222"/>
      <c r="Q342" s="222"/>
      <c r="R342" s="222"/>
      <c r="S342" s="222"/>
      <c r="T342" s="223"/>
      <c r="AT342" s="224" t="s">
        <v>284</v>
      </c>
      <c r="AU342" s="224" t="s">
        <v>86</v>
      </c>
      <c r="AV342" s="13" t="s">
        <v>86</v>
      </c>
      <c r="AW342" s="13" t="s">
        <v>32</v>
      </c>
      <c r="AX342" s="13" t="s">
        <v>76</v>
      </c>
      <c r="AY342" s="224" t="s">
        <v>205</v>
      </c>
    </row>
    <row r="343" spans="2:51" s="13" customFormat="1" ht="12">
      <c r="B343" s="214"/>
      <c r="C343" s="215"/>
      <c r="D343" s="205" t="s">
        <v>284</v>
      </c>
      <c r="E343" s="216" t="s">
        <v>1</v>
      </c>
      <c r="F343" s="217" t="s">
        <v>615</v>
      </c>
      <c r="G343" s="215"/>
      <c r="H343" s="218">
        <v>3.465</v>
      </c>
      <c r="I343" s="219"/>
      <c r="J343" s="215"/>
      <c r="K343" s="215"/>
      <c r="L343" s="220"/>
      <c r="M343" s="221"/>
      <c r="N343" s="222"/>
      <c r="O343" s="222"/>
      <c r="P343" s="222"/>
      <c r="Q343" s="222"/>
      <c r="R343" s="222"/>
      <c r="S343" s="222"/>
      <c r="T343" s="223"/>
      <c r="AT343" s="224" t="s">
        <v>284</v>
      </c>
      <c r="AU343" s="224" t="s">
        <v>86</v>
      </c>
      <c r="AV343" s="13" t="s">
        <v>86</v>
      </c>
      <c r="AW343" s="13" t="s">
        <v>32</v>
      </c>
      <c r="AX343" s="13" t="s">
        <v>76</v>
      </c>
      <c r="AY343" s="224" t="s">
        <v>205</v>
      </c>
    </row>
    <row r="344" spans="2:51" s="15" customFormat="1" ht="12">
      <c r="B344" s="239"/>
      <c r="C344" s="240"/>
      <c r="D344" s="205" t="s">
        <v>284</v>
      </c>
      <c r="E344" s="241" t="s">
        <v>1</v>
      </c>
      <c r="F344" s="242" t="s">
        <v>453</v>
      </c>
      <c r="G344" s="240"/>
      <c r="H344" s="243">
        <v>4.169</v>
      </c>
      <c r="I344" s="244"/>
      <c r="J344" s="240"/>
      <c r="K344" s="240"/>
      <c r="L344" s="245"/>
      <c r="M344" s="246"/>
      <c r="N344" s="247"/>
      <c r="O344" s="247"/>
      <c r="P344" s="247"/>
      <c r="Q344" s="247"/>
      <c r="R344" s="247"/>
      <c r="S344" s="247"/>
      <c r="T344" s="248"/>
      <c r="AT344" s="249" t="s">
        <v>284</v>
      </c>
      <c r="AU344" s="249" t="s">
        <v>86</v>
      </c>
      <c r="AV344" s="15" t="s">
        <v>211</v>
      </c>
      <c r="AW344" s="15" t="s">
        <v>32</v>
      </c>
      <c r="AX344" s="15" t="s">
        <v>84</v>
      </c>
      <c r="AY344" s="249" t="s">
        <v>205</v>
      </c>
    </row>
    <row r="345" spans="1:65" s="2" customFormat="1" ht="14.45" customHeight="1">
      <c r="A345" s="35"/>
      <c r="B345" s="36"/>
      <c r="C345" s="192" t="s">
        <v>393</v>
      </c>
      <c r="D345" s="192" t="s">
        <v>207</v>
      </c>
      <c r="E345" s="193" t="s">
        <v>616</v>
      </c>
      <c r="F345" s="194" t="s">
        <v>617</v>
      </c>
      <c r="G345" s="195" t="s">
        <v>282</v>
      </c>
      <c r="H345" s="196">
        <v>17.37</v>
      </c>
      <c r="I345" s="197"/>
      <c r="J345" s="198">
        <f>ROUND(I345*H345,2)</f>
        <v>0</v>
      </c>
      <c r="K345" s="194" t="s">
        <v>278</v>
      </c>
      <c r="L345" s="40"/>
      <c r="M345" s="199" t="s">
        <v>1</v>
      </c>
      <c r="N345" s="200" t="s">
        <v>41</v>
      </c>
      <c r="O345" s="72"/>
      <c r="P345" s="201">
        <f>O345*H345</f>
        <v>0</v>
      </c>
      <c r="Q345" s="201">
        <v>0.00264</v>
      </c>
      <c r="R345" s="201">
        <f>Q345*H345</f>
        <v>0.0458568</v>
      </c>
      <c r="S345" s="201">
        <v>0</v>
      </c>
      <c r="T345" s="202">
        <f>S345*H345</f>
        <v>0</v>
      </c>
      <c r="U345" s="35"/>
      <c r="V345" s="35"/>
      <c r="W345" s="35"/>
      <c r="X345" s="35"/>
      <c r="Y345" s="35"/>
      <c r="Z345" s="35"/>
      <c r="AA345" s="35"/>
      <c r="AB345" s="35"/>
      <c r="AC345" s="35"/>
      <c r="AD345" s="35"/>
      <c r="AE345" s="35"/>
      <c r="AR345" s="203" t="s">
        <v>211</v>
      </c>
      <c r="AT345" s="203" t="s">
        <v>207</v>
      </c>
      <c r="AU345" s="203" t="s">
        <v>86</v>
      </c>
      <c r="AY345" s="18" t="s">
        <v>205</v>
      </c>
      <c r="BE345" s="204">
        <f>IF(N345="základní",J345,0)</f>
        <v>0</v>
      </c>
      <c r="BF345" s="204">
        <f>IF(N345="snížená",J345,0)</f>
        <v>0</v>
      </c>
      <c r="BG345" s="204">
        <f>IF(N345="zákl. přenesená",J345,0)</f>
        <v>0</v>
      </c>
      <c r="BH345" s="204">
        <f>IF(N345="sníž. přenesená",J345,0)</f>
        <v>0</v>
      </c>
      <c r="BI345" s="204">
        <f>IF(N345="nulová",J345,0)</f>
        <v>0</v>
      </c>
      <c r="BJ345" s="18" t="s">
        <v>84</v>
      </c>
      <c r="BK345" s="204">
        <f>ROUND(I345*H345,2)</f>
        <v>0</v>
      </c>
      <c r="BL345" s="18" t="s">
        <v>211</v>
      </c>
      <c r="BM345" s="203" t="s">
        <v>618</v>
      </c>
    </row>
    <row r="346" spans="2:51" s="14" customFormat="1" ht="12">
      <c r="B346" s="229"/>
      <c r="C346" s="230"/>
      <c r="D346" s="205" t="s">
        <v>284</v>
      </c>
      <c r="E346" s="231" t="s">
        <v>1</v>
      </c>
      <c r="F346" s="232" t="s">
        <v>613</v>
      </c>
      <c r="G346" s="230"/>
      <c r="H346" s="231" t="s">
        <v>1</v>
      </c>
      <c r="I346" s="233"/>
      <c r="J346" s="230"/>
      <c r="K346" s="230"/>
      <c r="L346" s="234"/>
      <c r="M346" s="235"/>
      <c r="N346" s="236"/>
      <c r="O346" s="236"/>
      <c r="P346" s="236"/>
      <c r="Q346" s="236"/>
      <c r="R346" s="236"/>
      <c r="S346" s="236"/>
      <c r="T346" s="237"/>
      <c r="AT346" s="238" t="s">
        <v>284</v>
      </c>
      <c r="AU346" s="238" t="s">
        <v>86</v>
      </c>
      <c r="AV346" s="14" t="s">
        <v>84</v>
      </c>
      <c r="AW346" s="14" t="s">
        <v>32</v>
      </c>
      <c r="AX346" s="14" t="s">
        <v>76</v>
      </c>
      <c r="AY346" s="238" t="s">
        <v>205</v>
      </c>
    </row>
    <row r="347" spans="2:51" s="13" customFormat="1" ht="12">
      <c r="B347" s="214"/>
      <c r="C347" s="215"/>
      <c r="D347" s="205" t="s">
        <v>284</v>
      </c>
      <c r="E347" s="216" t="s">
        <v>1</v>
      </c>
      <c r="F347" s="217" t="s">
        <v>619</v>
      </c>
      <c r="G347" s="215"/>
      <c r="H347" s="218">
        <v>3.84</v>
      </c>
      <c r="I347" s="219"/>
      <c r="J347" s="215"/>
      <c r="K347" s="215"/>
      <c r="L347" s="220"/>
      <c r="M347" s="221"/>
      <c r="N347" s="222"/>
      <c r="O347" s="222"/>
      <c r="P347" s="222"/>
      <c r="Q347" s="222"/>
      <c r="R347" s="222"/>
      <c r="S347" s="222"/>
      <c r="T347" s="223"/>
      <c r="AT347" s="224" t="s">
        <v>284</v>
      </c>
      <c r="AU347" s="224" t="s">
        <v>86</v>
      </c>
      <c r="AV347" s="13" t="s">
        <v>86</v>
      </c>
      <c r="AW347" s="13" t="s">
        <v>32</v>
      </c>
      <c r="AX347" s="13" t="s">
        <v>76</v>
      </c>
      <c r="AY347" s="224" t="s">
        <v>205</v>
      </c>
    </row>
    <row r="348" spans="2:51" s="13" customFormat="1" ht="12">
      <c r="B348" s="214"/>
      <c r="C348" s="215"/>
      <c r="D348" s="205" t="s">
        <v>284</v>
      </c>
      <c r="E348" s="216" t="s">
        <v>1</v>
      </c>
      <c r="F348" s="217" t="s">
        <v>620</v>
      </c>
      <c r="G348" s="215"/>
      <c r="H348" s="218">
        <v>13.53</v>
      </c>
      <c r="I348" s="219"/>
      <c r="J348" s="215"/>
      <c r="K348" s="215"/>
      <c r="L348" s="220"/>
      <c r="M348" s="221"/>
      <c r="N348" s="222"/>
      <c r="O348" s="222"/>
      <c r="P348" s="222"/>
      <c r="Q348" s="222"/>
      <c r="R348" s="222"/>
      <c r="S348" s="222"/>
      <c r="T348" s="223"/>
      <c r="AT348" s="224" t="s">
        <v>284</v>
      </c>
      <c r="AU348" s="224" t="s">
        <v>86</v>
      </c>
      <c r="AV348" s="13" t="s">
        <v>86</v>
      </c>
      <c r="AW348" s="13" t="s">
        <v>32</v>
      </c>
      <c r="AX348" s="13" t="s">
        <v>76</v>
      </c>
      <c r="AY348" s="224" t="s">
        <v>205</v>
      </c>
    </row>
    <row r="349" spans="2:51" s="15" customFormat="1" ht="12">
      <c r="B349" s="239"/>
      <c r="C349" s="240"/>
      <c r="D349" s="205" t="s">
        <v>284</v>
      </c>
      <c r="E349" s="241" t="s">
        <v>1</v>
      </c>
      <c r="F349" s="242" t="s">
        <v>453</v>
      </c>
      <c r="G349" s="240"/>
      <c r="H349" s="243">
        <v>17.369999999999997</v>
      </c>
      <c r="I349" s="244"/>
      <c r="J349" s="240"/>
      <c r="K349" s="240"/>
      <c r="L349" s="245"/>
      <c r="M349" s="246"/>
      <c r="N349" s="247"/>
      <c r="O349" s="247"/>
      <c r="P349" s="247"/>
      <c r="Q349" s="247"/>
      <c r="R349" s="247"/>
      <c r="S349" s="247"/>
      <c r="T349" s="248"/>
      <c r="AT349" s="249" t="s">
        <v>284</v>
      </c>
      <c r="AU349" s="249" t="s">
        <v>86</v>
      </c>
      <c r="AV349" s="15" t="s">
        <v>211</v>
      </c>
      <c r="AW349" s="15" t="s">
        <v>32</v>
      </c>
      <c r="AX349" s="15" t="s">
        <v>84</v>
      </c>
      <c r="AY349" s="249" t="s">
        <v>205</v>
      </c>
    </row>
    <row r="350" spans="1:65" s="2" customFormat="1" ht="14.45" customHeight="1">
      <c r="A350" s="35"/>
      <c r="B350" s="36"/>
      <c r="C350" s="192" t="s">
        <v>397</v>
      </c>
      <c r="D350" s="192" t="s">
        <v>207</v>
      </c>
      <c r="E350" s="193" t="s">
        <v>621</v>
      </c>
      <c r="F350" s="194" t="s">
        <v>622</v>
      </c>
      <c r="G350" s="195" t="s">
        <v>282</v>
      </c>
      <c r="H350" s="196">
        <v>17.37</v>
      </c>
      <c r="I350" s="197"/>
      <c r="J350" s="198">
        <f>ROUND(I350*H350,2)</f>
        <v>0</v>
      </c>
      <c r="K350" s="194" t="s">
        <v>278</v>
      </c>
      <c r="L350" s="40"/>
      <c r="M350" s="199" t="s">
        <v>1</v>
      </c>
      <c r="N350" s="200" t="s">
        <v>41</v>
      </c>
      <c r="O350" s="72"/>
      <c r="P350" s="201">
        <f>O350*H350</f>
        <v>0</v>
      </c>
      <c r="Q350" s="201">
        <v>0</v>
      </c>
      <c r="R350" s="201">
        <f>Q350*H350</f>
        <v>0</v>
      </c>
      <c r="S350" s="201">
        <v>0</v>
      </c>
      <c r="T350" s="202">
        <f>S350*H350</f>
        <v>0</v>
      </c>
      <c r="U350" s="35"/>
      <c r="V350" s="35"/>
      <c r="W350" s="35"/>
      <c r="X350" s="35"/>
      <c r="Y350" s="35"/>
      <c r="Z350" s="35"/>
      <c r="AA350" s="35"/>
      <c r="AB350" s="35"/>
      <c r="AC350" s="35"/>
      <c r="AD350" s="35"/>
      <c r="AE350" s="35"/>
      <c r="AR350" s="203" t="s">
        <v>211</v>
      </c>
      <c r="AT350" s="203" t="s">
        <v>207</v>
      </c>
      <c r="AU350" s="203" t="s">
        <v>86</v>
      </c>
      <c r="AY350" s="18" t="s">
        <v>205</v>
      </c>
      <c r="BE350" s="204">
        <f>IF(N350="základní",J350,0)</f>
        <v>0</v>
      </c>
      <c r="BF350" s="204">
        <f>IF(N350="snížená",J350,0)</f>
        <v>0</v>
      </c>
      <c r="BG350" s="204">
        <f>IF(N350="zákl. přenesená",J350,0)</f>
        <v>0</v>
      </c>
      <c r="BH350" s="204">
        <f>IF(N350="sníž. přenesená",J350,0)</f>
        <v>0</v>
      </c>
      <c r="BI350" s="204">
        <f>IF(N350="nulová",J350,0)</f>
        <v>0</v>
      </c>
      <c r="BJ350" s="18" t="s">
        <v>84</v>
      </c>
      <c r="BK350" s="204">
        <f>ROUND(I350*H350,2)</f>
        <v>0</v>
      </c>
      <c r="BL350" s="18" t="s">
        <v>211</v>
      </c>
      <c r="BM350" s="203" t="s">
        <v>623</v>
      </c>
    </row>
    <row r="351" spans="2:51" s="14" customFormat="1" ht="12">
      <c r="B351" s="229"/>
      <c r="C351" s="230"/>
      <c r="D351" s="205" t="s">
        <v>284</v>
      </c>
      <c r="E351" s="231" t="s">
        <v>1</v>
      </c>
      <c r="F351" s="232" t="s">
        <v>613</v>
      </c>
      <c r="G351" s="230"/>
      <c r="H351" s="231" t="s">
        <v>1</v>
      </c>
      <c r="I351" s="233"/>
      <c r="J351" s="230"/>
      <c r="K351" s="230"/>
      <c r="L351" s="234"/>
      <c r="M351" s="235"/>
      <c r="N351" s="236"/>
      <c r="O351" s="236"/>
      <c r="P351" s="236"/>
      <c r="Q351" s="236"/>
      <c r="R351" s="236"/>
      <c r="S351" s="236"/>
      <c r="T351" s="237"/>
      <c r="AT351" s="238" t="s">
        <v>284</v>
      </c>
      <c r="AU351" s="238" t="s">
        <v>86</v>
      </c>
      <c r="AV351" s="14" t="s">
        <v>84</v>
      </c>
      <c r="AW351" s="14" t="s">
        <v>32</v>
      </c>
      <c r="AX351" s="14" t="s">
        <v>76</v>
      </c>
      <c r="AY351" s="238" t="s">
        <v>205</v>
      </c>
    </row>
    <row r="352" spans="2:51" s="13" customFormat="1" ht="12">
      <c r="B352" s="214"/>
      <c r="C352" s="215"/>
      <c r="D352" s="205" t="s">
        <v>284</v>
      </c>
      <c r="E352" s="216" t="s">
        <v>1</v>
      </c>
      <c r="F352" s="217" t="s">
        <v>619</v>
      </c>
      <c r="G352" s="215"/>
      <c r="H352" s="218">
        <v>3.84</v>
      </c>
      <c r="I352" s="219"/>
      <c r="J352" s="215"/>
      <c r="K352" s="215"/>
      <c r="L352" s="220"/>
      <c r="M352" s="221"/>
      <c r="N352" s="222"/>
      <c r="O352" s="222"/>
      <c r="P352" s="222"/>
      <c r="Q352" s="222"/>
      <c r="R352" s="222"/>
      <c r="S352" s="222"/>
      <c r="T352" s="223"/>
      <c r="AT352" s="224" t="s">
        <v>284</v>
      </c>
      <c r="AU352" s="224" t="s">
        <v>86</v>
      </c>
      <c r="AV352" s="13" t="s">
        <v>86</v>
      </c>
      <c r="AW352" s="13" t="s">
        <v>32</v>
      </c>
      <c r="AX352" s="13" t="s">
        <v>76</v>
      </c>
      <c r="AY352" s="224" t="s">
        <v>205</v>
      </c>
    </row>
    <row r="353" spans="2:51" s="13" customFormat="1" ht="12">
      <c r="B353" s="214"/>
      <c r="C353" s="215"/>
      <c r="D353" s="205" t="s">
        <v>284</v>
      </c>
      <c r="E353" s="216" t="s">
        <v>1</v>
      </c>
      <c r="F353" s="217" t="s">
        <v>620</v>
      </c>
      <c r="G353" s="215"/>
      <c r="H353" s="218">
        <v>13.53</v>
      </c>
      <c r="I353" s="219"/>
      <c r="J353" s="215"/>
      <c r="K353" s="215"/>
      <c r="L353" s="220"/>
      <c r="M353" s="221"/>
      <c r="N353" s="222"/>
      <c r="O353" s="222"/>
      <c r="P353" s="222"/>
      <c r="Q353" s="222"/>
      <c r="R353" s="222"/>
      <c r="S353" s="222"/>
      <c r="T353" s="223"/>
      <c r="AT353" s="224" t="s">
        <v>284</v>
      </c>
      <c r="AU353" s="224" t="s">
        <v>86</v>
      </c>
      <c r="AV353" s="13" t="s">
        <v>86</v>
      </c>
      <c r="AW353" s="13" t="s">
        <v>32</v>
      </c>
      <c r="AX353" s="13" t="s">
        <v>76</v>
      </c>
      <c r="AY353" s="224" t="s">
        <v>205</v>
      </c>
    </row>
    <row r="354" spans="2:51" s="15" customFormat="1" ht="12">
      <c r="B354" s="239"/>
      <c r="C354" s="240"/>
      <c r="D354" s="205" t="s">
        <v>284</v>
      </c>
      <c r="E354" s="241" t="s">
        <v>1</v>
      </c>
      <c r="F354" s="242" t="s">
        <v>453</v>
      </c>
      <c r="G354" s="240"/>
      <c r="H354" s="243">
        <v>17.369999999999997</v>
      </c>
      <c r="I354" s="244"/>
      <c r="J354" s="240"/>
      <c r="K354" s="240"/>
      <c r="L354" s="245"/>
      <c r="M354" s="246"/>
      <c r="N354" s="247"/>
      <c r="O354" s="247"/>
      <c r="P354" s="247"/>
      <c r="Q354" s="247"/>
      <c r="R354" s="247"/>
      <c r="S354" s="247"/>
      <c r="T354" s="248"/>
      <c r="AT354" s="249" t="s">
        <v>284</v>
      </c>
      <c r="AU354" s="249" t="s">
        <v>86</v>
      </c>
      <c r="AV354" s="15" t="s">
        <v>211</v>
      </c>
      <c r="AW354" s="15" t="s">
        <v>32</v>
      </c>
      <c r="AX354" s="15" t="s">
        <v>84</v>
      </c>
      <c r="AY354" s="249" t="s">
        <v>205</v>
      </c>
    </row>
    <row r="355" spans="1:65" s="2" customFormat="1" ht="14.45" customHeight="1">
      <c r="A355" s="35"/>
      <c r="B355" s="36"/>
      <c r="C355" s="192" t="s">
        <v>401</v>
      </c>
      <c r="D355" s="192" t="s">
        <v>207</v>
      </c>
      <c r="E355" s="193" t="s">
        <v>624</v>
      </c>
      <c r="F355" s="194" t="s">
        <v>625</v>
      </c>
      <c r="G355" s="195" t="s">
        <v>382</v>
      </c>
      <c r="H355" s="196">
        <v>0.252</v>
      </c>
      <c r="I355" s="197"/>
      <c r="J355" s="198">
        <f>ROUND(I355*H355,2)</f>
        <v>0</v>
      </c>
      <c r="K355" s="194" t="s">
        <v>278</v>
      </c>
      <c r="L355" s="40"/>
      <c r="M355" s="199" t="s">
        <v>1</v>
      </c>
      <c r="N355" s="200" t="s">
        <v>41</v>
      </c>
      <c r="O355" s="72"/>
      <c r="P355" s="201">
        <f>O355*H355</f>
        <v>0</v>
      </c>
      <c r="Q355" s="201">
        <v>1.06062</v>
      </c>
      <c r="R355" s="201">
        <f>Q355*H355</f>
        <v>0.26727624</v>
      </c>
      <c r="S355" s="201">
        <v>0</v>
      </c>
      <c r="T355" s="202">
        <f>S355*H355</f>
        <v>0</v>
      </c>
      <c r="U355" s="35"/>
      <c r="V355" s="35"/>
      <c r="W355" s="35"/>
      <c r="X355" s="35"/>
      <c r="Y355" s="35"/>
      <c r="Z355" s="35"/>
      <c r="AA355" s="35"/>
      <c r="AB355" s="35"/>
      <c r="AC355" s="35"/>
      <c r="AD355" s="35"/>
      <c r="AE355" s="35"/>
      <c r="AR355" s="203" t="s">
        <v>211</v>
      </c>
      <c r="AT355" s="203" t="s">
        <v>207</v>
      </c>
      <c r="AU355" s="203" t="s">
        <v>86</v>
      </c>
      <c r="AY355" s="18" t="s">
        <v>205</v>
      </c>
      <c r="BE355" s="204">
        <f>IF(N355="základní",J355,0)</f>
        <v>0</v>
      </c>
      <c r="BF355" s="204">
        <f>IF(N355="snížená",J355,0)</f>
        <v>0</v>
      </c>
      <c r="BG355" s="204">
        <f>IF(N355="zákl. přenesená",J355,0)</f>
        <v>0</v>
      </c>
      <c r="BH355" s="204">
        <f>IF(N355="sníž. přenesená",J355,0)</f>
        <v>0</v>
      </c>
      <c r="BI355" s="204">
        <f>IF(N355="nulová",J355,0)</f>
        <v>0</v>
      </c>
      <c r="BJ355" s="18" t="s">
        <v>84</v>
      </c>
      <c r="BK355" s="204">
        <f>ROUND(I355*H355,2)</f>
        <v>0</v>
      </c>
      <c r="BL355" s="18" t="s">
        <v>211</v>
      </c>
      <c r="BM355" s="203" t="s">
        <v>626</v>
      </c>
    </row>
    <row r="356" spans="2:51" s="13" customFormat="1" ht="12">
      <c r="B356" s="214"/>
      <c r="C356" s="215"/>
      <c r="D356" s="205" t="s">
        <v>284</v>
      </c>
      <c r="E356" s="216" t="s">
        <v>1</v>
      </c>
      <c r="F356" s="217" t="s">
        <v>627</v>
      </c>
      <c r="G356" s="215"/>
      <c r="H356" s="218">
        <v>0.252</v>
      </c>
      <c r="I356" s="219"/>
      <c r="J356" s="215"/>
      <c r="K356" s="215"/>
      <c r="L356" s="220"/>
      <c r="M356" s="221"/>
      <c r="N356" s="222"/>
      <c r="O356" s="222"/>
      <c r="P356" s="222"/>
      <c r="Q356" s="222"/>
      <c r="R356" s="222"/>
      <c r="S356" s="222"/>
      <c r="T356" s="223"/>
      <c r="AT356" s="224" t="s">
        <v>284</v>
      </c>
      <c r="AU356" s="224" t="s">
        <v>86</v>
      </c>
      <c r="AV356" s="13" t="s">
        <v>86</v>
      </c>
      <c r="AW356" s="13" t="s">
        <v>32</v>
      </c>
      <c r="AX356" s="13" t="s">
        <v>84</v>
      </c>
      <c r="AY356" s="224" t="s">
        <v>205</v>
      </c>
    </row>
    <row r="357" spans="1:65" s="2" customFormat="1" ht="24.2" customHeight="1">
      <c r="A357" s="35"/>
      <c r="B357" s="36"/>
      <c r="C357" s="192" t="s">
        <v>405</v>
      </c>
      <c r="D357" s="192" t="s">
        <v>207</v>
      </c>
      <c r="E357" s="193" t="s">
        <v>628</v>
      </c>
      <c r="F357" s="194" t="s">
        <v>629</v>
      </c>
      <c r="G357" s="195" t="s">
        <v>282</v>
      </c>
      <c r="H357" s="196">
        <v>2.5</v>
      </c>
      <c r="I357" s="197"/>
      <c r="J357" s="198">
        <f>ROUND(I357*H357,2)</f>
        <v>0</v>
      </c>
      <c r="K357" s="194" t="s">
        <v>278</v>
      </c>
      <c r="L357" s="40"/>
      <c r="M357" s="199" t="s">
        <v>1</v>
      </c>
      <c r="N357" s="200" t="s">
        <v>41</v>
      </c>
      <c r="O357" s="72"/>
      <c r="P357" s="201">
        <f>O357*H357</f>
        <v>0</v>
      </c>
      <c r="Q357" s="201">
        <v>0.58443</v>
      </c>
      <c r="R357" s="201">
        <f>Q357*H357</f>
        <v>1.4610750000000001</v>
      </c>
      <c r="S357" s="201">
        <v>0</v>
      </c>
      <c r="T357" s="202">
        <f>S357*H357</f>
        <v>0</v>
      </c>
      <c r="U357" s="35"/>
      <c r="V357" s="35"/>
      <c r="W357" s="35"/>
      <c r="X357" s="35"/>
      <c r="Y357" s="35"/>
      <c r="Z357" s="35"/>
      <c r="AA357" s="35"/>
      <c r="AB357" s="35"/>
      <c r="AC357" s="35"/>
      <c r="AD357" s="35"/>
      <c r="AE357" s="35"/>
      <c r="AR357" s="203" t="s">
        <v>211</v>
      </c>
      <c r="AT357" s="203" t="s">
        <v>207</v>
      </c>
      <c r="AU357" s="203" t="s">
        <v>86</v>
      </c>
      <c r="AY357" s="18" t="s">
        <v>205</v>
      </c>
      <c r="BE357" s="204">
        <f>IF(N357="základní",J357,0)</f>
        <v>0</v>
      </c>
      <c r="BF357" s="204">
        <f>IF(N357="snížená",J357,0)</f>
        <v>0</v>
      </c>
      <c r="BG357" s="204">
        <f>IF(N357="zákl. přenesená",J357,0)</f>
        <v>0</v>
      </c>
      <c r="BH357" s="204">
        <f>IF(N357="sníž. přenesená",J357,0)</f>
        <v>0</v>
      </c>
      <c r="BI357" s="204">
        <f>IF(N357="nulová",J357,0)</f>
        <v>0</v>
      </c>
      <c r="BJ357" s="18" t="s">
        <v>84</v>
      </c>
      <c r="BK357" s="204">
        <f>ROUND(I357*H357,2)</f>
        <v>0</v>
      </c>
      <c r="BL357" s="18" t="s">
        <v>211</v>
      </c>
      <c r="BM357" s="203" t="s">
        <v>630</v>
      </c>
    </row>
    <row r="358" spans="2:51" s="13" customFormat="1" ht="12">
      <c r="B358" s="214"/>
      <c r="C358" s="215"/>
      <c r="D358" s="205" t="s">
        <v>284</v>
      </c>
      <c r="E358" s="216" t="s">
        <v>1</v>
      </c>
      <c r="F358" s="217" t="s">
        <v>631</v>
      </c>
      <c r="G358" s="215"/>
      <c r="H358" s="218">
        <v>2.5</v>
      </c>
      <c r="I358" s="219"/>
      <c r="J358" s="215"/>
      <c r="K358" s="215"/>
      <c r="L358" s="220"/>
      <c r="M358" s="221"/>
      <c r="N358" s="222"/>
      <c r="O358" s="222"/>
      <c r="P358" s="222"/>
      <c r="Q358" s="222"/>
      <c r="R358" s="222"/>
      <c r="S358" s="222"/>
      <c r="T358" s="223"/>
      <c r="AT358" s="224" t="s">
        <v>284</v>
      </c>
      <c r="AU358" s="224" t="s">
        <v>86</v>
      </c>
      <c r="AV358" s="13" t="s">
        <v>86</v>
      </c>
      <c r="AW358" s="13" t="s">
        <v>32</v>
      </c>
      <c r="AX358" s="13" t="s">
        <v>84</v>
      </c>
      <c r="AY358" s="224" t="s">
        <v>205</v>
      </c>
    </row>
    <row r="359" spans="1:65" s="2" customFormat="1" ht="24.2" customHeight="1">
      <c r="A359" s="35"/>
      <c r="B359" s="36"/>
      <c r="C359" s="192" t="s">
        <v>632</v>
      </c>
      <c r="D359" s="192" t="s">
        <v>207</v>
      </c>
      <c r="E359" s="193" t="s">
        <v>633</v>
      </c>
      <c r="F359" s="194" t="s">
        <v>634</v>
      </c>
      <c r="G359" s="195" t="s">
        <v>282</v>
      </c>
      <c r="H359" s="196">
        <v>72</v>
      </c>
      <c r="I359" s="197"/>
      <c r="J359" s="198">
        <f>ROUND(I359*H359,2)</f>
        <v>0</v>
      </c>
      <c r="K359" s="194" t="s">
        <v>278</v>
      </c>
      <c r="L359" s="40"/>
      <c r="M359" s="199" t="s">
        <v>1</v>
      </c>
      <c r="N359" s="200" t="s">
        <v>41</v>
      </c>
      <c r="O359" s="72"/>
      <c r="P359" s="201">
        <f>O359*H359</f>
        <v>0</v>
      </c>
      <c r="Q359" s="201">
        <v>0.71546</v>
      </c>
      <c r="R359" s="201">
        <f>Q359*H359</f>
        <v>51.51312</v>
      </c>
      <c r="S359" s="201">
        <v>0</v>
      </c>
      <c r="T359" s="202">
        <f>S359*H359</f>
        <v>0</v>
      </c>
      <c r="U359" s="35"/>
      <c r="V359" s="35"/>
      <c r="W359" s="35"/>
      <c r="X359" s="35"/>
      <c r="Y359" s="35"/>
      <c r="Z359" s="35"/>
      <c r="AA359" s="35"/>
      <c r="AB359" s="35"/>
      <c r="AC359" s="35"/>
      <c r="AD359" s="35"/>
      <c r="AE359" s="35"/>
      <c r="AR359" s="203" t="s">
        <v>211</v>
      </c>
      <c r="AT359" s="203" t="s">
        <v>207</v>
      </c>
      <c r="AU359" s="203" t="s">
        <v>86</v>
      </c>
      <c r="AY359" s="18" t="s">
        <v>205</v>
      </c>
      <c r="BE359" s="204">
        <f>IF(N359="základní",J359,0)</f>
        <v>0</v>
      </c>
      <c r="BF359" s="204">
        <f>IF(N359="snížená",J359,0)</f>
        <v>0</v>
      </c>
      <c r="BG359" s="204">
        <f>IF(N359="zákl. přenesená",J359,0)</f>
        <v>0</v>
      </c>
      <c r="BH359" s="204">
        <f>IF(N359="sníž. přenesená",J359,0)</f>
        <v>0</v>
      </c>
      <c r="BI359" s="204">
        <f>IF(N359="nulová",J359,0)</f>
        <v>0</v>
      </c>
      <c r="BJ359" s="18" t="s">
        <v>84</v>
      </c>
      <c r="BK359" s="204">
        <f>ROUND(I359*H359,2)</f>
        <v>0</v>
      </c>
      <c r="BL359" s="18" t="s">
        <v>211</v>
      </c>
      <c r="BM359" s="203" t="s">
        <v>635</v>
      </c>
    </row>
    <row r="360" spans="2:51" s="13" customFormat="1" ht="12">
      <c r="B360" s="214"/>
      <c r="C360" s="215"/>
      <c r="D360" s="205" t="s">
        <v>284</v>
      </c>
      <c r="E360" s="216" t="s">
        <v>1</v>
      </c>
      <c r="F360" s="217" t="s">
        <v>636</v>
      </c>
      <c r="G360" s="215"/>
      <c r="H360" s="218">
        <v>72</v>
      </c>
      <c r="I360" s="219"/>
      <c r="J360" s="215"/>
      <c r="K360" s="215"/>
      <c r="L360" s="220"/>
      <c r="M360" s="221"/>
      <c r="N360" s="222"/>
      <c r="O360" s="222"/>
      <c r="P360" s="222"/>
      <c r="Q360" s="222"/>
      <c r="R360" s="222"/>
      <c r="S360" s="222"/>
      <c r="T360" s="223"/>
      <c r="AT360" s="224" t="s">
        <v>284</v>
      </c>
      <c r="AU360" s="224" t="s">
        <v>86</v>
      </c>
      <c r="AV360" s="13" t="s">
        <v>86</v>
      </c>
      <c r="AW360" s="13" t="s">
        <v>32</v>
      </c>
      <c r="AX360" s="13" t="s">
        <v>84</v>
      </c>
      <c r="AY360" s="224" t="s">
        <v>205</v>
      </c>
    </row>
    <row r="361" spans="1:65" s="2" customFormat="1" ht="24.2" customHeight="1">
      <c r="A361" s="35"/>
      <c r="B361" s="36"/>
      <c r="C361" s="192" t="s">
        <v>637</v>
      </c>
      <c r="D361" s="192" t="s">
        <v>207</v>
      </c>
      <c r="E361" s="193" t="s">
        <v>638</v>
      </c>
      <c r="F361" s="194" t="s">
        <v>639</v>
      </c>
      <c r="G361" s="195" t="s">
        <v>358</v>
      </c>
      <c r="H361" s="196">
        <v>6.722</v>
      </c>
      <c r="I361" s="197"/>
      <c r="J361" s="198">
        <f>ROUND(I361*H361,2)</f>
        <v>0</v>
      </c>
      <c r="K361" s="194" t="s">
        <v>278</v>
      </c>
      <c r="L361" s="40"/>
      <c r="M361" s="199" t="s">
        <v>1</v>
      </c>
      <c r="N361" s="200" t="s">
        <v>41</v>
      </c>
      <c r="O361" s="72"/>
      <c r="P361" s="201">
        <f>O361*H361</f>
        <v>0</v>
      </c>
      <c r="Q361" s="201">
        <v>2.45329</v>
      </c>
      <c r="R361" s="201">
        <f>Q361*H361</f>
        <v>16.49101538</v>
      </c>
      <c r="S361" s="201">
        <v>0</v>
      </c>
      <c r="T361" s="202">
        <f>S361*H361</f>
        <v>0</v>
      </c>
      <c r="U361" s="35"/>
      <c r="V361" s="35"/>
      <c r="W361" s="35"/>
      <c r="X361" s="35"/>
      <c r="Y361" s="35"/>
      <c r="Z361" s="35"/>
      <c r="AA361" s="35"/>
      <c r="AB361" s="35"/>
      <c r="AC361" s="35"/>
      <c r="AD361" s="35"/>
      <c r="AE361" s="35"/>
      <c r="AR361" s="203" t="s">
        <v>211</v>
      </c>
      <c r="AT361" s="203" t="s">
        <v>207</v>
      </c>
      <c r="AU361" s="203" t="s">
        <v>86</v>
      </c>
      <c r="AY361" s="18" t="s">
        <v>205</v>
      </c>
      <c r="BE361" s="204">
        <f>IF(N361="základní",J361,0)</f>
        <v>0</v>
      </c>
      <c r="BF361" s="204">
        <f>IF(N361="snížená",J361,0)</f>
        <v>0</v>
      </c>
      <c r="BG361" s="204">
        <f>IF(N361="zákl. přenesená",J361,0)</f>
        <v>0</v>
      </c>
      <c r="BH361" s="204">
        <f>IF(N361="sníž. přenesená",J361,0)</f>
        <v>0</v>
      </c>
      <c r="BI361" s="204">
        <f>IF(N361="nulová",J361,0)</f>
        <v>0</v>
      </c>
      <c r="BJ361" s="18" t="s">
        <v>84</v>
      </c>
      <c r="BK361" s="204">
        <f>ROUND(I361*H361,2)</f>
        <v>0</v>
      </c>
      <c r="BL361" s="18" t="s">
        <v>211</v>
      </c>
      <c r="BM361" s="203" t="s">
        <v>640</v>
      </c>
    </row>
    <row r="362" spans="2:51" s="13" customFormat="1" ht="12">
      <c r="B362" s="214"/>
      <c r="C362" s="215"/>
      <c r="D362" s="205" t="s">
        <v>284</v>
      </c>
      <c r="E362" s="216" t="s">
        <v>1</v>
      </c>
      <c r="F362" s="217" t="s">
        <v>641</v>
      </c>
      <c r="G362" s="215"/>
      <c r="H362" s="218">
        <v>2.798</v>
      </c>
      <c r="I362" s="219"/>
      <c r="J362" s="215"/>
      <c r="K362" s="215"/>
      <c r="L362" s="220"/>
      <c r="M362" s="221"/>
      <c r="N362" s="222"/>
      <c r="O362" s="222"/>
      <c r="P362" s="222"/>
      <c r="Q362" s="222"/>
      <c r="R362" s="222"/>
      <c r="S362" s="222"/>
      <c r="T362" s="223"/>
      <c r="AT362" s="224" t="s">
        <v>284</v>
      </c>
      <c r="AU362" s="224" t="s">
        <v>86</v>
      </c>
      <c r="AV362" s="13" t="s">
        <v>86</v>
      </c>
      <c r="AW362" s="13" t="s">
        <v>32</v>
      </c>
      <c r="AX362" s="13" t="s">
        <v>76</v>
      </c>
      <c r="AY362" s="224" t="s">
        <v>205</v>
      </c>
    </row>
    <row r="363" spans="2:51" s="13" customFormat="1" ht="12">
      <c r="B363" s="214"/>
      <c r="C363" s="215"/>
      <c r="D363" s="205" t="s">
        <v>284</v>
      </c>
      <c r="E363" s="216" t="s">
        <v>1</v>
      </c>
      <c r="F363" s="217" t="s">
        <v>642</v>
      </c>
      <c r="G363" s="215"/>
      <c r="H363" s="218">
        <v>3.924</v>
      </c>
      <c r="I363" s="219"/>
      <c r="J363" s="215"/>
      <c r="K363" s="215"/>
      <c r="L363" s="220"/>
      <c r="M363" s="221"/>
      <c r="N363" s="222"/>
      <c r="O363" s="222"/>
      <c r="P363" s="222"/>
      <c r="Q363" s="222"/>
      <c r="R363" s="222"/>
      <c r="S363" s="222"/>
      <c r="T363" s="223"/>
      <c r="AT363" s="224" t="s">
        <v>284</v>
      </c>
      <c r="AU363" s="224" t="s">
        <v>86</v>
      </c>
      <c r="AV363" s="13" t="s">
        <v>86</v>
      </c>
      <c r="AW363" s="13" t="s">
        <v>32</v>
      </c>
      <c r="AX363" s="13" t="s">
        <v>76</v>
      </c>
      <c r="AY363" s="224" t="s">
        <v>205</v>
      </c>
    </row>
    <row r="364" spans="2:51" s="15" customFormat="1" ht="12">
      <c r="B364" s="239"/>
      <c r="C364" s="240"/>
      <c r="D364" s="205" t="s">
        <v>284</v>
      </c>
      <c r="E364" s="241" t="s">
        <v>1</v>
      </c>
      <c r="F364" s="242" t="s">
        <v>453</v>
      </c>
      <c r="G364" s="240"/>
      <c r="H364" s="243">
        <v>6.7219999999999995</v>
      </c>
      <c r="I364" s="244"/>
      <c r="J364" s="240"/>
      <c r="K364" s="240"/>
      <c r="L364" s="245"/>
      <c r="M364" s="246"/>
      <c r="N364" s="247"/>
      <c r="O364" s="247"/>
      <c r="P364" s="247"/>
      <c r="Q364" s="247"/>
      <c r="R364" s="247"/>
      <c r="S364" s="247"/>
      <c r="T364" s="248"/>
      <c r="AT364" s="249" t="s">
        <v>284</v>
      </c>
      <c r="AU364" s="249" t="s">
        <v>86</v>
      </c>
      <c r="AV364" s="15" t="s">
        <v>211</v>
      </c>
      <c r="AW364" s="15" t="s">
        <v>32</v>
      </c>
      <c r="AX364" s="15" t="s">
        <v>84</v>
      </c>
      <c r="AY364" s="249" t="s">
        <v>205</v>
      </c>
    </row>
    <row r="365" spans="1:65" s="2" customFormat="1" ht="14.45" customHeight="1">
      <c r="A365" s="35"/>
      <c r="B365" s="36"/>
      <c r="C365" s="192" t="s">
        <v>643</v>
      </c>
      <c r="D365" s="192" t="s">
        <v>207</v>
      </c>
      <c r="E365" s="193" t="s">
        <v>644</v>
      </c>
      <c r="F365" s="194" t="s">
        <v>645</v>
      </c>
      <c r="G365" s="195" t="s">
        <v>282</v>
      </c>
      <c r="H365" s="196">
        <v>48.542</v>
      </c>
      <c r="I365" s="197"/>
      <c r="J365" s="198">
        <f>ROUND(I365*H365,2)</f>
        <v>0</v>
      </c>
      <c r="K365" s="194" t="s">
        <v>278</v>
      </c>
      <c r="L365" s="40"/>
      <c r="M365" s="199" t="s">
        <v>1</v>
      </c>
      <c r="N365" s="200" t="s">
        <v>41</v>
      </c>
      <c r="O365" s="72"/>
      <c r="P365" s="201">
        <f>O365*H365</f>
        <v>0</v>
      </c>
      <c r="Q365" s="201">
        <v>0.00275</v>
      </c>
      <c r="R365" s="201">
        <f>Q365*H365</f>
        <v>0.13349049999999998</v>
      </c>
      <c r="S365" s="201">
        <v>0</v>
      </c>
      <c r="T365" s="202">
        <f>S365*H365</f>
        <v>0</v>
      </c>
      <c r="U365" s="35"/>
      <c r="V365" s="35"/>
      <c r="W365" s="35"/>
      <c r="X365" s="35"/>
      <c r="Y365" s="35"/>
      <c r="Z365" s="35"/>
      <c r="AA365" s="35"/>
      <c r="AB365" s="35"/>
      <c r="AC365" s="35"/>
      <c r="AD365" s="35"/>
      <c r="AE365" s="35"/>
      <c r="AR365" s="203" t="s">
        <v>211</v>
      </c>
      <c r="AT365" s="203" t="s">
        <v>207</v>
      </c>
      <c r="AU365" s="203" t="s">
        <v>86</v>
      </c>
      <c r="AY365" s="18" t="s">
        <v>205</v>
      </c>
      <c r="BE365" s="204">
        <f>IF(N365="základní",J365,0)</f>
        <v>0</v>
      </c>
      <c r="BF365" s="204">
        <f>IF(N365="snížená",J365,0)</f>
        <v>0</v>
      </c>
      <c r="BG365" s="204">
        <f>IF(N365="zákl. přenesená",J365,0)</f>
        <v>0</v>
      </c>
      <c r="BH365" s="204">
        <f>IF(N365="sníž. přenesená",J365,0)</f>
        <v>0</v>
      </c>
      <c r="BI365" s="204">
        <f>IF(N365="nulová",J365,0)</f>
        <v>0</v>
      </c>
      <c r="BJ365" s="18" t="s">
        <v>84</v>
      </c>
      <c r="BK365" s="204">
        <f>ROUND(I365*H365,2)</f>
        <v>0</v>
      </c>
      <c r="BL365" s="18" t="s">
        <v>211</v>
      </c>
      <c r="BM365" s="203" t="s">
        <v>646</v>
      </c>
    </row>
    <row r="366" spans="2:51" s="13" customFormat="1" ht="12">
      <c r="B366" s="214"/>
      <c r="C366" s="215"/>
      <c r="D366" s="205" t="s">
        <v>284</v>
      </c>
      <c r="E366" s="216" t="s">
        <v>1</v>
      </c>
      <c r="F366" s="217" t="s">
        <v>647</v>
      </c>
      <c r="G366" s="215"/>
      <c r="H366" s="218">
        <v>22.382</v>
      </c>
      <c r="I366" s="219"/>
      <c r="J366" s="215"/>
      <c r="K366" s="215"/>
      <c r="L366" s="220"/>
      <c r="M366" s="221"/>
      <c r="N366" s="222"/>
      <c r="O366" s="222"/>
      <c r="P366" s="222"/>
      <c r="Q366" s="222"/>
      <c r="R366" s="222"/>
      <c r="S366" s="222"/>
      <c r="T366" s="223"/>
      <c r="AT366" s="224" t="s">
        <v>284</v>
      </c>
      <c r="AU366" s="224" t="s">
        <v>86</v>
      </c>
      <c r="AV366" s="13" t="s">
        <v>86</v>
      </c>
      <c r="AW366" s="13" t="s">
        <v>32</v>
      </c>
      <c r="AX366" s="13" t="s">
        <v>76</v>
      </c>
      <c r="AY366" s="224" t="s">
        <v>205</v>
      </c>
    </row>
    <row r="367" spans="2:51" s="13" customFormat="1" ht="12">
      <c r="B367" s="214"/>
      <c r="C367" s="215"/>
      <c r="D367" s="205" t="s">
        <v>284</v>
      </c>
      <c r="E367" s="216" t="s">
        <v>1</v>
      </c>
      <c r="F367" s="217" t="s">
        <v>648</v>
      </c>
      <c r="G367" s="215"/>
      <c r="H367" s="218">
        <v>26.16</v>
      </c>
      <c r="I367" s="219"/>
      <c r="J367" s="215"/>
      <c r="K367" s="215"/>
      <c r="L367" s="220"/>
      <c r="M367" s="221"/>
      <c r="N367" s="222"/>
      <c r="O367" s="222"/>
      <c r="P367" s="222"/>
      <c r="Q367" s="222"/>
      <c r="R367" s="222"/>
      <c r="S367" s="222"/>
      <c r="T367" s="223"/>
      <c r="AT367" s="224" t="s">
        <v>284</v>
      </c>
      <c r="AU367" s="224" t="s">
        <v>86</v>
      </c>
      <c r="AV367" s="13" t="s">
        <v>86</v>
      </c>
      <c r="AW367" s="13" t="s">
        <v>32</v>
      </c>
      <c r="AX367" s="13" t="s">
        <v>76</v>
      </c>
      <c r="AY367" s="224" t="s">
        <v>205</v>
      </c>
    </row>
    <row r="368" spans="2:51" s="15" customFormat="1" ht="12">
      <c r="B368" s="239"/>
      <c r="C368" s="240"/>
      <c r="D368" s="205" t="s">
        <v>284</v>
      </c>
      <c r="E368" s="241" t="s">
        <v>1</v>
      </c>
      <c r="F368" s="242" t="s">
        <v>453</v>
      </c>
      <c r="G368" s="240"/>
      <c r="H368" s="243">
        <v>48.542</v>
      </c>
      <c r="I368" s="244"/>
      <c r="J368" s="240"/>
      <c r="K368" s="240"/>
      <c r="L368" s="245"/>
      <c r="M368" s="246"/>
      <c r="N368" s="247"/>
      <c r="O368" s="247"/>
      <c r="P368" s="247"/>
      <c r="Q368" s="247"/>
      <c r="R368" s="247"/>
      <c r="S368" s="247"/>
      <c r="T368" s="248"/>
      <c r="AT368" s="249" t="s">
        <v>284</v>
      </c>
      <c r="AU368" s="249" t="s">
        <v>86</v>
      </c>
      <c r="AV368" s="15" t="s">
        <v>211</v>
      </c>
      <c r="AW368" s="15" t="s">
        <v>32</v>
      </c>
      <c r="AX368" s="15" t="s">
        <v>84</v>
      </c>
      <c r="AY368" s="249" t="s">
        <v>205</v>
      </c>
    </row>
    <row r="369" spans="1:65" s="2" customFormat="1" ht="14.45" customHeight="1">
      <c r="A369" s="35"/>
      <c r="B369" s="36"/>
      <c r="C369" s="192" t="s">
        <v>649</v>
      </c>
      <c r="D369" s="192" t="s">
        <v>207</v>
      </c>
      <c r="E369" s="193" t="s">
        <v>650</v>
      </c>
      <c r="F369" s="194" t="s">
        <v>651</v>
      </c>
      <c r="G369" s="195" t="s">
        <v>282</v>
      </c>
      <c r="H369" s="196">
        <v>48.542</v>
      </c>
      <c r="I369" s="197"/>
      <c r="J369" s="198">
        <f>ROUND(I369*H369,2)</f>
        <v>0</v>
      </c>
      <c r="K369" s="194" t="s">
        <v>278</v>
      </c>
      <c r="L369" s="40"/>
      <c r="M369" s="199" t="s">
        <v>1</v>
      </c>
      <c r="N369" s="200" t="s">
        <v>41</v>
      </c>
      <c r="O369" s="72"/>
      <c r="P369" s="201">
        <f>O369*H369</f>
        <v>0</v>
      </c>
      <c r="Q369" s="201">
        <v>0</v>
      </c>
      <c r="R369" s="201">
        <f>Q369*H369</f>
        <v>0</v>
      </c>
      <c r="S369" s="201">
        <v>0</v>
      </c>
      <c r="T369" s="202">
        <f>S369*H369</f>
        <v>0</v>
      </c>
      <c r="U369" s="35"/>
      <c r="V369" s="35"/>
      <c r="W369" s="35"/>
      <c r="X369" s="35"/>
      <c r="Y369" s="35"/>
      <c r="Z369" s="35"/>
      <c r="AA369" s="35"/>
      <c r="AB369" s="35"/>
      <c r="AC369" s="35"/>
      <c r="AD369" s="35"/>
      <c r="AE369" s="35"/>
      <c r="AR369" s="203" t="s">
        <v>211</v>
      </c>
      <c r="AT369" s="203" t="s">
        <v>207</v>
      </c>
      <c r="AU369" s="203" t="s">
        <v>86</v>
      </c>
      <c r="AY369" s="18" t="s">
        <v>205</v>
      </c>
      <c r="BE369" s="204">
        <f>IF(N369="základní",J369,0)</f>
        <v>0</v>
      </c>
      <c r="BF369" s="204">
        <f>IF(N369="snížená",J369,0)</f>
        <v>0</v>
      </c>
      <c r="BG369" s="204">
        <f>IF(N369="zákl. přenesená",J369,0)</f>
        <v>0</v>
      </c>
      <c r="BH369" s="204">
        <f>IF(N369="sníž. přenesená",J369,0)</f>
        <v>0</v>
      </c>
      <c r="BI369" s="204">
        <f>IF(N369="nulová",J369,0)</f>
        <v>0</v>
      </c>
      <c r="BJ369" s="18" t="s">
        <v>84</v>
      </c>
      <c r="BK369" s="204">
        <f>ROUND(I369*H369,2)</f>
        <v>0</v>
      </c>
      <c r="BL369" s="18" t="s">
        <v>211</v>
      </c>
      <c r="BM369" s="203" t="s">
        <v>652</v>
      </c>
    </row>
    <row r="370" spans="2:51" s="13" customFormat="1" ht="12">
      <c r="B370" s="214"/>
      <c r="C370" s="215"/>
      <c r="D370" s="205" t="s">
        <v>284</v>
      </c>
      <c r="E370" s="216" t="s">
        <v>1</v>
      </c>
      <c r="F370" s="217" t="s">
        <v>647</v>
      </c>
      <c r="G370" s="215"/>
      <c r="H370" s="218">
        <v>22.382</v>
      </c>
      <c r="I370" s="219"/>
      <c r="J370" s="215"/>
      <c r="K370" s="215"/>
      <c r="L370" s="220"/>
      <c r="M370" s="221"/>
      <c r="N370" s="222"/>
      <c r="O370" s="222"/>
      <c r="P370" s="222"/>
      <c r="Q370" s="222"/>
      <c r="R370" s="222"/>
      <c r="S370" s="222"/>
      <c r="T370" s="223"/>
      <c r="AT370" s="224" t="s">
        <v>284</v>
      </c>
      <c r="AU370" s="224" t="s">
        <v>86</v>
      </c>
      <c r="AV370" s="13" t="s">
        <v>86</v>
      </c>
      <c r="AW370" s="13" t="s">
        <v>32</v>
      </c>
      <c r="AX370" s="13" t="s">
        <v>76</v>
      </c>
      <c r="AY370" s="224" t="s">
        <v>205</v>
      </c>
    </row>
    <row r="371" spans="2:51" s="13" customFormat="1" ht="12">
      <c r="B371" s="214"/>
      <c r="C371" s="215"/>
      <c r="D371" s="205" t="s">
        <v>284</v>
      </c>
      <c r="E371" s="216" t="s">
        <v>1</v>
      </c>
      <c r="F371" s="217" t="s">
        <v>648</v>
      </c>
      <c r="G371" s="215"/>
      <c r="H371" s="218">
        <v>26.16</v>
      </c>
      <c r="I371" s="219"/>
      <c r="J371" s="215"/>
      <c r="K371" s="215"/>
      <c r="L371" s="220"/>
      <c r="M371" s="221"/>
      <c r="N371" s="222"/>
      <c r="O371" s="222"/>
      <c r="P371" s="222"/>
      <c r="Q371" s="222"/>
      <c r="R371" s="222"/>
      <c r="S371" s="222"/>
      <c r="T371" s="223"/>
      <c r="AT371" s="224" t="s">
        <v>284</v>
      </c>
      <c r="AU371" s="224" t="s">
        <v>86</v>
      </c>
      <c r="AV371" s="13" t="s">
        <v>86</v>
      </c>
      <c r="AW371" s="13" t="s">
        <v>32</v>
      </c>
      <c r="AX371" s="13" t="s">
        <v>76</v>
      </c>
      <c r="AY371" s="224" t="s">
        <v>205</v>
      </c>
    </row>
    <row r="372" spans="2:51" s="15" customFormat="1" ht="12">
      <c r="B372" s="239"/>
      <c r="C372" s="240"/>
      <c r="D372" s="205" t="s">
        <v>284</v>
      </c>
      <c r="E372" s="241" t="s">
        <v>1</v>
      </c>
      <c r="F372" s="242" t="s">
        <v>453</v>
      </c>
      <c r="G372" s="240"/>
      <c r="H372" s="243">
        <v>48.542</v>
      </c>
      <c r="I372" s="244"/>
      <c r="J372" s="240"/>
      <c r="K372" s="240"/>
      <c r="L372" s="245"/>
      <c r="M372" s="246"/>
      <c r="N372" s="247"/>
      <c r="O372" s="247"/>
      <c r="P372" s="247"/>
      <c r="Q372" s="247"/>
      <c r="R372" s="247"/>
      <c r="S372" s="247"/>
      <c r="T372" s="248"/>
      <c r="AT372" s="249" t="s">
        <v>284</v>
      </c>
      <c r="AU372" s="249" t="s">
        <v>86</v>
      </c>
      <c r="AV372" s="15" t="s">
        <v>211</v>
      </c>
      <c r="AW372" s="15" t="s">
        <v>32</v>
      </c>
      <c r="AX372" s="15" t="s">
        <v>84</v>
      </c>
      <c r="AY372" s="249" t="s">
        <v>205</v>
      </c>
    </row>
    <row r="373" spans="1:65" s="2" customFormat="1" ht="24.2" customHeight="1">
      <c r="A373" s="35"/>
      <c r="B373" s="36"/>
      <c r="C373" s="192" t="s">
        <v>653</v>
      </c>
      <c r="D373" s="192" t="s">
        <v>207</v>
      </c>
      <c r="E373" s="193" t="s">
        <v>654</v>
      </c>
      <c r="F373" s="194" t="s">
        <v>655</v>
      </c>
      <c r="G373" s="195" t="s">
        <v>382</v>
      </c>
      <c r="H373" s="196">
        <v>0.622</v>
      </c>
      <c r="I373" s="197"/>
      <c r="J373" s="198">
        <f>ROUND(I373*H373,2)</f>
        <v>0</v>
      </c>
      <c r="K373" s="194" t="s">
        <v>278</v>
      </c>
      <c r="L373" s="40"/>
      <c r="M373" s="199" t="s">
        <v>1</v>
      </c>
      <c r="N373" s="200" t="s">
        <v>41</v>
      </c>
      <c r="O373" s="72"/>
      <c r="P373" s="201">
        <f>O373*H373</f>
        <v>0</v>
      </c>
      <c r="Q373" s="201">
        <v>1.0594</v>
      </c>
      <c r="R373" s="201">
        <f>Q373*H373</f>
        <v>0.6589467999999999</v>
      </c>
      <c r="S373" s="201">
        <v>0</v>
      </c>
      <c r="T373" s="202">
        <f>S373*H373</f>
        <v>0</v>
      </c>
      <c r="U373" s="35"/>
      <c r="V373" s="35"/>
      <c r="W373" s="35"/>
      <c r="X373" s="35"/>
      <c r="Y373" s="35"/>
      <c r="Z373" s="35"/>
      <c r="AA373" s="35"/>
      <c r="AB373" s="35"/>
      <c r="AC373" s="35"/>
      <c r="AD373" s="35"/>
      <c r="AE373" s="35"/>
      <c r="AR373" s="203" t="s">
        <v>211</v>
      </c>
      <c r="AT373" s="203" t="s">
        <v>207</v>
      </c>
      <c r="AU373" s="203" t="s">
        <v>86</v>
      </c>
      <c r="AY373" s="18" t="s">
        <v>205</v>
      </c>
      <c r="BE373" s="204">
        <f>IF(N373="základní",J373,0)</f>
        <v>0</v>
      </c>
      <c r="BF373" s="204">
        <f>IF(N373="snížená",J373,0)</f>
        <v>0</v>
      </c>
      <c r="BG373" s="204">
        <f>IF(N373="zákl. přenesená",J373,0)</f>
        <v>0</v>
      </c>
      <c r="BH373" s="204">
        <f>IF(N373="sníž. přenesená",J373,0)</f>
        <v>0</v>
      </c>
      <c r="BI373" s="204">
        <f>IF(N373="nulová",J373,0)</f>
        <v>0</v>
      </c>
      <c r="BJ373" s="18" t="s">
        <v>84</v>
      </c>
      <c r="BK373" s="204">
        <f>ROUND(I373*H373,2)</f>
        <v>0</v>
      </c>
      <c r="BL373" s="18" t="s">
        <v>211</v>
      </c>
      <c r="BM373" s="203" t="s">
        <v>656</v>
      </c>
    </row>
    <row r="374" spans="2:51" s="13" customFormat="1" ht="12">
      <c r="B374" s="214"/>
      <c r="C374" s="215"/>
      <c r="D374" s="205" t="s">
        <v>284</v>
      </c>
      <c r="E374" s="216" t="s">
        <v>1</v>
      </c>
      <c r="F374" s="217" t="s">
        <v>657</v>
      </c>
      <c r="G374" s="215"/>
      <c r="H374" s="218">
        <v>0.277</v>
      </c>
      <c r="I374" s="219"/>
      <c r="J374" s="215"/>
      <c r="K374" s="215"/>
      <c r="L374" s="220"/>
      <c r="M374" s="221"/>
      <c r="N374" s="222"/>
      <c r="O374" s="222"/>
      <c r="P374" s="222"/>
      <c r="Q374" s="222"/>
      <c r="R374" s="222"/>
      <c r="S374" s="222"/>
      <c r="T374" s="223"/>
      <c r="AT374" s="224" t="s">
        <v>284</v>
      </c>
      <c r="AU374" s="224" t="s">
        <v>86</v>
      </c>
      <c r="AV374" s="13" t="s">
        <v>86</v>
      </c>
      <c r="AW374" s="13" t="s">
        <v>32</v>
      </c>
      <c r="AX374" s="13" t="s">
        <v>76</v>
      </c>
      <c r="AY374" s="224" t="s">
        <v>205</v>
      </c>
    </row>
    <row r="375" spans="2:51" s="13" customFormat="1" ht="12">
      <c r="B375" s="214"/>
      <c r="C375" s="215"/>
      <c r="D375" s="205" t="s">
        <v>284</v>
      </c>
      <c r="E375" s="216" t="s">
        <v>1</v>
      </c>
      <c r="F375" s="217" t="s">
        <v>658</v>
      </c>
      <c r="G375" s="215"/>
      <c r="H375" s="218">
        <v>0.345</v>
      </c>
      <c r="I375" s="219"/>
      <c r="J375" s="215"/>
      <c r="K375" s="215"/>
      <c r="L375" s="220"/>
      <c r="M375" s="221"/>
      <c r="N375" s="222"/>
      <c r="O375" s="222"/>
      <c r="P375" s="222"/>
      <c r="Q375" s="222"/>
      <c r="R375" s="222"/>
      <c r="S375" s="222"/>
      <c r="T375" s="223"/>
      <c r="AT375" s="224" t="s">
        <v>284</v>
      </c>
      <c r="AU375" s="224" t="s">
        <v>86</v>
      </c>
      <c r="AV375" s="13" t="s">
        <v>86</v>
      </c>
      <c r="AW375" s="13" t="s">
        <v>32</v>
      </c>
      <c r="AX375" s="13" t="s">
        <v>76</v>
      </c>
      <c r="AY375" s="224" t="s">
        <v>205</v>
      </c>
    </row>
    <row r="376" spans="2:51" s="15" customFormat="1" ht="12">
      <c r="B376" s="239"/>
      <c r="C376" s="240"/>
      <c r="D376" s="205" t="s">
        <v>284</v>
      </c>
      <c r="E376" s="241" t="s">
        <v>1</v>
      </c>
      <c r="F376" s="242" t="s">
        <v>453</v>
      </c>
      <c r="G376" s="240"/>
      <c r="H376" s="243">
        <v>0.622</v>
      </c>
      <c r="I376" s="244"/>
      <c r="J376" s="240"/>
      <c r="K376" s="240"/>
      <c r="L376" s="245"/>
      <c r="M376" s="246"/>
      <c r="N376" s="247"/>
      <c r="O376" s="247"/>
      <c r="P376" s="247"/>
      <c r="Q376" s="247"/>
      <c r="R376" s="247"/>
      <c r="S376" s="247"/>
      <c r="T376" s="248"/>
      <c r="AT376" s="249" t="s">
        <v>284</v>
      </c>
      <c r="AU376" s="249" t="s">
        <v>86</v>
      </c>
      <c r="AV376" s="15" t="s">
        <v>211</v>
      </c>
      <c r="AW376" s="15" t="s">
        <v>32</v>
      </c>
      <c r="AX376" s="15" t="s">
        <v>84</v>
      </c>
      <c r="AY376" s="249" t="s">
        <v>205</v>
      </c>
    </row>
    <row r="377" spans="2:63" s="12" customFormat="1" ht="22.9" customHeight="1">
      <c r="B377" s="176"/>
      <c r="C377" s="177"/>
      <c r="D377" s="178" t="s">
        <v>75</v>
      </c>
      <c r="E377" s="190" t="s">
        <v>218</v>
      </c>
      <c r="F377" s="190" t="s">
        <v>659</v>
      </c>
      <c r="G377" s="177"/>
      <c r="H377" s="177"/>
      <c r="I377" s="180"/>
      <c r="J377" s="191">
        <f>BK377</f>
        <v>0</v>
      </c>
      <c r="K377" s="177"/>
      <c r="L377" s="182"/>
      <c r="M377" s="183"/>
      <c r="N377" s="184"/>
      <c r="O377" s="184"/>
      <c r="P377" s="185">
        <f>SUM(P378:P442)</f>
        <v>0</v>
      </c>
      <c r="Q377" s="184"/>
      <c r="R377" s="185">
        <f>SUM(R378:R442)</f>
        <v>378.1588056</v>
      </c>
      <c r="S377" s="184"/>
      <c r="T377" s="186">
        <f>SUM(T378:T442)</f>
        <v>0</v>
      </c>
      <c r="AR377" s="187" t="s">
        <v>84</v>
      </c>
      <c r="AT377" s="188" t="s">
        <v>75</v>
      </c>
      <c r="AU377" s="188" t="s">
        <v>84</v>
      </c>
      <c r="AY377" s="187" t="s">
        <v>205</v>
      </c>
      <c r="BK377" s="189">
        <f>SUM(BK378:BK442)</f>
        <v>0</v>
      </c>
    </row>
    <row r="378" spans="1:65" s="2" customFormat="1" ht="14.45" customHeight="1">
      <c r="A378" s="35"/>
      <c r="B378" s="36"/>
      <c r="C378" s="192" t="s">
        <v>660</v>
      </c>
      <c r="D378" s="192" t="s">
        <v>207</v>
      </c>
      <c r="E378" s="193" t="s">
        <v>661</v>
      </c>
      <c r="F378" s="194" t="s">
        <v>662</v>
      </c>
      <c r="G378" s="195" t="s">
        <v>358</v>
      </c>
      <c r="H378" s="196">
        <v>3.03</v>
      </c>
      <c r="I378" s="197"/>
      <c r="J378" s="198">
        <f>ROUND(I378*H378,2)</f>
        <v>0</v>
      </c>
      <c r="K378" s="194" t="s">
        <v>278</v>
      </c>
      <c r="L378" s="40"/>
      <c r="M378" s="199" t="s">
        <v>1</v>
      </c>
      <c r="N378" s="200" t="s">
        <v>41</v>
      </c>
      <c r="O378" s="72"/>
      <c r="P378" s="201">
        <f>O378*H378</f>
        <v>0</v>
      </c>
      <c r="Q378" s="201">
        <v>1.78636</v>
      </c>
      <c r="R378" s="201">
        <f>Q378*H378</f>
        <v>5.4126708</v>
      </c>
      <c r="S378" s="201">
        <v>0</v>
      </c>
      <c r="T378" s="202">
        <f>S378*H378</f>
        <v>0</v>
      </c>
      <c r="U378" s="35"/>
      <c r="V378" s="35"/>
      <c r="W378" s="35"/>
      <c r="X378" s="35"/>
      <c r="Y378" s="35"/>
      <c r="Z378" s="35"/>
      <c r="AA378" s="35"/>
      <c r="AB378" s="35"/>
      <c r="AC378" s="35"/>
      <c r="AD378" s="35"/>
      <c r="AE378" s="35"/>
      <c r="AR378" s="203" t="s">
        <v>211</v>
      </c>
      <c r="AT378" s="203" t="s">
        <v>207</v>
      </c>
      <c r="AU378" s="203" t="s">
        <v>86</v>
      </c>
      <c r="AY378" s="18" t="s">
        <v>205</v>
      </c>
      <c r="BE378" s="204">
        <f>IF(N378="základní",J378,0)</f>
        <v>0</v>
      </c>
      <c r="BF378" s="204">
        <f>IF(N378="snížená",J378,0)</f>
        <v>0</v>
      </c>
      <c r="BG378" s="204">
        <f>IF(N378="zákl. přenesená",J378,0)</f>
        <v>0</v>
      </c>
      <c r="BH378" s="204">
        <f>IF(N378="sníž. přenesená",J378,0)</f>
        <v>0</v>
      </c>
      <c r="BI378" s="204">
        <f>IF(N378="nulová",J378,0)</f>
        <v>0</v>
      </c>
      <c r="BJ378" s="18" t="s">
        <v>84</v>
      </c>
      <c r="BK378" s="204">
        <f>ROUND(I378*H378,2)</f>
        <v>0</v>
      </c>
      <c r="BL378" s="18" t="s">
        <v>211</v>
      </c>
      <c r="BM378" s="203" t="s">
        <v>663</v>
      </c>
    </row>
    <row r="379" spans="2:51" s="13" customFormat="1" ht="12">
      <c r="B379" s="214"/>
      <c r="C379" s="215"/>
      <c r="D379" s="205" t="s">
        <v>284</v>
      </c>
      <c r="E379" s="216" t="s">
        <v>1</v>
      </c>
      <c r="F379" s="217" t="s">
        <v>664</v>
      </c>
      <c r="G379" s="215"/>
      <c r="H379" s="218">
        <v>1.5</v>
      </c>
      <c r="I379" s="219"/>
      <c r="J379" s="215"/>
      <c r="K379" s="215"/>
      <c r="L379" s="220"/>
      <c r="M379" s="221"/>
      <c r="N379" s="222"/>
      <c r="O379" s="222"/>
      <c r="P379" s="222"/>
      <c r="Q379" s="222"/>
      <c r="R379" s="222"/>
      <c r="S379" s="222"/>
      <c r="T379" s="223"/>
      <c r="AT379" s="224" t="s">
        <v>284</v>
      </c>
      <c r="AU379" s="224" t="s">
        <v>86</v>
      </c>
      <c r="AV379" s="13" t="s">
        <v>86</v>
      </c>
      <c r="AW379" s="13" t="s">
        <v>32</v>
      </c>
      <c r="AX379" s="13" t="s">
        <v>76</v>
      </c>
      <c r="AY379" s="224" t="s">
        <v>205</v>
      </c>
    </row>
    <row r="380" spans="2:51" s="13" customFormat="1" ht="12">
      <c r="B380" s="214"/>
      <c r="C380" s="215"/>
      <c r="D380" s="205" t="s">
        <v>284</v>
      </c>
      <c r="E380" s="216" t="s">
        <v>1</v>
      </c>
      <c r="F380" s="217" t="s">
        <v>665</v>
      </c>
      <c r="G380" s="215"/>
      <c r="H380" s="218">
        <v>1.53</v>
      </c>
      <c r="I380" s="219"/>
      <c r="J380" s="215"/>
      <c r="K380" s="215"/>
      <c r="L380" s="220"/>
      <c r="M380" s="221"/>
      <c r="N380" s="222"/>
      <c r="O380" s="222"/>
      <c r="P380" s="222"/>
      <c r="Q380" s="222"/>
      <c r="R380" s="222"/>
      <c r="S380" s="222"/>
      <c r="T380" s="223"/>
      <c r="AT380" s="224" t="s">
        <v>284</v>
      </c>
      <c r="AU380" s="224" t="s">
        <v>86</v>
      </c>
      <c r="AV380" s="13" t="s">
        <v>86</v>
      </c>
      <c r="AW380" s="13" t="s">
        <v>32</v>
      </c>
      <c r="AX380" s="13" t="s">
        <v>76</v>
      </c>
      <c r="AY380" s="224" t="s">
        <v>205</v>
      </c>
    </row>
    <row r="381" spans="2:51" s="15" customFormat="1" ht="12">
      <c r="B381" s="239"/>
      <c r="C381" s="240"/>
      <c r="D381" s="205" t="s">
        <v>284</v>
      </c>
      <c r="E381" s="241" t="s">
        <v>1</v>
      </c>
      <c r="F381" s="242" t="s">
        <v>453</v>
      </c>
      <c r="G381" s="240"/>
      <c r="H381" s="243">
        <v>3.0300000000000002</v>
      </c>
      <c r="I381" s="244"/>
      <c r="J381" s="240"/>
      <c r="K381" s="240"/>
      <c r="L381" s="245"/>
      <c r="M381" s="246"/>
      <c r="N381" s="247"/>
      <c r="O381" s="247"/>
      <c r="P381" s="247"/>
      <c r="Q381" s="247"/>
      <c r="R381" s="247"/>
      <c r="S381" s="247"/>
      <c r="T381" s="248"/>
      <c r="AT381" s="249" t="s">
        <v>284</v>
      </c>
      <c r="AU381" s="249" t="s">
        <v>86</v>
      </c>
      <c r="AV381" s="15" t="s">
        <v>211</v>
      </c>
      <c r="AW381" s="15" t="s">
        <v>32</v>
      </c>
      <c r="AX381" s="15" t="s">
        <v>84</v>
      </c>
      <c r="AY381" s="249" t="s">
        <v>205</v>
      </c>
    </row>
    <row r="382" spans="1:65" s="2" customFormat="1" ht="24.2" customHeight="1">
      <c r="A382" s="35"/>
      <c r="B382" s="36"/>
      <c r="C382" s="192" t="s">
        <v>666</v>
      </c>
      <c r="D382" s="192" t="s">
        <v>207</v>
      </c>
      <c r="E382" s="193" t="s">
        <v>667</v>
      </c>
      <c r="F382" s="194" t="s">
        <v>668</v>
      </c>
      <c r="G382" s="195" t="s">
        <v>282</v>
      </c>
      <c r="H382" s="196">
        <v>633.419</v>
      </c>
      <c r="I382" s="197"/>
      <c r="J382" s="198">
        <f>ROUND(I382*H382,2)</f>
        <v>0</v>
      </c>
      <c r="K382" s="194" t="s">
        <v>278</v>
      </c>
      <c r="L382" s="40"/>
      <c r="M382" s="199" t="s">
        <v>1</v>
      </c>
      <c r="N382" s="200" t="s">
        <v>41</v>
      </c>
      <c r="O382" s="72"/>
      <c r="P382" s="201">
        <f>O382*H382</f>
        <v>0</v>
      </c>
      <c r="Q382" s="201">
        <v>0.26032</v>
      </c>
      <c r="R382" s="201">
        <f>Q382*H382</f>
        <v>164.89163408</v>
      </c>
      <c r="S382" s="201">
        <v>0</v>
      </c>
      <c r="T382" s="202">
        <f>S382*H382</f>
        <v>0</v>
      </c>
      <c r="U382" s="35"/>
      <c r="V382" s="35"/>
      <c r="W382" s="35"/>
      <c r="X382" s="35"/>
      <c r="Y382" s="35"/>
      <c r="Z382" s="35"/>
      <c r="AA382" s="35"/>
      <c r="AB382" s="35"/>
      <c r="AC382" s="35"/>
      <c r="AD382" s="35"/>
      <c r="AE382" s="35"/>
      <c r="AR382" s="203" t="s">
        <v>211</v>
      </c>
      <c r="AT382" s="203" t="s">
        <v>207</v>
      </c>
      <c r="AU382" s="203" t="s">
        <v>86</v>
      </c>
      <c r="AY382" s="18" t="s">
        <v>205</v>
      </c>
      <c r="BE382" s="204">
        <f>IF(N382="základní",J382,0)</f>
        <v>0</v>
      </c>
      <c r="BF382" s="204">
        <f>IF(N382="snížená",J382,0)</f>
        <v>0</v>
      </c>
      <c r="BG382" s="204">
        <f>IF(N382="zákl. přenesená",J382,0)</f>
        <v>0</v>
      </c>
      <c r="BH382" s="204">
        <f>IF(N382="sníž. přenesená",J382,0)</f>
        <v>0</v>
      </c>
      <c r="BI382" s="204">
        <f>IF(N382="nulová",J382,0)</f>
        <v>0</v>
      </c>
      <c r="BJ382" s="18" t="s">
        <v>84</v>
      </c>
      <c r="BK382" s="204">
        <f>ROUND(I382*H382,2)</f>
        <v>0</v>
      </c>
      <c r="BL382" s="18" t="s">
        <v>211</v>
      </c>
      <c r="BM382" s="203" t="s">
        <v>669</v>
      </c>
    </row>
    <row r="383" spans="2:51" s="13" customFormat="1" ht="22.5">
      <c r="B383" s="214"/>
      <c r="C383" s="215"/>
      <c r="D383" s="205" t="s">
        <v>284</v>
      </c>
      <c r="E383" s="216" t="s">
        <v>1</v>
      </c>
      <c r="F383" s="217" t="s">
        <v>670</v>
      </c>
      <c r="G383" s="215"/>
      <c r="H383" s="218">
        <v>555.375</v>
      </c>
      <c r="I383" s="219"/>
      <c r="J383" s="215"/>
      <c r="K383" s="215"/>
      <c r="L383" s="220"/>
      <c r="M383" s="221"/>
      <c r="N383" s="222"/>
      <c r="O383" s="222"/>
      <c r="P383" s="222"/>
      <c r="Q383" s="222"/>
      <c r="R383" s="222"/>
      <c r="S383" s="222"/>
      <c r="T383" s="223"/>
      <c r="AT383" s="224" t="s">
        <v>284</v>
      </c>
      <c r="AU383" s="224" t="s">
        <v>86</v>
      </c>
      <c r="AV383" s="13" t="s">
        <v>86</v>
      </c>
      <c r="AW383" s="13" t="s">
        <v>32</v>
      </c>
      <c r="AX383" s="13" t="s">
        <v>76</v>
      </c>
      <c r="AY383" s="224" t="s">
        <v>205</v>
      </c>
    </row>
    <row r="384" spans="2:51" s="13" customFormat="1" ht="12">
      <c r="B384" s="214"/>
      <c r="C384" s="215"/>
      <c r="D384" s="205" t="s">
        <v>284</v>
      </c>
      <c r="E384" s="216" t="s">
        <v>1</v>
      </c>
      <c r="F384" s="217" t="s">
        <v>671</v>
      </c>
      <c r="G384" s="215"/>
      <c r="H384" s="218">
        <v>13.345</v>
      </c>
      <c r="I384" s="219"/>
      <c r="J384" s="215"/>
      <c r="K384" s="215"/>
      <c r="L384" s="220"/>
      <c r="M384" s="221"/>
      <c r="N384" s="222"/>
      <c r="O384" s="222"/>
      <c r="P384" s="222"/>
      <c r="Q384" s="222"/>
      <c r="R384" s="222"/>
      <c r="S384" s="222"/>
      <c r="T384" s="223"/>
      <c r="AT384" s="224" t="s">
        <v>284</v>
      </c>
      <c r="AU384" s="224" t="s">
        <v>86</v>
      </c>
      <c r="AV384" s="13" t="s">
        <v>86</v>
      </c>
      <c r="AW384" s="13" t="s">
        <v>32</v>
      </c>
      <c r="AX384" s="13" t="s">
        <v>76</v>
      </c>
      <c r="AY384" s="224" t="s">
        <v>205</v>
      </c>
    </row>
    <row r="385" spans="2:51" s="13" customFormat="1" ht="33.75">
      <c r="B385" s="214"/>
      <c r="C385" s="215"/>
      <c r="D385" s="205" t="s">
        <v>284</v>
      </c>
      <c r="E385" s="216" t="s">
        <v>1</v>
      </c>
      <c r="F385" s="217" t="s">
        <v>672</v>
      </c>
      <c r="G385" s="215"/>
      <c r="H385" s="218">
        <v>-102.981</v>
      </c>
      <c r="I385" s="219"/>
      <c r="J385" s="215"/>
      <c r="K385" s="215"/>
      <c r="L385" s="220"/>
      <c r="M385" s="221"/>
      <c r="N385" s="222"/>
      <c r="O385" s="222"/>
      <c r="P385" s="222"/>
      <c r="Q385" s="222"/>
      <c r="R385" s="222"/>
      <c r="S385" s="222"/>
      <c r="T385" s="223"/>
      <c r="AT385" s="224" t="s">
        <v>284</v>
      </c>
      <c r="AU385" s="224" t="s">
        <v>86</v>
      </c>
      <c r="AV385" s="13" t="s">
        <v>86</v>
      </c>
      <c r="AW385" s="13" t="s">
        <v>32</v>
      </c>
      <c r="AX385" s="13" t="s">
        <v>76</v>
      </c>
      <c r="AY385" s="224" t="s">
        <v>205</v>
      </c>
    </row>
    <row r="386" spans="2:51" s="13" customFormat="1" ht="12">
      <c r="B386" s="214"/>
      <c r="C386" s="215"/>
      <c r="D386" s="205" t="s">
        <v>284</v>
      </c>
      <c r="E386" s="216" t="s">
        <v>1</v>
      </c>
      <c r="F386" s="217" t="s">
        <v>673</v>
      </c>
      <c r="G386" s="215"/>
      <c r="H386" s="218">
        <v>126.48</v>
      </c>
      <c r="I386" s="219"/>
      <c r="J386" s="215"/>
      <c r="K386" s="215"/>
      <c r="L386" s="220"/>
      <c r="M386" s="221"/>
      <c r="N386" s="222"/>
      <c r="O386" s="222"/>
      <c r="P386" s="222"/>
      <c r="Q386" s="222"/>
      <c r="R386" s="222"/>
      <c r="S386" s="222"/>
      <c r="T386" s="223"/>
      <c r="AT386" s="224" t="s">
        <v>284</v>
      </c>
      <c r="AU386" s="224" t="s">
        <v>86</v>
      </c>
      <c r="AV386" s="13" t="s">
        <v>86</v>
      </c>
      <c r="AW386" s="13" t="s">
        <v>32</v>
      </c>
      <c r="AX386" s="13" t="s">
        <v>76</v>
      </c>
      <c r="AY386" s="224" t="s">
        <v>205</v>
      </c>
    </row>
    <row r="387" spans="2:51" s="13" customFormat="1" ht="12">
      <c r="B387" s="214"/>
      <c r="C387" s="215"/>
      <c r="D387" s="205" t="s">
        <v>284</v>
      </c>
      <c r="E387" s="216" t="s">
        <v>1</v>
      </c>
      <c r="F387" s="217" t="s">
        <v>674</v>
      </c>
      <c r="G387" s="215"/>
      <c r="H387" s="218">
        <v>41.2</v>
      </c>
      <c r="I387" s="219"/>
      <c r="J387" s="215"/>
      <c r="K387" s="215"/>
      <c r="L387" s="220"/>
      <c r="M387" s="221"/>
      <c r="N387" s="222"/>
      <c r="O387" s="222"/>
      <c r="P387" s="222"/>
      <c r="Q387" s="222"/>
      <c r="R387" s="222"/>
      <c r="S387" s="222"/>
      <c r="T387" s="223"/>
      <c r="AT387" s="224" t="s">
        <v>284</v>
      </c>
      <c r="AU387" s="224" t="s">
        <v>86</v>
      </c>
      <c r="AV387" s="13" t="s">
        <v>86</v>
      </c>
      <c r="AW387" s="13" t="s">
        <v>32</v>
      </c>
      <c r="AX387" s="13" t="s">
        <v>76</v>
      </c>
      <c r="AY387" s="224" t="s">
        <v>205</v>
      </c>
    </row>
    <row r="388" spans="2:51" s="15" customFormat="1" ht="12">
      <c r="B388" s="239"/>
      <c r="C388" s="240"/>
      <c r="D388" s="205" t="s">
        <v>284</v>
      </c>
      <c r="E388" s="241" t="s">
        <v>1</v>
      </c>
      <c r="F388" s="242" t="s">
        <v>453</v>
      </c>
      <c r="G388" s="240"/>
      <c r="H388" s="243">
        <v>633.4190000000001</v>
      </c>
      <c r="I388" s="244"/>
      <c r="J388" s="240"/>
      <c r="K388" s="240"/>
      <c r="L388" s="245"/>
      <c r="M388" s="246"/>
      <c r="N388" s="247"/>
      <c r="O388" s="247"/>
      <c r="P388" s="247"/>
      <c r="Q388" s="247"/>
      <c r="R388" s="247"/>
      <c r="S388" s="247"/>
      <c r="T388" s="248"/>
      <c r="AT388" s="249" t="s">
        <v>284</v>
      </c>
      <c r="AU388" s="249" t="s">
        <v>86</v>
      </c>
      <c r="AV388" s="15" t="s">
        <v>211</v>
      </c>
      <c r="AW388" s="15" t="s">
        <v>32</v>
      </c>
      <c r="AX388" s="15" t="s">
        <v>84</v>
      </c>
      <c r="AY388" s="249" t="s">
        <v>205</v>
      </c>
    </row>
    <row r="389" spans="1:65" s="2" customFormat="1" ht="37.9" customHeight="1">
      <c r="A389" s="35"/>
      <c r="B389" s="36"/>
      <c r="C389" s="192" t="s">
        <v>675</v>
      </c>
      <c r="D389" s="192" t="s">
        <v>207</v>
      </c>
      <c r="E389" s="193" t="s">
        <v>676</v>
      </c>
      <c r="F389" s="194" t="s">
        <v>677</v>
      </c>
      <c r="G389" s="195" t="s">
        <v>282</v>
      </c>
      <c r="H389" s="196">
        <v>13.643</v>
      </c>
      <c r="I389" s="197"/>
      <c r="J389" s="198">
        <f>ROUND(I389*H389,2)</f>
        <v>0</v>
      </c>
      <c r="K389" s="194" t="s">
        <v>278</v>
      </c>
      <c r="L389" s="40"/>
      <c r="M389" s="199" t="s">
        <v>1</v>
      </c>
      <c r="N389" s="200" t="s">
        <v>41</v>
      </c>
      <c r="O389" s="72"/>
      <c r="P389" s="201">
        <f>O389*H389</f>
        <v>0</v>
      </c>
      <c r="Q389" s="201">
        <v>0.29266</v>
      </c>
      <c r="R389" s="201">
        <f>Q389*H389</f>
        <v>3.99276038</v>
      </c>
      <c r="S389" s="201">
        <v>0</v>
      </c>
      <c r="T389" s="202">
        <f>S389*H389</f>
        <v>0</v>
      </c>
      <c r="U389" s="35"/>
      <c r="V389" s="35"/>
      <c r="W389" s="35"/>
      <c r="X389" s="35"/>
      <c r="Y389" s="35"/>
      <c r="Z389" s="35"/>
      <c r="AA389" s="35"/>
      <c r="AB389" s="35"/>
      <c r="AC389" s="35"/>
      <c r="AD389" s="35"/>
      <c r="AE389" s="35"/>
      <c r="AR389" s="203" t="s">
        <v>211</v>
      </c>
      <c r="AT389" s="203" t="s">
        <v>207</v>
      </c>
      <c r="AU389" s="203" t="s">
        <v>86</v>
      </c>
      <c r="AY389" s="18" t="s">
        <v>205</v>
      </c>
      <c r="BE389" s="204">
        <f>IF(N389="základní",J389,0)</f>
        <v>0</v>
      </c>
      <c r="BF389" s="204">
        <f>IF(N389="snížená",J389,0)</f>
        <v>0</v>
      </c>
      <c r="BG389" s="204">
        <f>IF(N389="zákl. přenesená",J389,0)</f>
        <v>0</v>
      </c>
      <c r="BH389" s="204">
        <f>IF(N389="sníž. přenesená",J389,0)</f>
        <v>0</v>
      </c>
      <c r="BI389" s="204">
        <f>IF(N389="nulová",J389,0)</f>
        <v>0</v>
      </c>
      <c r="BJ389" s="18" t="s">
        <v>84</v>
      </c>
      <c r="BK389" s="204">
        <f>ROUND(I389*H389,2)</f>
        <v>0</v>
      </c>
      <c r="BL389" s="18" t="s">
        <v>211</v>
      </c>
      <c r="BM389" s="203" t="s">
        <v>678</v>
      </c>
    </row>
    <row r="390" spans="2:51" s="13" customFormat="1" ht="12">
      <c r="B390" s="214"/>
      <c r="C390" s="215"/>
      <c r="D390" s="205" t="s">
        <v>284</v>
      </c>
      <c r="E390" s="216" t="s">
        <v>1</v>
      </c>
      <c r="F390" s="217" t="s">
        <v>679</v>
      </c>
      <c r="G390" s="215"/>
      <c r="H390" s="218">
        <v>13.643</v>
      </c>
      <c r="I390" s="219"/>
      <c r="J390" s="215"/>
      <c r="K390" s="215"/>
      <c r="L390" s="220"/>
      <c r="M390" s="221"/>
      <c r="N390" s="222"/>
      <c r="O390" s="222"/>
      <c r="P390" s="222"/>
      <c r="Q390" s="222"/>
      <c r="R390" s="222"/>
      <c r="S390" s="222"/>
      <c r="T390" s="223"/>
      <c r="AT390" s="224" t="s">
        <v>284</v>
      </c>
      <c r="AU390" s="224" t="s">
        <v>86</v>
      </c>
      <c r="AV390" s="13" t="s">
        <v>86</v>
      </c>
      <c r="AW390" s="13" t="s">
        <v>32</v>
      </c>
      <c r="AX390" s="13" t="s">
        <v>84</v>
      </c>
      <c r="AY390" s="224" t="s">
        <v>205</v>
      </c>
    </row>
    <row r="391" spans="1:65" s="2" customFormat="1" ht="37.9" customHeight="1">
      <c r="A391" s="35"/>
      <c r="B391" s="36"/>
      <c r="C391" s="192" t="s">
        <v>680</v>
      </c>
      <c r="D391" s="192" t="s">
        <v>207</v>
      </c>
      <c r="E391" s="193" t="s">
        <v>681</v>
      </c>
      <c r="F391" s="194" t="s">
        <v>682</v>
      </c>
      <c r="G391" s="195" t="s">
        <v>282</v>
      </c>
      <c r="H391" s="196">
        <v>483.975</v>
      </c>
      <c r="I391" s="197"/>
      <c r="J391" s="198">
        <f>ROUND(I391*H391,2)</f>
        <v>0</v>
      </c>
      <c r="K391" s="194" t="s">
        <v>278</v>
      </c>
      <c r="L391" s="40"/>
      <c r="M391" s="199" t="s">
        <v>1</v>
      </c>
      <c r="N391" s="200" t="s">
        <v>41</v>
      </c>
      <c r="O391" s="72"/>
      <c r="P391" s="201">
        <f>O391*H391</f>
        <v>0</v>
      </c>
      <c r="Q391" s="201">
        <v>0.33191</v>
      </c>
      <c r="R391" s="201">
        <f>Q391*H391</f>
        <v>160.63614225</v>
      </c>
      <c r="S391" s="201">
        <v>0</v>
      </c>
      <c r="T391" s="202">
        <f>S391*H391</f>
        <v>0</v>
      </c>
      <c r="U391" s="35"/>
      <c r="V391" s="35"/>
      <c r="W391" s="35"/>
      <c r="X391" s="35"/>
      <c r="Y391" s="35"/>
      <c r="Z391" s="35"/>
      <c r="AA391" s="35"/>
      <c r="AB391" s="35"/>
      <c r="AC391" s="35"/>
      <c r="AD391" s="35"/>
      <c r="AE391" s="35"/>
      <c r="AR391" s="203" t="s">
        <v>211</v>
      </c>
      <c r="AT391" s="203" t="s">
        <v>207</v>
      </c>
      <c r="AU391" s="203" t="s">
        <v>86</v>
      </c>
      <c r="AY391" s="18" t="s">
        <v>205</v>
      </c>
      <c r="BE391" s="204">
        <f>IF(N391="základní",J391,0)</f>
        <v>0</v>
      </c>
      <c r="BF391" s="204">
        <f>IF(N391="snížená",J391,0)</f>
        <v>0</v>
      </c>
      <c r="BG391" s="204">
        <f>IF(N391="zákl. přenesená",J391,0)</f>
        <v>0</v>
      </c>
      <c r="BH391" s="204">
        <f>IF(N391="sníž. přenesená",J391,0)</f>
        <v>0</v>
      </c>
      <c r="BI391" s="204">
        <f>IF(N391="nulová",J391,0)</f>
        <v>0</v>
      </c>
      <c r="BJ391" s="18" t="s">
        <v>84</v>
      </c>
      <c r="BK391" s="204">
        <f>ROUND(I391*H391,2)</f>
        <v>0</v>
      </c>
      <c r="BL391" s="18" t="s">
        <v>211</v>
      </c>
      <c r="BM391" s="203" t="s">
        <v>683</v>
      </c>
    </row>
    <row r="392" spans="1:47" s="2" customFormat="1" ht="29.25">
      <c r="A392" s="35"/>
      <c r="B392" s="36"/>
      <c r="C392" s="37"/>
      <c r="D392" s="205" t="s">
        <v>225</v>
      </c>
      <c r="E392" s="37"/>
      <c r="F392" s="206" t="s">
        <v>684</v>
      </c>
      <c r="G392" s="37"/>
      <c r="H392" s="37"/>
      <c r="I392" s="207"/>
      <c r="J392" s="37"/>
      <c r="K392" s="37"/>
      <c r="L392" s="40"/>
      <c r="M392" s="208"/>
      <c r="N392" s="209"/>
      <c r="O392" s="72"/>
      <c r="P392" s="72"/>
      <c r="Q392" s="72"/>
      <c r="R392" s="72"/>
      <c r="S392" s="72"/>
      <c r="T392" s="73"/>
      <c r="U392" s="35"/>
      <c r="V392" s="35"/>
      <c r="W392" s="35"/>
      <c r="X392" s="35"/>
      <c r="Y392" s="35"/>
      <c r="Z392" s="35"/>
      <c r="AA392" s="35"/>
      <c r="AB392" s="35"/>
      <c r="AC392" s="35"/>
      <c r="AD392" s="35"/>
      <c r="AE392" s="35"/>
      <c r="AT392" s="18" t="s">
        <v>225</v>
      </c>
      <c r="AU392" s="18" t="s">
        <v>86</v>
      </c>
    </row>
    <row r="393" spans="2:51" s="14" customFormat="1" ht="12">
      <c r="B393" s="229"/>
      <c r="C393" s="230"/>
      <c r="D393" s="205" t="s">
        <v>284</v>
      </c>
      <c r="E393" s="231" t="s">
        <v>1</v>
      </c>
      <c r="F393" s="232" t="s">
        <v>685</v>
      </c>
      <c r="G393" s="230"/>
      <c r="H393" s="231" t="s">
        <v>1</v>
      </c>
      <c r="I393" s="233"/>
      <c r="J393" s="230"/>
      <c r="K393" s="230"/>
      <c r="L393" s="234"/>
      <c r="M393" s="235"/>
      <c r="N393" s="236"/>
      <c r="O393" s="236"/>
      <c r="P393" s="236"/>
      <c r="Q393" s="236"/>
      <c r="R393" s="236"/>
      <c r="S393" s="236"/>
      <c r="T393" s="237"/>
      <c r="AT393" s="238" t="s">
        <v>284</v>
      </c>
      <c r="AU393" s="238" t="s">
        <v>86</v>
      </c>
      <c r="AV393" s="14" t="s">
        <v>84</v>
      </c>
      <c r="AW393" s="14" t="s">
        <v>32</v>
      </c>
      <c r="AX393" s="14" t="s">
        <v>76</v>
      </c>
      <c r="AY393" s="238" t="s">
        <v>205</v>
      </c>
    </row>
    <row r="394" spans="2:51" s="13" customFormat="1" ht="12">
      <c r="B394" s="214"/>
      <c r="C394" s="215"/>
      <c r="D394" s="205" t="s">
        <v>284</v>
      </c>
      <c r="E394" s="216" t="s">
        <v>1</v>
      </c>
      <c r="F394" s="217" t="s">
        <v>686</v>
      </c>
      <c r="G394" s="215"/>
      <c r="H394" s="218">
        <v>367.875</v>
      </c>
      <c r="I394" s="219"/>
      <c r="J394" s="215"/>
      <c r="K394" s="215"/>
      <c r="L394" s="220"/>
      <c r="M394" s="221"/>
      <c r="N394" s="222"/>
      <c r="O394" s="222"/>
      <c r="P394" s="222"/>
      <c r="Q394" s="222"/>
      <c r="R394" s="222"/>
      <c r="S394" s="222"/>
      <c r="T394" s="223"/>
      <c r="AT394" s="224" t="s">
        <v>284</v>
      </c>
      <c r="AU394" s="224" t="s">
        <v>86</v>
      </c>
      <c r="AV394" s="13" t="s">
        <v>86</v>
      </c>
      <c r="AW394" s="13" t="s">
        <v>32</v>
      </c>
      <c r="AX394" s="13" t="s">
        <v>76</v>
      </c>
      <c r="AY394" s="224" t="s">
        <v>205</v>
      </c>
    </row>
    <row r="395" spans="2:51" s="13" customFormat="1" ht="33.75">
      <c r="B395" s="214"/>
      <c r="C395" s="215"/>
      <c r="D395" s="205" t="s">
        <v>284</v>
      </c>
      <c r="E395" s="216" t="s">
        <v>1</v>
      </c>
      <c r="F395" s="217" t="s">
        <v>687</v>
      </c>
      <c r="G395" s="215"/>
      <c r="H395" s="218">
        <v>-67.7</v>
      </c>
      <c r="I395" s="219"/>
      <c r="J395" s="215"/>
      <c r="K395" s="215"/>
      <c r="L395" s="220"/>
      <c r="M395" s="221"/>
      <c r="N395" s="222"/>
      <c r="O395" s="222"/>
      <c r="P395" s="222"/>
      <c r="Q395" s="222"/>
      <c r="R395" s="222"/>
      <c r="S395" s="222"/>
      <c r="T395" s="223"/>
      <c r="AT395" s="224" t="s">
        <v>284</v>
      </c>
      <c r="AU395" s="224" t="s">
        <v>86</v>
      </c>
      <c r="AV395" s="13" t="s">
        <v>86</v>
      </c>
      <c r="AW395" s="13" t="s">
        <v>32</v>
      </c>
      <c r="AX395" s="13" t="s">
        <v>76</v>
      </c>
      <c r="AY395" s="224" t="s">
        <v>205</v>
      </c>
    </row>
    <row r="396" spans="2:51" s="16" customFormat="1" ht="12">
      <c r="B396" s="260"/>
      <c r="C396" s="261"/>
      <c r="D396" s="205" t="s">
        <v>284</v>
      </c>
      <c r="E396" s="262" t="s">
        <v>1</v>
      </c>
      <c r="F396" s="263" t="s">
        <v>526</v>
      </c>
      <c r="G396" s="261"/>
      <c r="H396" s="264">
        <v>300.175</v>
      </c>
      <c r="I396" s="265"/>
      <c r="J396" s="261"/>
      <c r="K396" s="261"/>
      <c r="L396" s="266"/>
      <c r="M396" s="267"/>
      <c r="N396" s="268"/>
      <c r="O396" s="268"/>
      <c r="P396" s="268"/>
      <c r="Q396" s="268"/>
      <c r="R396" s="268"/>
      <c r="S396" s="268"/>
      <c r="T396" s="269"/>
      <c r="AT396" s="270" t="s">
        <v>284</v>
      </c>
      <c r="AU396" s="270" t="s">
        <v>86</v>
      </c>
      <c r="AV396" s="16" t="s">
        <v>218</v>
      </c>
      <c r="AW396" s="16" t="s">
        <v>32</v>
      </c>
      <c r="AX396" s="16" t="s">
        <v>76</v>
      </c>
      <c r="AY396" s="270" t="s">
        <v>205</v>
      </c>
    </row>
    <row r="397" spans="2:51" s="13" customFormat="1" ht="12">
      <c r="B397" s="214"/>
      <c r="C397" s="215"/>
      <c r="D397" s="205" t="s">
        <v>284</v>
      </c>
      <c r="E397" s="216" t="s">
        <v>1</v>
      </c>
      <c r="F397" s="217" t="s">
        <v>688</v>
      </c>
      <c r="G397" s="215"/>
      <c r="H397" s="218">
        <v>230.438</v>
      </c>
      <c r="I397" s="219"/>
      <c r="J397" s="215"/>
      <c r="K397" s="215"/>
      <c r="L397" s="220"/>
      <c r="M397" s="221"/>
      <c r="N397" s="222"/>
      <c r="O397" s="222"/>
      <c r="P397" s="222"/>
      <c r="Q397" s="222"/>
      <c r="R397" s="222"/>
      <c r="S397" s="222"/>
      <c r="T397" s="223"/>
      <c r="AT397" s="224" t="s">
        <v>284</v>
      </c>
      <c r="AU397" s="224" t="s">
        <v>86</v>
      </c>
      <c r="AV397" s="13" t="s">
        <v>86</v>
      </c>
      <c r="AW397" s="13" t="s">
        <v>32</v>
      </c>
      <c r="AX397" s="13" t="s">
        <v>76</v>
      </c>
      <c r="AY397" s="224" t="s">
        <v>205</v>
      </c>
    </row>
    <row r="398" spans="2:51" s="13" customFormat="1" ht="33.75">
      <c r="B398" s="214"/>
      <c r="C398" s="215"/>
      <c r="D398" s="205" t="s">
        <v>284</v>
      </c>
      <c r="E398" s="216" t="s">
        <v>1</v>
      </c>
      <c r="F398" s="217" t="s">
        <v>689</v>
      </c>
      <c r="G398" s="215"/>
      <c r="H398" s="218">
        <v>-46.638</v>
      </c>
      <c r="I398" s="219"/>
      <c r="J398" s="215"/>
      <c r="K398" s="215"/>
      <c r="L398" s="220"/>
      <c r="M398" s="221"/>
      <c r="N398" s="222"/>
      <c r="O398" s="222"/>
      <c r="P398" s="222"/>
      <c r="Q398" s="222"/>
      <c r="R398" s="222"/>
      <c r="S398" s="222"/>
      <c r="T398" s="223"/>
      <c r="AT398" s="224" t="s">
        <v>284</v>
      </c>
      <c r="AU398" s="224" t="s">
        <v>86</v>
      </c>
      <c r="AV398" s="13" t="s">
        <v>86</v>
      </c>
      <c r="AW398" s="13" t="s">
        <v>32</v>
      </c>
      <c r="AX398" s="13" t="s">
        <v>76</v>
      </c>
      <c r="AY398" s="224" t="s">
        <v>205</v>
      </c>
    </row>
    <row r="399" spans="2:51" s="16" customFormat="1" ht="12">
      <c r="B399" s="260"/>
      <c r="C399" s="261"/>
      <c r="D399" s="205" t="s">
        <v>284</v>
      </c>
      <c r="E399" s="262" t="s">
        <v>1</v>
      </c>
      <c r="F399" s="263" t="s">
        <v>526</v>
      </c>
      <c r="G399" s="261"/>
      <c r="H399" s="264">
        <v>183.79999999999998</v>
      </c>
      <c r="I399" s="265"/>
      <c r="J399" s="261"/>
      <c r="K399" s="261"/>
      <c r="L399" s="266"/>
      <c r="M399" s="267"/>
      <c r="N399" s="268"/>
      <c r="O399" s="268"/>
      <c r="P399" s="268"/>
      <c r="Q399" s="268"/>
      <c r="R399" s="268"/>
      <c r="S399" s="268"/>
      <c r="T399" s="269"/>
      <c r="AT399" s="270" t="s">
        <v>284</v>
      </c>
      <c r="AU399" s="270" t="s">
        <v>86</v>
      </c>
      <c r="AV399" s="16" t="s">
        <v>218</v>
      </c>
      <c r="AW399" s="16" t="s">
        <v>32</v>
      </c>
      <c r="AX399" s="16" t="s">
        <v>76</v>
      </c>
      <c r="AY399" s="270" t="s">
        <v>205</v>
      </c>
    </row>
    <row r="400" spans="2:51" s="15" customFormat="1" ht="12">
      <c r="B400" s="239"/>
      <c r="C400" s="240"/>
      <c r="D400" s="205" t="s">
        <v>284</v>
      </c>
      <c r="E400" s="241" t="s">
        <v>1</v>
      </c>
      <c r="F400" s="242" t="s">
        <v>453</v>
      </c>
      <c r="G400" s="240"/>
      <c r="H400" s="243">
        <v>483.9750000000001</v>
      </c>
      <c r="I400" s="244"/>
      <c r="J400" s="240"/>
      <c r="K400" s="240"/>
      <c r="L400" s="245"/>
      <c r="M400" s="246"/>
      <c r="N400" s="247"/>
      <c r="O400" s="247"/>
      <c r="P400" s="247"/>
      <c r="Q400" s="247"/>
      <c r="R400" s="247"/>
      <c r="S400" s="247"/>
      <c r="T400" s="248"/>
      <c r="AT400" s="249" t="s">
        <v>284</v>
      </c>
      <c r="AU400" s="249" t="s">
        <v>86</v>
      </c>
      <c r="AV400" s="15" t="s">
        <v>211</v>
      </c>
      <c r="AW400" s="15" t="s">
        <v>32</v>
      </c>
      <c r="AX400" s="15" t="s">
        <v>84</v>
      </c>
      <c r="AY400" s="249" t="s">
        <v>205</v>
      </c>
    </row>
    <row r="401" spans="1:65" s="2" customFormat="1" ht="37.9" customHeight="1">
      <c r="A401" s="35"/>
      <c r="B401" s="36"/>
      <c r="C401" s="192" t="s">
        <v>690</v>
      </c>
      <c r="D401" s="192" t="s">
        <v>207</v>
      </c>
      <c r="E401" s="193" t="s">
        <v>691</v>
      </c>
      <c r="F401" s="194" t="s">
        <v>692</v>
      </c>
      <c r="G401" s="195" t="s">
        <v>282</v>
      </c>
      <c r="H401" s="196">
        <v>9.18</v>
      </c>
      <c r="I401" s="197"/>
      <c r="J401" s="198">
        <f>ROUND(I401*H401,2)</f>
        <v>0</v>
      </c>
      <c r="K401" s="194" t="s">
        <v>278</v>
      </c>
      <c r="L401" s="40"/>
      <c r="M401" s="199" t="s">
        <v>1</v>
      </c>
      <c r="N401" s="200" t="s">
        <v>41</v>
      </c>
      <c r="O401" s="72"/>
      <c r="P401" s="201">
        <f>O401*H401</f>
        <v>0</v>
      </c>
      <c r="Q401" s="201">
        <v>0.14854</v>
      </c>
      <c r="R401" s="201">
        <f>Q401*H401</f>
        <v>1.3635972</v>
      </c>
      <c r="S401" s="201">
        <v>0</v>
      </c>
      <c r="T401" s="202">
        <f>S401*H401</f>
        <v>0</v>
      </c>
      <c r="U401" s="35"/>
      <c r="V401" s="35"/>
      <c r="W401" s="35"/>
      <c r="X401" s="35"/>
      <c r="Y401" s="35"/>
      <c r="Z401" s="35"/>
      <c r="AA401" s="35"/>
      <c r="AB401" s="35"/>
      <c r="AC401" s="35"/>
      <c r="AD401" s="35"/>
      <c r="AE401" s="35"/>
      <c r="AR401" s="203" t="s">
        <v>211</v>
      </c>
      <c r="AT401" s="203" t="s">
        <v>207</v>
      </c>
      <c r="AU401" s="203" t="s">
        <v>86</v>
      </c>
      <c r="AY401" s="18" t="s">
        <v>205</v>
      </c>
      <c r="BE401" s="204">
        <f>IF(N401="základní",J401,0)</f>
        <v>0</v>
      </c>
      <c r="BF401" s="204">
        <f>IF(N401="snížená",J401,0)</f>
        <v>0</v>
      </c>
      <c r="BG401" s="204">
        <f>IF(N401="zákl. přenesená",J401,0)</f>
        <v>0</v>
      </c>
      <c r="BH401" s="204">
        <f>IF(N401="sníž. přenesená",J401,0)</f>
        <v>0</v>
      </c>
      <c r="BI401" s="204">
        <f>IF(N401="nulová",J401,0)</f>
        <v>0</v>
      </c>
      <c r="BJ401" s="18" t="s">
        <v>84</v>
      </c>
      <c r="BK401" s="204">
        <f>ROUND(I401*H401,2)</f>
        <v>0</v>
      </c>
      <c r="BL401" s="18" t="s">
        <v>211</v>
      </c>
      <c r="BM401" s="203" t="s">
        <v>693</v>
      </c>
    </row>
    <row r="402" spans="2:51" s="13" customFormat="1" ht="12">
      <c r="B402" s="214"/>
      <c r="C402" s="215"/>
      <c r="D402" s="205" t="s">
        <v>284</v>
      </c>
      <c r="E402" s="216" t="s">
        <v>1</v>
      </c>
      <c r="F402" s="217" t="s">
        <v>694</v>
      </c>
      <c r="G402" s="215"/>
      <c r="H402" s="218">
        <v>9.18</v>
      </c>
      <c r="I402" s="219"/>
      <c r="J402" s="215"/>
      <c r="K402" s="215"/>
      <c r="L402" s="220"/>
      <c r="M402" s="221"/>
      <c r="N402" s="222"/>
      <c r="O402" s="222"/>
      <c r="P402" s="222"/>
      <c r="Q402" s="222"/>
      <c r="R402" s="222"/>
      <c r="S402" s="222"/>
      <c r="T402" s="223"/>
      <c r="AT402" s="224" t="s">
        <v>284</v>
      </c>
      <c r="AU402" s="224" t="s">
        <v>86</v>
      </c>
      <c r="AV402" s="13" t="s">
        <v>86</v>
      </c>
      <c r="AW402" s="13" t="s">
        <v>32</v>
      </c>
      <c r="AX402" s="13" t="s">
        <v>84</v>
      </c>
      <c r="AY402" s="224" t="s">
        <v>205</v>
      </c>
    </row>
    <row r="403" spans="1:65" s="2" customFormat="1" ht="24.2" customHeight="1">
      <c r="A403" s="35"/>
      <c r="B403" s="36"/>
      <c r="C403" s="192" t="s">
        <v>695</v>
      </c>
      <c r="D403" s="192" t="s">
        <v>207</v>
      </c>
      <c r="E403" s="193" t="s">
        <v>696</v>
      </c>
      <c r="F403" s="194" t="s">
        <v>697</v>
      </c>
      <c r="G403" s="195" t="s">
        <v>282</v>
      </c>
      <c r="H403" s="196">
        <v>9.18</v>
      </c>
      <c r="I403" s="197"/>
      <c r="J403" s="198">
        <f>ROUND(I403*H403,2)</f>
        <v>0</v>
      </c>
      <c r="K403" s="194" t="s">
        <v>278</v>
      </c>
      <c r="L403" s="40"/>
      <c r="M403" s="199" t="s">
        <v>1</v>
      </c>
      <c r="N403" s="200" t="s">
        <v>41</v>
      </c>
      <c r="O403" s="72"/>
      <c r="P403" s="201">
        <f>O403*H403</f>
        <v>0</v>
      </c>
      <c r="Q403" s="201">
        <v>0.17764</v>
      </c>
      <c r="R403" s="201">
        <f>Q403*H403</f>
        <v>1.6307352</v>
      </c>
      <c r="S403" s="201">
        <v>0</v>
      </c>
      <c r="T403" s="202">
        <f>S403*H403</f>
        <v>0</v>
      </c>
      <c r="U403" s="35"/>
      <c r="V403" s="35"/>
      <c r="W403" s="35"/>
      <c r="X403" s="35"/>
      <c r="Y403" s="35"/>
      <c r="Z403" s="35"/>
      <c r="AA403" s="35"/>
      <c r="AB403" s="35"/>
      <c r="AC403" s="35"/>
      <c r="AD403" s="35"/>
      <c r="AE403" s="35"/>
      <c r="AR403" s="203" t="s">
        <v>211</v>
      </c>
      <c r="AT403" s="203" t="s">
        <v>207</v>
      </c>
      <c r="AU403" s="203" t="s">
        <v>86</v>
      </c>
      <c r="AY403" s="18" t="s">
        <v>205</v>
      </c>
      <c r="BE403" s="204">
        <f>IF(N403="základní",J403,0)</f>
        <v>0</v>
      </c>
      <c r="BF403" s="204">
        <f>IF(N403="snížená",J403,0)</f>
        <v>0</v>
      </c>
      <c r="BG403" s="204">
        <f>IF(N403="zákl. přenesená",J403,0)</f>
        <v>0</v>
      </c>
      <c r="BH403" s="204">
        <f>IF(N403="sníž. přenesená",J403,0)</f>
        <v>0</v>
      </c>
      <c r="BI403" s="204">
        <f>IF(N403="nulová",J403,0)</f>
        <v>0</v>
      </c>
      <c r="BJ403" s="18" t="s">
        <v>84</v>
      </c>
      <c r="BK403" s="204">
        <f>ROUND(I403*H403,2)</f>
        <v>0</v>
      </c>
      <c r="BL403" s="18" t="s">
        <v>211</v>
      </c>
      <c r="BM403" s="203" t="s">
        <v>698</v>
      </c>
    </row>
    <row r="404" spans="2:51" s="13" customFormat="1" ht="12">
      <c r="B404" s="214"/>
      <c r="C404" s="215"/>
      <c r="D404" s="205" t="s">
        <v>284</v>
      </c>
      <c r="E404" s="216" t="s">
        <v>1</v>
      </c>
      <c r="F404" s="217" t="s">
        <v>694</v>
      </c>
      <c r="G404" s="215"/>
      <c r="H404" s="218">
        <v>9.18</v>
      </c>
      <c r="I404" s="219"/>
      <c r="J404" s="215"/>
      <c r="K404" s="215"/>
      <c r="L404" s="220"/>
      <c r="M404" s="221"/>
      <c r="N404" s="222"/>
      <c r="O404" s="222"/>
      <c r="P404" s="222"/>
      <c r="Q404" s="222"/>
      <c r="R404" s="222"/>
      <c r="S404" s="222"/>
      <c r="T404" s="223"/>
      <c r="AT404" s="224" t="s">
        <v>284</v>
      </c>
      <c r="AU404" s="224" t="s">
        <v>86</v>
      </c>
      <c r="AV404" s="13" t="s">
        <v>86</v>
      </c>
      <c r="AW404" s="13" t="s">
        <v>32</v>
      </c>
      <c r="AX404" s="13" t="s">
        <v>84</v>
      </c>
      <c r="AY404" s="224" t="s">
        <v>205</v>
      </c>
    </row>
    <row r="405" spans="1:65" s="2" customFormat="1" ht="14.45" customHeight="1">
      <c r="A405" s="35"/>
      <c r="B405" s="36"/>
      <c r="C405" s="192" t="s">
        <v>699</v>
      </c>
      <c r="D405" s="192" t="s">
        <v>207</v>
      </c>
      <c r="E405" s="193" t="s">
        <v>700</v>
      </c>
      <c r="F405" s="194" t="s">
        <v>701</v>
      </c>
      <c r="G405" s="195" t="s">
        <v>210</v>
      </c>
      <c r="H405" s="196">
        <v>66</v>
      </c>
      <c r="I405" s="197"/>
      <c r="J405" s="198">
        <f>ROUND(I405*H405,2)</f>
        <v>0</v>
      </c>
      <c r="K405" s="194" t="s">
        <v>278</v>
      </c>
      <c r="L405" s="40"/>
      <c r="M405" s="199" t="s">
        <v>1</v>
      </c>
      <c r="N405" s="200" t="s">
        <v>41</v>
      </c>
      <c r="O405" s="72"/>
      <c r="P405" s="201">
        <f>O405*H405</f>
        <v>0</v>
      </c>
      <c r="Q405" s="201">
        <v>0.04555</v>
      </c>
      <c r="R405" s="201">
        <f>Q405*H405</f>
        <v>3.0063</v>
      </c>
      <c r="S405" s="201">
        <v>0</v>
      </c>
      <c r="T405" s="202">
        <f>S405*H405</f>
        <v>0</v>
      </c>
      <c r="U405" s="35"/>
      <c r="V405" s="35"/>
      <c r="W405" s="35"/>
      <c r="X405" s="35"/>
      <c r="Y405" s="35"/>
      <c r="Z405" s="35"/>
      <c r="AA405" s="35"/>
      <c r="AB405" s="35"/>
      <c r="AC405" s="35"/>
      <c r="AD405" s="35"/>
      <c r="AE405" s="35"/>
      <c r="AR405" s="203" t="s">
        <v>211</v>
      </c>
      <c r="AT405" s="203" t="s">
        <v>207</v>
      </c>
      <c r="AU405" s="203" t="s">
        <v>86</v>
      </c>
      <c r="AY405" s="18" t="s">
        <v>205</v>
      </c>
      <c r="BE405" s="204">
        <f>IF(N405="základní",J405,0)</f>
        <v>0</v>
      </c>
      <c r="BF405" s="204">
        <f>IF(N405="snížená",J405,0)</f>
        <v>0</v>
      </c>
      <c r="BG405" s="204">
        <f>IF(N405="zákl. přenesená",J405,0)</f>
        <v>0</v>
      </c>
      <c r="BH405" s="204">
        <f>IF(N405="sníž. přenesená",J405,0)</f>
        <v>0</v>
      </c>
      <c r="BI405" s="204">
        <f>IF(N405="nulová",J405,0)</f>
        <v>0</v>
      </c>
      <c r="BJ405" s="18" t="s">
        <v>84</v>
      </c>
      <c r="BK405" s="204">
        <f>ROUND(I405*H405,2)</f>
        <v>0</v>
      </c>
      <c r="BL405" s="18" t="s">
        <v>211</v>
      </c>
      <c r="BM405" s="203" t="s">
        <v>702</v>
      </c>
    </row>
    <row r="406" spans="2:51" s="13" customFormat="1" ht="12">
      <c r="B406" s="214"/>
      <c r="C406" s="215"/>
      <c r="D406" s="205" t="s">
        <v>284</v>
      </c>
      <c r="E406" s="216" t="s">
        <v>1</v>
      </c>
      <c r="F406" s="217" t="s">
        <v>703</v>
      </c>
      <c r="G406" s="215"/>
      <c r="H406" s="218">
        <v>60</v>
      </c>
      <c r="I406" s="219"/>
      <c r="J406" s="215"/>
      <c r="K406" s="215"/>
      <c r="L406" s="220"/>
      <c r="M406" s="221"/>
      <c r="N406" s="222"/>
      <c r="O406" s="222"/>
      <c r="P406" s="222"/>
      <c r="Q406" s="222"/>
      <c r="R406" s="222"/>
      <c r="S406" s="222"/>
      <c r="T406" s="223"/>
      <c r="AT406" s="224" t="s">
        <v>284</v>
      </c>
      <c r="AU406" s="224" t="s">
        <v>86</v>
      </c>
      <c r="AV406" s="13" t="s">
        <v>86</v>
      </c>
      <c r="AW406" s="13" t="s">
        <v>32</v>
      </c>
      <c r="AX406" s="13" t="s">
        <v>76</v>
      </c>
      <c r="AY406" s="224" t="s">
        <v>205</v>
      </c>
    </row>
    <row r="407" spans="2:51" s="13" customFormat="1" ht="12">
      <c r="B407" s="214"/>
      <c r="C407" s="215"/>
      <c r="D407" s="205" t="s">
        <v>284</v>
      </c>
      <c r="E407" s="216" t="s">
        <v>1</v>
      </c>
      <c r="F407" s="217" t="s">
        <v>704</v>
      </c>
      <c r="G407" s="215"/>
      <c r="H407" s="218">
        <v>6</v>
      </c>
      <c r="I407" s="219"/>
      <c r="J407" s="215"/>
      <c r="K407" s="215"/>
      <c r="L407" s="220"/>
      <c r="M407" s="221"/>
      <c r="N407" s="222"/>
      <c r="O407" s="222"/>
      <c r="P407" s="222"/>
      <c r="Q407" s="222"/>
      <c r="R407" s="222"/>
      <c r="S407" s="222"/>
      <c r="T407" s="223"/>
      <c r="AT407" s="224" t="s">
        <v>284</v>
      </c>
      <c r="AU407" s="224" t="s">
        <v>86</v>
      </c>
      <c r="AV407" s="13" t="s">
        <v>86</v>
      </c>
      <c r="AW407" s="13" t="s">
        <v>32</v>
      </c>
      <c r="AX407" s="13" t="s">
        <v>76</v>
      </c>
      <c r="AY407" s="224" t="s">
        <v>205</v>
      </c>
    </row>
    <row r="408" spans="2:51" s="15" customFormat="1" ht="12">
      <c r="B408" s="239"/>
      <c r="C408" s="240"/>
      <c r="D408" s="205" t="s">
        <v>284</v>
      </c>
      <c r="E408" s="241" t="s">
        <v>1</v>
      </c>
      <c r="F408" s="242" t="s">
        <v>453</v>
      </c>
      <c r="G408" s="240"/>
      <c r="H408" s="243">
        <v>66</v>
      </c>
      <c r="I408" s="244"/>
      <c r="J408" s="240"/>
      <c r="K408" s="240"/>
      <c r="L408" s="245"/>
      <c r="M408" s="246"/>
      <c r="N408" s="247"/>
      <c r="O408" s="247"/>
      <c r="P408" s="247"/>
      <c r="Q408" s="247"/>
      <c r="R408" s="247"/>
      <c r="S408" s="247"/>
      <c r="T408" s="248"/>
      <c r="AT408" s="249" t="s">
        <v>284</v>
      </c>
      <c r="AU408" s="249" t="s">
        <v>86</v>
      </c>
      <c r="AV408" s="15" t="s">
        <v>211</v>
      </c>
      <c r="AW408" s="15" t="s">
        <v>32</v>
      </c>
      <c r="AX408" s="15" t="s">
        <v>84</v>
      </c>
      <c r="AY408" s="249" t="s">
        <v>205</v>
      </c>
    </row>
    <row r="409" spans="1:65" s="2" customFormat="1" ht="14.45" customHeight="1">
      <c r="A409" s="35"/>
      <c r="B409" s="36"/>
      <c r="C409" s="192" t="s">
        <v>705</v>
      </c>
      <c r="D409" s="192" t="s">
        <v>207</v>
      </c>
      <c r="E409" s="193" t="s">
        <v>706</v>
      </c>
      <c r="F409" s="194" t="s">
        <v>707</v>
      </c>
      <c r="G409" s="195" t="s">
        <v>210</v>
      </c>
      <c r="H409" s="196">
        <v>104</v>
      </c>
      <c r="I409" s="197"/>
      <c r="J409" s="198">
        <f>ROUND(I409*H409,2)</f>
        <v>0</v>
      </c>
      <c r="K409" s="194" t="s">
        <v>278</v>
      </c>
      <c r="L409" s="40"/>
      <c r="M409" s="199" t="s">
        <v>1</v>
      </c>
      <c r="N409" s="200" t="s">
        <v>41</v>
      </c>
      <c r="O409" s="72"/>
      <c r="P409" s="201">
        <f>O409*H409</f>
        <v>0</v>
      </c>
      <c r="Q409" s="201">
        <v>0.05455</v>
      </c>
      <c r="R409" s="201">
        <f>Q409*H409</f>
        <v>5.6732000000000005</v>
      </c>
      <c r="S409" s="201">
        <v>0</v>
      </c>
      <c r="T409" s="202">
        <f>S409*H409</f>
        <v>0</v>
      </c>
      <c r="U409" s="35"/>
      <c r="V409" s="35"/>
      <c r="W409" s="35"/>
      <c r="X409" s="35"/>
      <c r="Y409" s="35"/>
      <c r="Z409" s="35"/>
      <c r="AA409" s="35"/>
      <c r="AB409" s="35"/>
      <c r="AC409" s="35"/>
      <c r="AD409" s="35"/>
      <c r="AE409" s="35"/>
      <c r="AR409" s="203" t="s">
        <v>211</v>
      </c>
      <c r="AT409" s="203" t="s">
        <v>207</v>
      </c>
      <c r="AU409" s="203" t="s">
        <v>86</v>
      </c>
      <c r="AY409" s="18" t="s">
        <v>205</v>
      </c>
      <c r="BE409" s="204">
        <f>IF(N409="základní",J409,0)</f>
        <v>0</v>
      </c>
      <c r="BF409" s="204">
        <f>IF(N409="snížená",J409,0)</f>
        <v>0</v>
      </c>
      <c r="BG409" s="204">
        <f>IF(N409="zákl. přenesená",J409,0)</f>
        <v>0</v>
      </c>
      <c r="BH409" s="204">
        <f>IF(N409="sníž. přenesená",J409,0)</f>
        <v>0</v>
      </c>
      <c r="BI409" s="204">
        <f>IF(N409="nulová",J409,0)</f>
        <v>0</v>
      </c>
      <c r="BJ409" s="18" t="s">
        <v>84</v>
      </c>
      <c r="BK409" s="204">
        <f>ROUND(I409*H409,2)</f>
        <v>0</v>
      </c>
      <c r="BL409" s="18" t="s">
        <v>211</v>
      </c>
      <c r="BM409" s="203" t="s">
        <v>708</v>
      </c>
    </row>
    <row r="410" spans="2:51" s="13" customFormat="1" ht="12">
      <c r="B410" s="214"/>
      <c r="C410" s="215"/>
      <c r="D410" s="205" t="s">
        <v>284</v>
      </c>
      <c r="E410" s="216" t="s">
        <v>1</v>
      </c>
      <c r="F410" s="217" t="s">
        <v>709</v>
      </c>
      <c r="G410" s="215"/>
      <c r="H410" s="218">
        <v>104</v>
      </c>
      <c r="I410" s="219"/>
      <c r="J410" s="215"/>
      <c r="K410" s="215"/>
      <c r="L410" s="220"/>
      <c r="M410" s="221"/>
      <c r="N410" s="222"/>
      <c r="O410" s="222"/>
      <c r="P410" s="222"/>
      <c r="Q410" s="222"/>
      <c r="R410" s="222"/>
      <c r="S410" s="222"/>
      <c r="T410" s="223"/>
      <c r="AT410" s="224" t="s">
        <v>284</v>
      </c>
      <c r="AU410" s="224" t="s">
        <v>86</v>
      </c>
      <c r="AV410" s="13" t="s">
        <v>86</v>
      </c>
      <c r="AW410" s="13" t="s">
        <v>32</v>
      </c>
      <c r="AX410" s="13" t="s">
        <v>84</v>
      </c>
      <c r="AY410" s="224" t="s">
        <v>205</v>
      </c>
    </row>
    <row r="411" spans="1:65" s="2" customFormat="1" ht="14.45" customHeight="1">
      <c r="A411" s="35"/>
      <c r="B411" s="36"/>
      <c r="C411" s="192" t="s">
        <v>710</v>
      </c>
      <c r="D411" s="192" t="s">
        <v>207</v>
      </c>
      <c r="E411" s="193" t="s">
        <v>711</v>
      </c>
      <c r="F411" s="194" t="s">
        <v>712</v>
      </c>
      <c r="G411" s="195" t="s">
        <v>210</v>
      </c>
      <c r="H411" s="196">
        <v>16</v>
      </c>
      <c r="I411" s="197"/>
      <c r="J411" s="198">
        <f>ROUND(I411*H411,2)</f>
        <v>0</v>
      </c>
      <c r="K411" s="194" t="s">
        <v>278</v>
      </c>
      <c r="L411" s="40"/>
      <c r="M411" s="199" t="s">
        <v>1</v>
      </c>
      <c r="N411" s="200" t="s">
        <v>41</v>
      </c>
      <c r="O411" s="72"/>
      <c r="P411" s="201">
        <f>O411*H411</f>
        <v>0</v>
      </c>
      <c r="Q411" s="201">
        <v>0.08185</v>
      </c>
      <c r="R411" s="201">
        <f>Q411*H411</f>
        <v>1.3096</v>
      </c>
      <c r="S411" s="201">
        <v>0</v>
      </c>
      <c r="T411" s="202">
        <f>S411*H411</f>
        <v>0</v>
      </c>
      <c r="U411" s="35"/>
      <c r="V411" s="35"/>
      <c r="W411" s="35"/>
      <c r="X411" s="35"/>
      <c r="Y411" s="35"/>
      <c r="Z411" s="35"/>
      <c r="AA411" s="35"/>
      <c r="AB411" s="35"/>
      <c r="AC411" s="35"/>
      <c r="AD411" s="35"/>
      <c r="AE411" s="35"/>
      <c r="AR411" s="203" t="s">
        <v>211</v>
      </c>
      <c r="AT411" s="203" t="s">
        <v>207</v>
      </c>
      <c r="AU411" s="203" t="s">
        <v>86</v>
      </c>
      <c r="AY411" s="18" t="s">
        <v>205</v>
      </c>
      <c r="BE411" s="204">
        <f>IF(N411="základní",J411,0)</f>
        <v>0</v>
      </c>
      <c r="BF411" s="204">
        <f>IF(N411="snížená",J411,0)</f>
        <v>0</v>
      </c>
      <c r="BG411" s="204">
        <f>IF(N411="zákl. přenesená",J411,0)</f>
        <v>0</v>
      </c>
      <c r="BH411" s="204">
        <f>IF(N411="sníž. přenesená",J411,0)</f>
        <v>0</v>
      </c>
      <c r="BI411" s="204">
        <f>IF(N411="nulová",J411,0)</f>
        <v>0</v>
      </c>
      <c r="BJ411" s="18" t="s">
        <v>84</v>
      </c>
      <c r="BK411" s="204">
        <f>ROUND(I411*H411,2)</f>
        <v>0</v>
      </c>
      <c r="BL411" s="18" t="s">
        <v>211</v>
      </c>
      <c r="BM411" s="203" t="s">
        <v>713</v>
      </c>
    </row>
    <row r="412" spans="2:51" s="13" customFormat="1" ht="12">
      <c r="B412" s="214"/>
      <c r="C412" s="215"/>
      <c r="D412" s="205" t="s">
        <v>284</v>
      </c>
      <c r="E412" s="216" t="s">
        <v>1</v>
      </c>
      <c r="F412" s="217" t="s">
        <v>714</v>
      </c>
      <c r="G412" s="215"/>
      <c r="H412" s="218">
        <v>16</v>
      </c>
      <c r="I412" s="219"/>
      <c r="J412" s="215"/>
      <c r="K412" s="215"/>
      <c r="L412" s="220"/>
      <c r="M412" s="221"/>
      <c r="N412" s="222"/>
      <c r="O412" s="222"/>
      <c r="P412" s="222"/>
      <c r="Q412" s="222"/>
      <c r="R412" s="222"/>
      <c r="S412" s="222"/>
      <c r="T412" s="223"/>
      <c r="AT412" s="224" t="s">
        <v>284</v>
      </c>
      <c r="AU412" s="224" t="s">
        <v>86</v>
      </c>
      <c r="AV412" s="13" t="s">
        <v>86</v>
      </c>
      <c r="AW412" s="13" t="s">
        <v>32</v>
      </c>
      <c r="AX412" s="13" t="s">
        <v>84</v>
      </c>
      <c r="AY412" s="224" t="s">
        <v>205</v>
      </c>
    </row>
    <row r="413" spans="1:65" s="2" customFormat="1" ht="14.45" customHeight="1">
      <c r="A413" s="35"/>
      <c r="B413" s="36"/>
      <c r="C413" s="192" t="s">
        <v>715</v>
      </c>
      <c r="D413" s="192" t="s">
        <v>207</v>
      </c>
      <c r="E413" s="193" t="s">
        <v>716</v>
      </c>
      <c r="F413" s="194" t="s">
        <v>717</v>
      </c>
      <c r="G413" s="195" t="s">
        <v>210</v>
      </c>
      <c r="H413" s="196">
        <v>100</v>
      </c>
      <c r="I413" s="197"/>
      <c r="J413" s="198">
        <f>ROUND(I413*H413,2)</f>
        <v>0</v>
      </c>
      <c r="K413" s="194" t="s">
        <v>278</v>
      </c>
      <c r="L413" s="40"/>
      <c r="M413" s="199" t="s">
        <v>1</v>
      </c>
      <c r="N413" s="200" t="s">
        <v>41</v>
      </c>
      <c r="O413" s="72"/>
      <c r="P413" s="201">
        <f>O413*H413</f>
        <v>0</v>
      </c>
      <c r="Q413" s="201">
        <v>0.09105</v>
      </c>
      <c r="R413" s="201">
        <f>Q413*H413</f>
        <v>9.105</v>
      </c>
      <c r="S413" s="201">
        <v>0</v>
      </c>
      <c r="T413" s="202">
        <f>S413*H413</f>
        <v>0</v>
      </c>
      <c r="U413" s="35"/>
      <c r="V413" s="35"/>
      <c r="W413" s="35"/>
      <c r="X413" s="35"/>
      <c r="Y413" s="35"/>
      <c r="Z413" s="35"/>
      <c r="AA413" s="35"/>
      <c r="AB413" s="35"/>
      <c r="AC413" s="35"/>
      <c r="AD413" s="35"/>
      <c r="AE413" s="35"/>
      <c r="AR413" s="203" t="s">
        <v>211</v>
      </c>
      <c r="AT413" s="203" t="s">
        <v>207</v>
      </c>
      <c r="AU413" s="203" t="s">
        <v>86</v>
      </c>
      <c r="AY413" s="18" t="s">
        <v>205</v>
      </c>
      <c r="BE413" s="204">
        <f>IF(N413="základní",J413,0)</f>
        <v>0</v>
      </c>
      <c r="BF413" s="204">
        <f>IF(N413="snížená",J413,0)</f>
        <v>0</v>
      </c>
      <c r="BG413" s="204">
        <f>IF(N413="zákl. přenesená",J413,0)</f>
        <v>0</v>
      </c>
      <c r="BH413" s="204">
        <f>IF(N413="sníž. přenesená",J413,0)</f>
        <v>0</v>
      </c>
      <c r="BI413" s="204">
        <f>IF(N413="nulová",J413,0)</f>
        <v>0</v>
      </c>
      <c r="BJ413" s="18" t="s">
        <v>84</v>
      </c>
      <c r="BK413" s="204">
        <f>ROUND(I413*H413,2)</f>
        <v>0</v>
      </c>
      <c r="BL413" s="18" t="s">
        <v>211</v>
      </c>
      <c r="BM413" s="203" t="s">
        <v>718</v>
      </c>
    </row>
    <row r="414" spans="2:51" s="13" customFormat="1" ht="12">
      <c r="B414" s="214"/>
      <c r="C414" s="215"/>
      <c r="D414" s="205" t="s">
        <v>284</v>
      </c>
      <c r="E414" s="216" t="s">
        <v>1</v>
      </c>
      <c r="F414" s="217" t="s">
        <v>719</v>
      </c>
      <c r="G414" s="215"/>
      <c r="H414" s="218">
        <v>100</v>
      </c>
      <c r="I414" s="219"/>
      <c r="J414" s="215"/>
      <c r="K414" s="215"/>
      <c r="L414" s="220"/>
      <c r="M414" s="221"/>
      <c r="N414" s="222"/>
      <c r="O414" s="222"/>
      <c r="P414" s="222"/>
      <c r="Q414" s="222"/>
      <c r="R414" s="222"/>
      <c r="S414" s="222"/>
      <c r="T414" s="223"/>
      <c r="AT414" s="224" t="s">
        <v>284</v>
      </c>
      <c r="AU414" s="224" t="s">
        <v>86</v>
      </c>
      <c r="AV414" s="13" t="s">
        <v>86</v>
      </c>
      <c r="AW414" s="13" t="s">
        <v>32</v>
      </c>
      <c r="AX414" s="13" t="s">
        <v>84</v>
      </c>
      <c r="AY414" s="224" t="s">
        <v>205</v>
      </c>
    </row>
    <row r="415" spans="1:65" s="2" customFormat="1" ht="14.45" customHeight="1">
      <c r="A415" s="35"/>
      <c r="B415" s="36"/>
      <c r="C415" s="192" t="s">
        <v>720</v>
      </c>
      <c r="D415" s="192" t="s">
        <v>207</v>
      </c>
      <c r="E415" s="193" t="s">
        <v>721</v>
      </c>
      <c r="F415" s="194" t="s">
        <v>722</v>
      </c>
      <c r="G415" s="195" t="s">
        <v>210</v>
      </c>
      <c r="H415" s="196">
        <v>16</v>
      </c>
      <c r="I415" s="197"/>
      <c r="J415" s="198">
        <f>ROUND(I415*H415,2)</f>
        <v>0</v>
      </c>
      <c r="K415" s="194" t="s">
        <v>278</v>
      </c>
      <c r="L415" s="40"/>
      <c r="M415" s="199" t="s">
        <v>1</v>
      </c>
      <c r="N415" s="200" t="s">
        <v>41</v>
      </c>
      <c r="O415" s="72"/>
      <c r="P415" s="201">
        <f>O415*H415</f>
        <v>0</v>
      </c>
      <c r="Q415" s="201">
        <v>0.12705</v>
      </c>
      <c r="R415" s="201">
        <f>Q415*H415</f>
        <v>2.0328</v>
      </c>
      <c r="S415" s="201">
        <v>0</v>
      </c>
      <c r="T415" s="202">
        <f>S415*H415</f>
        <v>0</v>
      </c>
      <c r="U415" s="35"/>
      <c r="V415" s="35"/>
      <c r="W415" s="35"/>
      <c r="X415" s="35"/>
      <c r="Y415" s="35"/>
      <c r="Z415" s="35"/>
      <c r="AA415" s="35"/>
      <c r="AB415" s="35"/>
      <c r="AC415" s="35"/>
      <c r="AD415" s="35"/>
      <c r="AE415" s="35"/>
      <c r="AR415" s="203" t="s">
        <v>211</v>
      </c>
      <c r="AT415" s="203" t="s">
        <v>207</v>
      </c>
      <c r="AU415" s="203" t="s">
        <v>86</v>
      </c>
      <c r="AY415" s="18" t="s">
        <v>205</v>
      </c>
      <c r="BE415" s="204">
        <f>IF(N415="základní",J415,0)</f>
        <v>0</v>
      </c>
      <c r="BF415" s="204">
        <f>IF(N415="snížená",J415,0)</f>
        <v>0</v>
      </c>
      <c r="BG415" s="204">
        <f>IF(N415="zákl. přenesená",J415,0)</f>
        <v>0</v>
      </c>
      <c r="BH415" s="204">
        <f>IF(N415="sníž. přenesená",J415,0)</f>
        <v>0</v>
      </c>
      <c r="BI415" s="204">
        <f>IF(N415="nulová",J415,0)</f>
        <v>0</v>
      </c>
      <c r="BJ415" s="18" t="s">
        <v>84</v>
      </c>
      <c r="BK415" s="204">
        <f>ROUND(I415*H415,2)</f>
        <v>0</v>
      </c>
      <c r="BL415" s="18" t="s">
        <v>211</v>
      </c>
      <c r="BM415" s="203" t="s">
        <v>723</v>
      </c>
    </row>
    <row r="416" spans="2:51" s="13" customFormat="1" ht="12">
      <c r="B416" s="214"/>
      <c r="C416" s="215"/>
      <c r="D416" s="205" t="s">
        <v>284</v>
      </c>
      <c r="E416" s="216" t="s">
        <v>1</v>
      </c>
      <c r="F416" s="217" t="s">
        <v>724</v>
      </c>
      <c r="G416" s="215"/>
      <c r="H416" s="218">
        <v>16</v>
      </c>
      <c r="I416" s="219"/>
      <c r="J416" s="215"/>
      <c r="K416" s="215"/>
      <c r="L416" s="220"/>
      <c r="M416" s="221"/>
      <c r="N416" s="222"/>
      <c r="O416" s="222"/>
      <c r="P416" s="222"/>
      <c r="Q416" s="222"/>
      <c r="R416" s="222"/>
      <c r="S416" s="222"/>
      <c r="T416" s="223"/>
      <c r="AT416" s="224" t="s">
        <v>284</v>
      </c>
      <c r="AU416" s="224" t="s">
        <v>86</v>
      </c>
      <c r="AV416" s="13" t="s">
        <v>86</v>
      </c>
      <c r="AW416" s="13" t="s">
        <v>32</v>
      </c>
      <c r="AX416" s="13" t="s">
        <v>84</v>
      </c>
      <c r="AY416" s="224" t="s">
        <v>205</v>
      </c>
    </row>
    <row r="417" spans="1:65" s="2" customFormat="1" ht="14.45" customHeight="1">
      <c r="A417" s="35"/>
      <c r="B417" s="36"/>
      <c r="C417" s="192" t="s">
        <v>725</v>
      </c>
      <c r="D417" s="192" t="s">
        <v>207</v>
      </c>
      <c r="E417" s="193" t="s">
        <v>726</v>
      </c>
      <c r="F417" s="194" t="s">
        <v>727</v>
      </c>
      <c r="G417" s="195" t="s">
        <v>358</v>
      </c>
      <c r="H417" s="196">
        <v>6.665</v>
      </c>
      <c r="I417" s="197"/>
      <c r="J417" s="198">
        <f>ROUND(I417*H417,2)</f>
        <v>0</v>
      </c>
      <c r="K417" s="194" t="s">
        <v>278</v>
      </c>
      <c r="L417" s="40"/>
      <c r="M417" s="199" t="s">
        <v>1</v>
      </c>
      <c r="N417" s="200" t="s">
        <v>41</v>
      </c>
      <c r="O417" s="72"/>
      <c r="P417" s="201">
        <f>O417*H417</f>
        <v>0</v>
      </c>
      <c r="Q417" s="201">
        <v>2.4533</v>
      </c>
      <c r="R417" s="201">
        <f>Q417*H417</f>
        <v>16.3512445</v>
      </c>
      <c r="S417" s="201">
        <v>0</v>
      </c>
      <c r="T417" s="202">
        <f>S417*H417</f>
        <v>0</v>
      </c>
      <c r="U417" s="35"/>
      <c r="V417" s="35"/>
      <c r="W417" s="35"/>
      <c r="X417" s="35"/>
      <c r="Y417" s="35"/>
      <c r="Z417" s="35"/>
      <c r="AA417" s="35"/>
      <c r="AB417" s="35"/>
      <c r="AC417" s="35"/>
      <c r="AD417" s="35"/>
      <c r="AE417" s="35"/>
      <c r="AR417" s="203" t="s">
        <v>211</v>
      </c>
      <c r="AT417" s="203" t="s">
        <v>207</v>
      </c>
      <c r="AU417" s="203" t="s">
        <v>86</v>
      </c>
      <c r="AY417" s="18" t="s">
        <v>205</v>
      </c>
      <c r="BE417" s="204">
        <f>IF(N417="základní",J417,0)</f>
        <v>0</v>
      </c>
      <c r="BF417" s="204">
        <f>IF(N417="snížená",J417,0)</f>
        <v>0</v>
      </c>
      <c r="BG417" s="204">
        <f>IF(N417="zákl. přenesená",J417,0)</f>
        <v>0</v>
      </c>
      <c r="BH417" s="204">
        <f>IF(N417="sníž. přenesená",J417,0)</f>
        <v>0</v>
      </c>
      <c r="BI417" s="204">
        <f>IF(N417="nulová",J417,0)</f>
        <v>0</v>
      </c>
      <c r="BJ417" s="18" t="s">
        <v>84</v>
      </c>
      <c r="BK417" s="204">
        <f>ROUND(I417*H417,2)</f>
        <v>0</v>
      </c>
      <c r="BL417" s="18" t="s">
        <v>211</v>
      </c>
      <c r="BM417" s="203" t="s">
        <v>728</v>
      </c>
    </row>
    <row r="418" spans="2:51" s="14" customFormat="1" ht="12">
      <c r="B418" s="229"/>
      <c r="C418" s="230"/>
      <c r="D418" s="205" t="s">
        <v>284</v>
      </c>
      <c r="E418" s="231" t="s">
        <v>1</v>
      </c>
      <c r="F418" s="232" t="s">
        <v>729</v>
      </c>
      <c r="G418" s="230"/>
      <c r="H418" s="231" t="s">
        <v>1</v>
      </c>
      <c r="I418" s="233"/>
      <c r="J418" s="230"/>
      <c r="K418" s="230"/>
      <c r="L418" s="234"/>
      <c r="M418" s="235"/>
      <c r="N418" s="236"/>
      <c r="O418" s="236"/>
      <c r="P418" s="236"/>
      <c r="Q418" s="236"/>
      <c r="R418" s="236"/>
      <c r="S418" s="236"/>
      <c r="T418" s="237"/>
      <c r="AT418" s="238" t="s">
        <v>284</v>
      </c>
      <c r="AU418" s="238" t="s">
        <v>86</v>
      </c>
      <c r="AV418" s="14" t="s">
        <v>84</v>
      </c>
      <c r="AW418" s="14" t="s">
        <v>32</v>
      </c>
      <c r="AX418" s="14" t="s">
        <v>76</v>
      </c>
      <c r="AY418" s="238" t="s">
        <v>205</v>
      </c>
    </row>
    <row r="419" spans="2:51" s="13" customFormat="1" ht="12">
      <c r="B419" s="214"/>
      <c r="C419" s="215"/>
      <c r="D419" s="205" t="s">
        <v>284</v>
      </c>
      <c r="E419" s="216" t="s">
        <v>1</v>
      </c>
      <c r="F419" s="217" t="s">
        <v>730</v>
      </c>
      <c r="G419" s="215"/>
      <c r="H419" s="218">
        <v>3.463</v>
      </c>
      <c r="I419" s="219"/>
      <c r="J419" s="215"/>
      <c r="K419" s="215"/>
      <c r="L419" s="220"/>
      <c r="M419" s="221"/>
      <c r="N419" s="222"/>
      <c r="O419" s="222"/>
      <c r="P419" s="222"/>
      <c r="Q419" s="222"/>
      <c r="R419" s="222"/>
      <c r="S419" s="222"/>
      <c r="T419" s="223"/>
      <c r="AT419" s="224" t="s">
        <v>284</v>
      </c>
      <c r="AU419" s="224" t="s">
        <v>86</v>
      </c>
      <c r="AV419" s="13" t="s">
        <v>86</v>
      </c>
      <c r="AW419" s="13" t="s">
        <v>32</v>
      </c>
      <c r="AX419" s="13" t="s">
        <v>76</v>
      </c>
      <c r="AY419" s="224" t="s">
        <v>205</v>
      </c>
    </row>
    <row r="420" spans="2:51" s="13" customFormat="1" ht="12">
      <c r="B420" s="214"/>
      <c r="C420" s="215"/>
      <c r="D420" s="205" t="s">
        <v>284</v>
      </c>
      <c r="E420" s="216" t="s">
        <v>1</v>
      </c>
      <c r="F420" s="217" t="s">
        <v>731</v>
      </c>
      <c r="G420" s="215"/>
      <c r="H420" s="218">
        <v>2.012</v>
      </c>
      <c r="I420" s="219"/>
      <c r="J420" s="215"/>
      <c r="K420" s="215"/>
      <c r="L420" s="220"/>
      <c r="M420" s="221"/>
      <c r="N420" s="222"/>
      <c r="O420" s="222"/>
      <c r="P420" s="222"/>
      <c r="Q420" s="222"/>
      <c r="R420" s="222"/>
      <c r="S420" s="222"/>
      <c r="T420" s="223"/>
      <c r="AT420" s="224" t="s">
        <v>284</v>
      </c>
      <c r="AU420" s="224" t="s">
        <v>86</v>
      </c>
      <c r="AV420" s="13" t="s">
        <v>86</v>
      </c>
      <c r="AW420" s="13" t="s">
        <v>32</v>
      </c>
      <c r="AX420" s="13" t="s">
        <v>76</v>
      </c>
      <c r="AY420" s="224" t="s">
        <v>205</v>
      </c>
    </row>
    <row r="421" spans="2:51" s="13" customFormat="1" ht="12">
      <c r="B421" s="214"/>
      <c r="C421" s="215"/>
      <c r="D421" s="205" t="s">
        <v>284</v>
      </c>
      <c r="E421" s="216" t="s">
        <v>1</v>
      </c>
      <c r="F421" s="217" t="s">
        <v>732</v>
      </c>
      <c r="G421" s="215"/>
      <c r="H421" s="218">
        <v>1.19</v>
      </c>
      <c r="I421" s="219"/>
      <c r="J421" s="215"/>
      <c r="K421" s="215"/>
      <c r="L421" s="220"/>
      <c r="M421" s="221"/>
      <c r="N421" s="222"/>
      <c r="O421" s="222"/>
      <c r="P421" s="222"/>
      <c r="Q421" s="222"/>
      <c r="R421" s="222"/>
      <c r="S421" s="222"/>
      <c r="T421" s="223"/>
      <c r="AT421" s="224" t="s">
        <v>284</v>
      </c>
      <c r="AU421" s="224" t="s">
        <v>86</v>
      </c>
      <c r="AV421" s="13" t="s">
        <v>86</v>
      </c>
      <c r="AW421" s="13" t="s">
        <v>32</v>
      </c>
      <c r="AX421" s="13" t="s">
        <v>76</v>
      </c>
      <c r="AY421" s="224" t="s">
        <v>205</v>
      </c>
    </row>
    <row r="422" spans="2:51" s="15" customFormat="1" ht="12">
      <c r="B422" s="239"/>
      <c r="C422" s="240"/>
      <c r="D422" s="205" t="s">
        <v>284</v>
      </c>
      <c r="E422" s="241" t="s">
        <v>1</v>
      </c>
      <c r="F422" s="242" t="s">
        <v>453</v>
      </c>
      <c r="G422" s="240"/>
      <c r="H422" s="243">
        <v>6.664999999999999</v>
      </c>
      <c r="I422" s="244"/>
      <c r="J422" s="240"/>
      <c r="K422" s="240"/>
      <c r="L422" s="245"/>
      <c r="M422" s="246"/>
      <c r="N422" s="247"/>
      <c r="O422" s="247"/>
      <c r="P422" s="247"/>
      <c r="Q422" s="247"/>
      <c r="R422" s="247"/>
      <c r="S422" s="247"/>
      <c r="T422" s="248"/>
      <c r="AT422" s="249" t="s">
        <v>284</v>
      </c>
      <c r="AU422" s="249" t="s">
        <v>86</v>
      </c>
      <c r="AV422" s="15" t="s">
        <v>211</v>
      </c>
      <c r="AW422" s="15" t="s">
        <v>32</v>
      </c>
      <c r="AX422" s="15" t="s">
        <v>84</v>
      </c>
      <c r="AY422" s="249" t="s">
        <v>205</v>
      </c>
    </row>
    <row r="423" spans="1:65" s="2" customFormat="1" ht="14.45" customHeight="1">
      <c r="A423" s="35"/>
      <c r="B423" s="36"/>
      <c r="C423" s="192" t="s">
        <v>733</v>
      </c>
      <c r="D423" s="192" t="s">
        <v>207</v>
      </c>
      <c r="E423" s="193" t="s">
        <v>734</v>
      </c>
      <c r="F423" s="194" t="s">
        <v>735</v>
      </c>
      <c r="G423" s="195" t="s">
        <v>282</v>
      </c>
      <c r="H423" s="196">
        <v>48.197</v>
      </c>
      <c r="I423" s="197"/>
      <c r="J423" s="198">
        <f>ROUND(I423*H423,2)</f>
        <v>0</v>
      </c>
      <c r="K423" s="194" t="s">
        <v>278</v>
      </c>
      <c r="L423" s="40"/>
      <c r="M423" s="199" t="s">
        <v>1</v>
      </c>
      <c r="N423" s="200" t="s">
        <v>41</v>
      </c>
      <c r="O423" s="72"/>
      <c r="P423" s="201">
        <f>O423*H423</f>
        <v>0</v>
      </c>
      <c r="Q423" s="201">
        <v>0.01052</v>
      </c>
      <c r="R423" s="201">
        <f>Q423*H423</f>
        <v>0.50703244</v>
      </c>
      <c r="S423" s="201">
        <v>0</v>
      </c>
      <c r="T423" s="202">
        <f>S423*H423</f>
        <v>0</v>
      </c>
      <c r="U423" s="35"/>
      <c r="V423" s="35"/>
      <c r="W423" s="35"/>
      <c r="X423" s="35"/>
      <c r="Y423" s="35"/>
      <c r="Z423" s="35"/>
      <c r="AA423" s="35"/>
      <c r="AB423" s="35"/>
      <c r="AC423" s="35"/>
      <c r="AD423" s="35"/>
      <c r="AE423" s="35"/>
      <c r="AR423" s="203" t="s">
        <v>211</v>
      </c>
      <c r="AT423" s="203" t="s">
        <v>207</v>
      </c>
      <c r="AU423" s="203" t="s">
        <v>86</v>
      </c>
      <c r="AY423" s="18" t="s">
        <v>205</v>
      </c>
      <c r="BE423" s="204">
        <f>IF(N423="základní",J423,0)</f>
        <v>0</v>
      </c>
      <c r="BF423" s="204">
        <f>IF(N423="snížená",J423,0)</f>
        <v>0</v>
      </c>
      <c r="BG423" s="204">
        <f>IF(N423="zákl. přenesená",J423,0)</f>
        <v>0</v>
      </c>
      <c r="BH423" s="204">
        <f>IF(N423="sníž. přenesená",J423,0)</f>
        <v>0</v>
      </c>
      <c r="BI423" s="204">
        <f>IF(N423="nulová",J423,0)</f>
        <v>0</v>
      </c>
      <c r="BJ423" s="18" t="s">
        <v>84</v>
      </c>
      <c r="BK423" s="204">
        <f>ROUND(I423*H423,2)</f>
        <v>0</v>
      </c>
      <c r="BL423" s="18" t="s">
        <v>211</v>
      </c>
      <c r="BM423" s="203" t="s">
        <v>736</v>
      </c>
    </row>
    <row r="424" spans="2:51" s="14" customFormat="1" ht="12">
      <c r="B424" s="229"/>
      <c r="C424" s="230"/>
      <c r="D424" s="205" t="s">
        <v>284</v>
      </c>
      <c r="E424" s="231" t="s">
        <v>1</v>
      </c>
      <c r="F424" s="232" t="s">
        <v>729</v>
      </c>
      <c r="G424" s="230"/>
      <c r="H424" s="231" t="s">
        <v>1</v>
      </c>
      <c r="I424" s="233"/>
      <c r="J424" s="230"/>
      <c r="K424" s="230"/>
      <c r="L424" s="234"/>
      <c r="M424" s="235"/>
      <c r="N424" s="236"/>
      <c r="O424" s="236"/>
      <c r="P424" s="236"/>
      <c r="Q424" s="236"/>
      <c r="R424" s="236"/>
      <c r="S424" s="236"/>
      <c r="T424" s="237"/>
      <c r="AT424" s="238" t="s">
        <v>284</v>
      </c>
      <c r="AU424" s="238" t="s">
        <v>86</v>
      </c>
      <c r="AV424" s="14" t="s">
        <v>84</v>
      </c>
      <c r="AW424" s="14" t="s">
        <v>32</v>
      </c>
      <c r="AX424" s="14" t="s">
        <v>76</v>
      </c>
      <c r="AY424" s="238" t="s">
        <v>205</v>
      </c>
    </row>
    <row r="425" spans="2:51" s="13" customFormat="1" ht="12">
      <c r="B425" s="214"/>
      <c r="C425" s="215"/>
      <c r="D425" s="205" t="s">
        <v>284</v>
      </c>
      <c r="E425" s="216" t="s">
        <v>1</v>
      </c>
      <c r="F425" s="217" t="s">
        <v>737</v>
      </c>
      <c r="G425" s="215"/>
      <c r="H425" s="218">
        <v>27.768</v>
      </c>
      <c r="I425" s="219"/>
      <c r="J425" s="215"/>
      <c r="K425" s="215"/>
      <c r="L425" s="220"/>
      <c r="M425" s="221"/>
      <c r="N425" s="222"/>
      <c r="O425" s="222"/>
      <c r="P425" s="222"/>
      <c r="Q425" s="222"/>
      <c r="R425" s="222"/>
      <c r="S425" s="222"/>
      <c r="T425" s="223"/>
      <c r="AT425" s="224" t="s">
        <v>284</v>
      </c>
      <c r="AU425" s="224" t="s">
        <v>86</v>
      </c>
      <c r="AV425" s="13" t="s">
        <v>86</v>
      </c>
      <c r="AW425" s="13" t="s">
        <v>32</v>
      </c>
      <c r="AX425" s="13" t="s">
        <v>76</v>
      </c>
      <c r="AY425" s="224" t="s">
        <v>205</v>
      </c>
    </row>
    <row r="426" spans="2:51" s="13" customFormat="1" ht="12">
      <c r="B426" s="214"/>
      <c r="C426" s="215"/>
      <c r="D426" s="205" t="s">
        <v>284</v>
      </c>
      <c r="E426" s="216" t="s">
        <v>1</v>
      </c>
      <c r="F426" s="217" t="s">
        <v>738</v>
      </c>
      <c r="G426" s="215"/>
      <c r="H426" s="218">
        <v>5.429</v>
      </c>
      <c r="I426" s="219"/>
      <c r="J426" s="215"/>
      <c r="K426" s="215"/>
      <c r="L426" s="220"/>
      <c r="M426" s="221"/>
      <c r="N426" s="222"/>
      <c r="O426" s="222"/>
      <c r="P426" s="222"/>
      <c r="Q426" s="222"/>
      <c r="R426" s="222"/>
      <c r="S426" s="222"/>
      <c r="T426" s="223"/>
      <c r="AT426" s="224" t="s">
        <v>284</v>
      </c>
      <c r="AU426" s="224" t="s">
        <v>86</v>
      </c>
      <c r="AV426" s="13" t="s">
        <v>86</v>
      </c>
      <c r="AW426" s="13" t="s">
        <v>32</v>
      </c>
      <c r="AX426" s="13" t="s">
        <v>76</v>
      </c>
      <c r="AY426" s="224" t="s">
        <v>205</v>
      </c>
    </row>
    <row r="427" spans="2:51" s="13" customFormat="1" ht="12">
      <c r="B427" s="214"/>
      <c r="C427" s="215"/>
      <c r="D427" s="205" t="s">
        <v>284</v>
      </c>
      <c r="E427" s="216" t="s">
        <v>1</v>
      </c>
      <c r="F427" s="217" t="s">
        <v>739</v>
      </c>
      <c r="G427" s="215"/>
      <c r="H427" s="218">
        <v>15</v>
      </c>
      <c r="I427" s="219"/>
      <c r="J427" s="215"/>
      <c r="K427" s="215"/>
      <c r="L427" s="220"/>
      <c r="M427" s="221"/>
      <c r="N427" s="222"/>
      <c r="O427" s="222"/>
      <c r="P427" s="222"/>
      <c r="Q427" s="222"/>
      <c r="R427" s="222"/>
      <c r="S427" s="222"/>
      <c r="T427" s="223"/>
      <c r="AT427" s="224" t="s">
        <v>284</v>
      </c>
      <c r="AU427" s="224" t="s">
        <v>86</v>
      </c>
      <c r="AV427" s="13" t="s">
        <v>86</v>
      </c>
      <c r="AW427" s="13" t="s">
        <v>32</v>
      </c>
      <c r="AX427" s="13" t="s">
        <v>76</v>
      </c>
      <c r="AY427" s="224" t="s">
        <v>205</v>
      </c>
    </row>
    <row r="428" spans="2:51" s="15" customFormat="1" ht="12">
      <c r="B428" s="239"/>
      <c r="C428" s="240"/>
      <c r="D428" s="205" t="s">
        <v>284</v>
      </c>
      <c r="E428" s="241" t="s">
        <v>1</v>
      </c>
      <c r="F428" s="242" t="s">
        <v>453</v>
      </c>
      <c r="G428" s="240"/>
      <c r="H428" s="243">
        <v>48.197</v>
      </c>
      <c r="I428" s="244"/>
      <c r="J428" s="240"/>
      <c r="K428" s="240"/>
      <c r="L428" s="245"/>
      <c r="M428" s="246"/>
      <c r="N428" s="247"/>
      <c r="O428" s="247"/>
      <c r="P428" s="247"/>
      <c r="Q428" s="247"/>
      <c r="R428" s="247"/>
      <c r="S428" s="247"/>
      <c r="T428" s="248"/>
      <c r="AT428" s="249" t="s">
        <v>284</v>
      </c>
      <c r="AU428" s="249" t="s">
        <v>86</v>
      </c>
      <c r="AV428" s="15" t="s">
        <v>211</v>
      </c>
      <c r="AW428" s="15" t="s">
        <v>32</v>
      </c>
      <c r="AX428" s="15" t="s">
        <v>84</v>
      </c>
      <c r="AY428" s="249" t="s">
        <v>205</v>
      </c>
    </row>
    <row r="429" spans="1:65" s="2" customFormat="1" ht="14.45" customHeight="1">
      <c r="A429" s="35"/>
      <c r="B429" s="36"/>
      <c r="C429" s="192" t="s">
        <v>740</v>
      </c>
      <c r="D429" s="192" t="s">
        <v>207</v>
      </c>
      <c r="E429" s="193" t="s">
        <v>741</v>
      </c>
      <c r="F429" s="194" t="s">
        <v>742</v>
      </c>
      <c r="G429" s="195" t="s">
        <v>282</v>
      </c>
      <c r="H429" s="196">
        <v>48.197</v>
      </c>
      <c r="I429" s="197"/>
      <c r="J429" s="198">
        <f>ROUND(I429*H429,2)</f>
        <v>0</v>
      </c>
      <c r="K429" s="194" t="s">
        <v>278</v>
      </c>
      <c r="L429" s="40"/>
      <c r="M429" s="199" t="s">
        <v>1</v>
      </c>
      <c r="N429" s="200" t="s">
        <v>41</v>
      </c>
      <c r="O429" s="72"/>
      <c r="P429" s="201">
        <f>O429*H429</f>
        <v>0</v>
      </c>
      <c r="Q429" s="201">
        <v>0</v>
      </c>
      <c r="R429" s="201">
        <f>Q429*H429</f>
        <v>0</v>
      </c>
      <c r="S429" s="201">
        <v>0</v>
      </c>
      <c r="T429" s="202">
        <f>S429*H429</f>
        <v>0</v>
      </c>
      <c r="U429" s="35"/>
      <c r="V429" s="35"/>
      <c r="W429" s="35"/>
      <c r="X429" s="35"/>
      <c r="Y429" s="35"/>
      <c r="Z429" s="35"/>
      <c r="AA429" s="35"/>
      <c r="AB429" s="35"/>
      <c r="AC429" s="35"/>
      <c r="AD429" s="35"/>
      <c r="AE429" s="35"/>
      <c r="AR429" s="203" t="s">
        <v>211</v>
      </c>
      <c r="AT429" s="203" t="s">
        <v>207</v>
      </c>
      <c r="AU429" s="203" t="s">
        <v>86</v>
      </c>
      <c r="AY429" s="18" t="s">
        <v>205</v>
      </c>
      <c r="BE429" s="204">
        <f>IF(N429="základní",J429,0)</f>
        <v>0</v>
      </c>
      <c r="BF429" s="204">
        <f>IF(N429="snížená",J429,0)</f>
        <v>0</v>
      </c>
      <c r="BG429" s="204">
        <f>IF(N429="zákl. přenesená",J429,0)</f>
        <v>0</v>
      </c>
      <c r="BH429" s="204">
        <f>IF(N429="sníž. přenesená",J429,0)</f>
        <v>0</v>
      </c>
      <c r="BI429" s="204">
        <f>IF(N429="nulová",J429,0)</f>
        <v>0</v>
      </c>
      <c r="BJ429" s="18" t="s">
        <v>84</v>
      </c>
      <c r="BK429" s="204">
        <f>ROUND(I429*H429,2)</f>
        <v>0</v>
      </c>
      <c r="BL429" s="18" t="s">
        <v>211</v>
      </c>
      <c r="BM429" s="203" t="s">
        <v>743</v>
      </c>
    </row>
    <row r="430" spans="2:51" s="14" customFormat="1" ht="12">
      <c r="B430" s="229"/>
      <c r="C430" s="230"/>
      <c r="D430" s="205" t="s">
        <v>284</v>
      </c>
      <c r="E430" s="231" t="s">
        <v>1</v>
      </c>
      <c r="F430" s="232" t="s">
        <v>729</v>
      </c>
      <c r="G430" s="230"/>
      <c r="H430" s="231" t="s">
        <v>1</v>
      </c>
      <c r="I430" s="233"/>
      <c r="J430" s="230"/>
      <c r="K430" s="230"/>
      <c r="L430" s="234"/>
      <c r="M430" s="235"/>
      <c r="N430" s="236"/>
      <c r="O430" s="236"/>
      <c r="P430" s="236"/>
      <c r="Q430" s="236"/>
      <c r="R430" s="236"/>
      <c r="S430" s="236"/>
      <c r="T430" s="237"/>
      <c r="AT430" s="238" t="s">
        <v>284</v>
      </c>
      <c r="AU430" s="238" t="s">
        <v>86</v>
      </c>
      <c r="AV430" s="14" t="s">
        <v>84</v>
      </c>
      <c r="AW430" s="14" t="s">
        <v>32</v>
      </c>
      <c r="AX430" s="14" t="s">
        <v>76</v>
      </c>
      <c r="AY430" s="238" t="s">
        <v>205</v>
      </c>
    </row>
    <row r="431" spans="2:51" s="13" customFormat="1" ht="12">
      <c r="B431" s="214"/>
      <c r="C431" s="215"/>
      <c r="D431" s="205" t="s">
        <v>284</v>
      </c>
      <c r="E431" s="216" t="s">
        <v>1</v>
      </c>
      <c r="F431" s="217" t="s">
        <v>737</v>
      </c>
      <c r="G431" s="215"/>
      <c r="H431" s="218">
        <v>27.768</v>
      </c>
      <c r="I431" s="219"/>
      <c r="J431" s="215"/>
      <c r="K431" s="215"/>
      <c r="L431" s="220"/>
      <c r="M431" s="221"/>
      <c r="N431" s="222"/>
      <c r="O431" s="222"/>
      <c r="P431" s="222"/>
      <c r="Q431" s="222"/>
      <c r="R431" s="222"/>
      <c r="S431" s="222"/>
      <c r="T431" s="223"/>
      <c r="AT431" s="224" t="s">
        <v>284</v>
      </c>
      <c r="AU431" s="224" t="s">
        <v>86</v>
      </c>
      <c r="AV431" s="13" t="s">
        <v>86</v>
      </c>
      <c r="AW431" s="13" t="s">
        <v>32</v>
      </c>
      <c r="AX431" s="13" t="s">
        <v>76</v>
      </c>
      <c r="AY431" s="224" t="s">
        <v>205</v>
      </c>
    </row>
    <row r="432" spans="2:51" s="13" customFormat="1" ht="12">
      <c r="B432" s="214"/>
      <c r="C432" s="215"/>
      <c r="D432" s="205" t="s">
        <v>284</v>
      </c>
      <c r="E432" s="216" t="s">
        <v>1</v>
      </c>
      <c r="F432" s="217" t="s">
        <v>738</v>
      </c>
      <c r="G432" s="215"/>
      <c r="H432" s="218">
        <v>5.429</v>
      </c>
      <c r="I432" s="219"/>
      <c r="J432" s="215"/>
      <c r="K432" s="215"/>
      <c r="L432" s="220"/>
      <c r="M432" s="221"/>
      <c r="N432" s="222"/>
      <c r="O432" s="222"/>
      <c r="P432" s="222"/>
      <c r="Q432" s="222"/>
      <c r="R432" s="222"/>
      <c r="S432" s="222"/>
      <c r="T432" s="223"/>
      <c r="AT432" s="224" t="s">
        <v>284</v>
      </c>
      <c r="AU432" s="224" t="s">
        <v>86</v>
      </c>
      <c r="AV432" s="13" t="s">
        <v>86</v>
      </c>
      <c r="AW432" s="13" t="s">
        <v>32</v>
      </c>
      <c r="AX432" s="13" t="s">
        <v>76</v>
      </c>
      <c r="AY432" s="224" t="s">
        <v>205</v>
      </c>
    </row>
    <row r="433" spans="2:51" s="13" customFormat="1" ht="12">
      <c r="B433" s="214"/>
      <c r="C433" s="215"/>
      <c r="D433" s="205" t="s">
        <v>284</v>
      </c>
      <c r="E433" s="216" t="s">
        <v>1</v>
      </c>
      <c r="F433" s="217" t="s">
        <v>739</v>
      </c>
      <c r="G433" s="215"/>
      <c r="H433" s="218">
        <v>15</v>
      </c>
      <c r="I433" s="219"/>
      <c r="J433" s="215"/>
      <c r="K433" s="215"/>
      <c r="L433" s="220"/>
      <c r="M433" s="221"/>
      <c r="N433" s="222"/>
      <c r="O433" s="222"/>
      <c r="P433" s="222"/>
      <c r="Q433" s="222"/>
      <c r="R433" s="222"/>
      <c r="S433" s="222"/>
      <c r="T433" s="223"/>
      <c r="AT433" s="224" t="s">
        <v>284</v>
      </c>
      <c r="AU433" s="224" t="s">
        <v>86</v>
      </c>
      <c r="AV433" s="13" t="s">
        <v>86</v>
      </c>
      <c r="AW433" s="13" t="s">
        <v>32</v>
      </c>
      <c r="AX433" s="13" t="s">
        <v>76</v>
      </c>
      <c r="AY433" s="224" t="s">
        <v>205</v>
      </c>
    </row>
    <row r="434" spans="2:51" s="15" customFormat="1" ht="12">
      <c r="B434" s="239"/>
      <c r="C434" s="240"/>
      <c r="D434" s="205" t="s">
        <v>284</v>
      </c>
      <c r="E434" s="241" t="s">
        <v>1</v>
      </c>
      <c r="F434" s="242" t="s">
        <v>453</v>
      </c>
      <c r="G434" s="240"/>
      <c r="H434" s="243">
        <v>48.197</v>
      </c>
      <c r="I434" s="244"/>
      <c r="J434" s="240"/>
      <c r="K434" s="240"/>
      <c r="L434" s="245"/>
      <c r="M434" s="246"/>
      <c r="N434" s="247"/>
      <c r="O434" s="247"/>
      <c r="P434" s="247"/>
      <c r="Q434" s="247"/>
      <c r="R434" s="247"/>
      <c r="S434" s="247"/>
      <c r="T434" s="248"/>
      <c r="AT434" s="249" t="s">
        <v>284</v>
      </c>
      <c r="AU434" s="249" t="s">
        <v>86</v>
      </c>
      <c r="AV434" s="15" t="s">
        <v>211</v>
      </c>
      <c r="AW434" s="15" t="s">
        <v>32</v>
      </c>
      <c r="AX434" s="15" t="s">
        <v>84</v>
      </c>
      <c r="AY434" s="249" t="s">
        <v>205</v>
      </c>
    </row>
    <row r="435" spans="1:65" s="2" customFormat="1" ht="14.45" customHeight="1">
      <c r="A435" s="35"/>
      <c r="B435" s="36"/>
      <c r="C435" s="192" t="s">
        <v>744</v>
      </c>
      <c r="D435" s="192" t="s">
        <v>207</v>
      </c>
      <c r="E435" s="193" t="s">
        <v>745</v>
      </c>
      <c r="F435" s="194" t="s">
        <v>746</v>
      </c>
      <c r="G435" s="195" t="s">
        <v>382</v>
      </c>
      <c r="H435" s="196">
        <v>0.645</v>
      </c>
      <c r="I435" s="197"/>
      <c r="J435" s="198">
        <f>ROUND(I435*H435,2)</f>
        <v>0</v>
      </c>
      <c r="K435" s="194" t="s">
        <v>278</v>
      </c>
      <c r="L435" s="40"/>
      <c r="M435" s="199" t="s">
        <v>1</v>
      </c>
      <c r="N435" s="200" t="s">
        <v>41</v>
      </c>
      <c r="O435" s="72"/>
      <c r="P435" s="201">
        <f>O435*H435</f>
        <v>0</v>
      </c>
      <c r="Q435" s="201">
        <v>1.04575</v>
      </c>
      <c r="R435" s="201">
        <f>Q435*H435</f>
        <v>0.67450875</v>
      </c>
      <c r="S435" s="201">
        <v>0</v>
      </c>
      <c r="T435" s="202">
        <f>S435*H435</f>
        <v>0</v>
      </c>
      <c r="U435" s="35"/>
      <c r="V435" s="35"/>
      <c r="W435" s="35"/>
      <c r="X435" s="35"/>
      <c r="Y435" s="35"/>
      <c r="Z435" s="35"/>
      <c r="AA435" s="35"/>
      <c r="AB435" s="35"/>
      <c r="AC435" s="35"/>
      <c r="AD435" s="35"/>
      <c r="AE435" s="35"/>
      <c r="AR435" s="203" t="s">
        <v>211</v>
      </c>
      <c r="AT435" s="203" t="s">
        <v>207</v>
      </c>
      <c r="AU435" s="203" t="s">
        <v>86</v>
      </c>
      <c r="AY435" s="18" t="s">
        <v>205</v>
      </c>
      <c r="BE435" s="204">
        <f>IF(N435="základní",J435,0)</f>
        <v>0</v>
      </c>
      <c r="BF435" s="204">
        <f>IF(N435="snížená",J435,0)</f>
        <v>0</v>
      </c>
      <c r="BG435" s="204">
        <f>IF(N435="zákl. přenesená",J435,0)</f>
        <v>0</v>
      </c>
      <c r="BH435" s="204">
        <f>IF(N435="sníž. přenesená",J435,0)</f>
        <v>0</v>
      </c>
      <c r="BI435" s="204">
        <f>IF(N435="nulová",J435,0)</f>
        <v>0</v>
      </c>
      <c r="BJ435" s="18" t="s">
        <v>84</v>
      </c>
      <c r="BK435" s="204">
        <f>ROUND(I435*H435,2)</f>
        <v>0</v>
      </c>
      <c r="BL435" s="18" t="s">
        <v>211</v>
      </c>
      <c r="BM435" s="203" t="s">
        <v>747</v>
      </c>
    </row>
    <row r="436" spans="2:51" s="14" customFormat="1" ht="12">
      <c r="B436" s="229"/>
      <c r="C436" s="230"/>
      <c r="D436" s="205" t="s">
        <v>284</v>
      </c>
      <c r="E436" s="231" t="s">
        <v>1</v>
      </c>
      <c r="F436" s="232" t="s">
        <v>729</v>
      </c>
      <c r="G436" s="230"/>
      <c r="H436" s="231" t="s">
        <v>1</v>
      </c>
      <c r="I436" s="233"/>
      <c r="J436" s="230"/>
      <c r="K436" s="230"/>
      <c r="L436" s="234"/>
      <c r="M436" s="235"/>
      <c r="N436" s="236"/>
      <c r="O436" s="236"/>
      <c r="P436" s="236"/>
      <c r="Q436" s="236"/>
      <c r="R436" s="236"/>
      <c r="S436" s="236"/>
      <c r="T436" s="237"/>
      <c r="AT436" s="238" t="s">
        <v>284</v>
      </c>
      <c r="AU436" s="238" t="s">
        <v>86</v>
      </c>
      <c r="AV436" s="14" t="s">
        <v>84</v>
      </c>
      <c r="AW436" s="14" t="s">
        <v>32</v>
      </c>
      <c r="AX436" s="14" t="s">
        <v>76</v>
      </c>
      <c r="AY436" s="238" t="s">
        <v>205</v>
      </c>
    </row>
    <row r="437" spans="2:51" s="13" customFormat="1" ht="12">
      <c r="B437" s="214"/>
      <c r="C437" s="215"/>
      <c r="D437" s="205" t="s">
        <v>284</v>
      </c>
      <c r="E437" s="216" t="s">
        <v>1</v>
      </c>
      <c r="F437" s="217" t="s">
        <v>748</v>
      </c>
      <c r="G437" s="215"/>
      <c r="H437" s="218">
        <v>0.381</v>
      </c>
      <c r="I437" s="219"/>
      <c r="J437" s="215"/>
      <c r="K437" s="215"/>
      <c r="L437" s="220"/>
      <c r="M437" s="221"/>
      <c r="N437" s="222"/>
      <c r="O437" s="222"/>
      <c r="P437" s="222"/>
      <c r="Q437" s="222"/>
      <c r="R437" s="222"/>
      <c r="S437" s="222"/>
      <c r="T437" s="223"/>
      <c r="AT437" s="224" t="s">
        <v>284</v>
      </c>
      <c r="AU437" s="224" t="s">
        <v>86</v>
      </c>
      <c r="AV437" s="13" t="s">
        <v>86</v>
      </c>
      <c r="AW437" s="13" t="s">
        <v>32</v>
      </c>
      <c r="AX437" s="13" t="s">
        <v>76</v>
      </c>
      <c r="AY437" s="224" t="s">
        <v>205</v>
      </c>
    </row>
    <row r="438" spans="2:51" s="13" customFormat="1" ht="12">
      <c r="B438" s="214"/>
      <c r="C438" s="215"/>
      <c r="D438" s="205" t="s">
        <v>284</v>
      </c>
      <c r="E438" s="216" t="s">
        <v>1</v>
      </c>
      <c r="F438" s="217" t="s">
        <v>749</v>
      </c>
      <c r="G438" s="215"/>
      <c r="H438" s="218">
        <v>0.244</v>
      </c>
      <c r="I438" s="219"/>
      <c r="J438" s="215"/>
      <c r="K438" s="215"/>
      <c r="L438" s="220"/>
      <c r="M438" s="221"/>
      <c r="N438" s="222"/>
      <c r="O438" s="222"/>
      <c r="P438" s="222"/>
      <c r="Q438" s="222"/>
      <c r="R438" s="222"/>
      <c r="S438" s="222"/>
      <c r="T438" s="223"/>
      <c r="AT438" s="224" t="s">
        <v>284</v>
      </c>
      <c r="AU438" s="224" t="s">
        <v>86</v>
      </c>
      <c r="AV438" s="13" t="s">
        <v>86</v>
      </c>
      <c r="AW438" s="13" t="s">
        <v>32</v>
      </c>
      <c r="AX438" s="13" t="s">
        <v>76</v>
      </c>
      <c r="AY438" s="224" t="s">
        <v>205</v>
      </c>
    </row>
    <row r="439" spans="2:51" s="13" customFormat="1" ht="12">
      <c r="B439" s="214"/>
      <c r="C439" s="215"/>
      <c r="D439" s="205" t="s">
        <v>284</v>
      </c>
      <c r="E439" s="216" t="s">
        <v>1</v>
      </c>
      <c r="F439" s="217" t="s">
        <v>750</v>
      </c>
      <c r="G439" s="215"/>
      <c r="H439" s="218">
        <v>0.02</v>
      </c>
      <c r="I439" s="219"/>
      <c r="J439" s="215"/>
      <c r="K439" s="215"/>
      <c r="L439" s="220"/>
      <c r="M439" s="221"/>
      <c r="N439" s="222"/>
      <c r="O439" s="222"/>
      <c r="P439" s="222"/>
      <c r="Q439" s="222"/>
      <c r="R439" s="222"/>
      <c r="S439" s="222"/>
      <c r="T439" s="223"/>
      <c r="AT439" s="224" t="s">
        <v>284</v>
      </c>
      <c r="AU439" s="224" t="s">
        <v>86</v>
      </c>
      <c r="AV439" s="13" t="s">
        <v>86</v>
      </c>
      <c r="AW439" s="13" t="s">
        <v>32</v>
      </c>
      <c r="AX439" s="13" t="s">
        <v>76</v>
      </c>
      <c r="AY439" s="224" t="s">
        <v>205</v>
      </c>
    </row>
    <row r="440" spans="2:51" s="15" customFormat="1" ht="12">
      <c r="B440" s="239"/>
      <c r="C440" s="240"/>
      <c r="D440" s="205" t="s">
        <v>284</v>
      </c>
      <c r="E440" s="241" t="s">
        <v>1</v>
      </c>
      <c r="F440" s="242" t="s">
        <v>453</v>
      </c>
      <c r="G440" s="240"/>
      <c r="H440" s="243">
        <v>0.645</v>
      </c>
      <c r="I440" s="244"/>
      <c r="J440" s="240"/>
      <c r="K440" s="240"/>
      <c r="L440" s="245"/>
      <c r="M440" s="246"/>
      <c r="N440" s="247"/>
      <c r="O440" s="247"/>
      <c r="P440" s="247"/>
      <c r="Q440" s="247"/>
      <c r="R440" s="247"/>
      <c r="S440" s="247"/>
      <c r="T440" s="248"/>
      <c r="AT440" s="249" t="s">
        <v>284</v>
      </c>
      <c r="AU440" s="249" t="s">
        <v>86</v>
      </c>
      <c r="AV440" s="15" t="s">
        <v>211</v>
      </c>
      <c r="AW440" s="15" t="s">
        <v>32</v>
      </c>
      <c r="AX440" s="15" t="s">
        <v>84</v>
      </c>
      <c r="AY440" s="249" t="s">
        <v>205</v>
      </c>
    </row>
    <row r="441" spans="1:65" s="2" customFormat="1" ht="24.2" customHeight="1">
      <c r="A441" s="35"/>
      <c r="B441" s="36"/>
      <c r="C441" s="192" t="s">
        <v>751</v>
      </c>
      <c r="D441" s="192" t="s">
        <v>207</v>
      </c>
      <c r="E441" s="193" t="s">
        <v>752</v>
      </c>
      <c r="F441" s="194" t="s">
        <v>753</v>
      </c>
      <c r="G441" s="195" t="s">
        <v>282</v>
      </c>
      <c r="H441" s="196">
        <v>18</v>
      </c>
      <c r="I441" s="197"/>
      <c r="J441" s="198">
        <f>ROUND(I441*H441,2)</f>
        <v>0</v>
      </c>
      <c r="K441" s="194" t="s">
        <v>278</v>
      </c>
      <c r="L441" s="40"/>
      <c r="M441" s="199" t="s">
        <v>1</v>
      </c>
      <c r="N441" s="200" t="s">
        <v>41</v>
      </c>
      <c r="O441" s="72"/>
      <c r="P441" s="201">
        <f>O441*H441</f>
        <v>0</v>
      </c>
      <c r="Q441" s="201">
        <v>0.08731</v>
      </c>
      <c r="R441" s="201">
        <f>Q441*H441</f>
        <v>1.57158</v>
      </c>
      <c r="S441" s="201">
        <v>0</v>
      </c>
      <c r="T441" s="202">
        <f>S441*H441</f>
        <v>0</v>
      </c>
      <c r="U441" s="35"/>
      <c r="V441" s="35"/>
      <c r="W441" s="35"/>
      <c r="X441" s="35"/>
      <c r="Y441" s="35"/>
      <c r="Z441" s="35"/>
      <c r="AA441" s="35"/>
      <c r="AB441" s="35"/>
      <c r="AC441" s="35"/>
      <c r="AD441" s="35"/>
      <c r="AE441" s="35"/>
      <c r="AR441" s="203" t="s">
        <v>211</v>
      </c>
      <c r="AT441" s="203" t="s">
        <v>207</v>
      </c>
      <c r="AU441" s="203" t="s">
        <v>86</v>
      </c>
      <c r="AY441" s="18" t="s">
        <v>205</v>
      </c>
      <c r="BE441" s="204">
        <f>IF(N441="základní",J441,0)</f>
        <v>0</v>
      </c>
      <c r="BF441" s="204">
        <f>IF(N441="snížená",J441,0)</f>
        <v>0</v>
      </c>
      <c r="BG441" s="204">
        <f>IF(N441="zákl. přenesená",J441,0)</f>
        <v>0</v>
      </c>
      <c r="BH441" s="204">
        <f>IF(N441="sníž. přenesená",J441,0)</f>
        <v>0</v>
      </c>
      <c r="BI441" s="204">
        <f>IF(N441="nulová",J441,0)</f>
        <v>0</v>
      </c>
      <c r="BJ441" s="18" t="s">
        <v>84</v>
      </c>
      <c r="BK441" s="204">
        <f>ROUND(I441*H441,2)</f>
        <v>0</v>
      </c>
      <c r="BL441" s="18" t="s">
        <v>211</v>
      </c>
      <c r="BM441" s="203" t="s">
        <v>754</v>
      </c>
    </row>
    <row r="442" spans="2:51" s="13" customFormat="1" ht="12">
      <c r="B442" s="214"/>
      <c r="C442" s="215"/>
      <c r="D442" s="205" t="s">
        <v>284</v>
      </c>
      <c r="E442" s="216" t="s">
        <v>1</v>
      </c>
      <c r="F442" s="217" t="s">
        <v>755</v>
      </c>
      <c r="G442" s="215"/>
      <c r="H442" s="218">
        <v>18</v>
      </c>
      <c r="I442" s="219"/>
      <c r="J442" s="215"/>
      <c r="K442" s="215"/>
      <c r="L442" s="220"/>
      <c r="M442" s="221"/>
      <c r="N442" s="222"/>
      <c r="O442" s="222"/>
      <c r="P442" s="222"/>
      <c r="Q442" s="222"/>
      <c r="R442" s="222"/>
      <c r="S442" s="222"/>
      <c r="T442" s="223"/>
      <c r="AT442" s="224" t="s">
        <v>284</v>
      </c>
      <c r="AU442" s="224" t="s">
        <v>86</v>
      </c>
      <c r="AV442" s="13" t="s">
        <v>86</v>
      </c>
      <c r="AW442" s="13" t="s">
        <v>32</v>
      </c>
      <c r="AX442" s="13" t="s">
        <v>84</v>
      </c>
      <c r="AY442" s="224" t="s">
        <v>205</v>
      </c>
    </row>
    <row r="443" spans="2:63" s="12" customFormat="1" ht="22.9" customHeight="1">
      <c r="B443" s="176"/>
      <c r="C443" s="177"/>
      <c r="D443" s="178" t="s">
        <v>75</v>
      </c>
      <c r="E443" s="190" t="s">
        <v>211</v>
      </c>
      <c r="F443" s="190" t="s">
        <v>756</v>
      </c>
      <c r="G443" s="177"/>
      <c r="H443" s="177"/>
      <c r="I443" s="180"/>
      <c r="J443" s="191">
        <f>BK443</f>
        <v>0</v>
      </c>
      <c r="K443" s="177"/>
      <c r="L443" s="182"/>
      <c r="M443" s="183"/>
      <c r="N443" s="184"/>
      <c r="O443" s="184"/>
      <c r="P443" s="185">
        <f>SUM(P444:P501)</f>
        <v>0</v>
      </c>
      <c r="Q443" s="184"/>
      <c r="R443" s="185">
        <f>SUM(R444:R501)</f>
        <v>575.9722693999998</v>
      </c>
      <c r="S443" s="184"/>
      <c r="T443" s="186">
        <f>SUM(T444:T501)</f>
        <v>0</v>
      </c>
      <c r="AR443" s="187" t="s">
        <v>84</v>
      </c>
      <c r="AT443" s="188" t="s">
        <v>75</v>
      </c>
      <c r="AU443" s="188" t="s">
        <v>84</v>
      </c>
      <c r="AY443" s="187" t="s">
        <v>205</v>
      </c>
      <c r="BK443" s="189">
        <f>SUM(BK444:BK501)</f>
        <v>0</v>
      </c>
    </row>
    <row r="444" spans="1:65" s="2" customFormat="1" ht="14.45" customHeight="1">
      <c r="A444" s="35"/>
      <c r="B444" s="36"/>
      <c r="C444" s="192" t="s">
        <v>757</v>
      </c>
      <c r="D444" s="192" t="s">
        <v>207</v>
      </c>
      <c r="E444" s="193" t="s">
        <v>758</v>
      </c>
      <c r="F444" s="194" t="s">
        <v>759</v>
      </c>
      <c r="G444" s="195" t="s">
        <v>358</v>
      </c>
      <c r="H444" s="196">
        <v>212.751</v>
      </c>
      <c r="I444" s="197"/>
      <c r="J444" s="198">
        <f>ROUND(I444*H444,2)</f>
        <v>0</v>
      </c>
      <c r="K444" s="194" t="s">
        <v>278</v>
      </c>
      <c r="L444" s="40"/>
      <c r="M444" s="199" t="s">
        <v>1</v>
      </c>
      <c r="N444" s="200" t="s">
        <v>41</v>
      </c>
      <c r="O444" s="72"/>
      <c r="P444" s="201">
        <f>O444*H444</f>
        <v>0</v>
      </c>
      <c r="Q444" s="201">
        <v>2.45343</v>
      </c>
      <c r="R444" s="201">
        <f>Q444*H444</f>
        <v>521.96968593</v>
      </c>
      <c r="S444" s="201">
        <v>0</v>
      </c>
      <c r="T444" s="202">
        <f>S444*H444</f>
        <v>0</v>
      </c>
      <c r="U444" s="35"/>
      <c r="V444" s="35"/>
      <c r="W444" s="35"/>
      <c r="X444" s="35"/>
      <c r="Y444" s="35"/>
      <c r="Z444" s="35"/>
      <c r="AA444" s="35"/>
      <c r="AB444" s="35"/>
      <c r="AC444" s="35"/>
      <c r="AD444" s="35"/>
      <c r="AE444" s="35"/>
      <c r="AR444" s="203" t="s">
        <v>211</v>
      </c>
      <c r="AT444" s="203" t="s">
        <v>207</v>
      </c>
      <c r="AU444" s="203" t="s">
        <v>86</v>
      </c>
      <c r="AY444" s="18" t="s">
        <v>205</v>
      </c>
      <c r="BE444" s="204">
        <f>IF(N444="základní",J444,0)</f>
        <v>0</v>
      </c>
      <c r="BF444" s="204">
        <f>IF(N444="snížená",J444,0)</f>
        <v>0</v>
      </c>
      <c r="BG444" s="204">
        <f>IF(N444="zákl. přenesená",J444,0)</f>
        <v>0</v>
      </c>
      <c r="BH444" s="204">
        <f>IF(N444="sníž. přenesená",J444,0)</f>
        <v>0</v>
      </c>
      <c r="BI444" s="204">
        <f>IF(N444="nulová",J444,0)</f>
        <v>0</v>
      </c>
      <c r="BJ444" s="18" t="s">
        <v>84</v>
      </c>
      <c r="BK444" s="204">
        <f>ROUND(I444*H444,2)</f>
        <v>0</v>
      </c>
      <c r="BL444" s="18" t="s">
        <v>211</v>
      </c>
      <c r="BM444" s="203" t="s">
        <v>760</v>
      </c>
    </row>
    <row r="445" spans="2:51" s="13" customFormat="1" ht="12">
      <c r="B445" s="214"/>
      <c r="C445" s="215"/>
      <c r="D445" s="205" t="s">
        <v>284</v>
      </c>
      <c r="E445" s="216" t="s">
        <v>1</v>
      </c>
      <c r="F445" s="217" t="s">
        <v>761</v>
      </c>
      <c r="G445" s="215"/>
      <c r="H445" s="218">
        <v>104.74</v>
      </c>
      <c r="I445" s="219"/>
      <c r="J445" s="215"/>
      <c r="K445" s="215"/>
      <c r="L445" s="220"/>
      <c r="M445" s="221"/>
      <c r="N445" s="222"/>
      <c r="O445" s="222"/>
      <c r="P445" s="222"/>
      <c r="Q445" s="222"/>
      <c r="R445" s="222"/>
      <c r="S445" s="222"/>
      <c r="T445" s="223"/>
      <c r="AT445" s="224" t="s">
        <v>284</v>
      </c>
      <c r="AU445" s="224" t="s">
        <v>86</v>
      </c>
      <c r="AV445" s="13" t="s">
        <v>86</v>
      </c>
      <c r="AW445" s="13" t="s">
        <v>32</v>
      </c>
      <c r="AX445" s="13" t="s">
        <v>76</v>
      </c>
      <c r="AY445" s="224" t="s">
        <v>205</v>
      </c>
    </row>
    <row r="446" spans="2:51" s="13" customFormat="1" ht="12">
      <c r="B446" s="214"/>
      <c r="C446" s="215"/>
      <c r="D446" s="205" t="s">
        <v>284</v>
      </c>
      <c r="E446" s="216" t="s">
        <v>1</v>
      </c>
      <c r="F446" s="217" t="s">
        <v>762</v>
      </c>
      <c r="G446" s="215"/>
      <c r="H446" s="218">
        <v>93.941</v>
      </c>
      <c r="I446" s="219"/>
      <c r="J446" s="215"/>
      <c r="K446" s="215"/>
      <c r="L446" s="220"/>
      <c r="M446" s="221"/>
      <c r="N446" s="222"/>
      <c r="O446" s="222"/>
      <c r="P446" s="222"/>
      <c r="Q446" s="222"/>
      <c r="R446" s="222"/>
      <c r="S446" s="222"/>
      <c r="T446" s="223"/>
      <c r="AT446" s="224" t="s">
        <v>284</v>
      </c>
      <c r="AU446" s="224" t="s">
        <v>86</v>
      </c>
      <c r="AV446" s="13" t="s">
        <v>86</v>
      </c>
      <c r="AW446" s="13" t="s">
        <v>32</v>
      </c>
      <c r="AX446" s="13" t="s">
        <v>76</v>
      </c>
      <c r="AY446" s="224" t="s">
        <v>205</v>
      </c>
    </row>
    <row r="447" spans="2:51" s="13" customFormat="1" ht="12">
      <c r="B447" s="214"/>
      <c r="C447" s="215"/>
      <c r="D447" s="205" t="s">
        <v>284</v>
      </c>
      <c r="E447" s="216" t="s">
        <v>1</v>
      </c>
      <c r="F447" s="217" t="s">
        <v>763</v>
      </c>
      <c r="G447" s="215"/>
      <c r="H447" s="218">
        <v>14.07</v>
      </c>
      <c r="I447" s="219"/>
      <c r="J447" s="215"/>
      <c r="K447" s="215"/>
      <c r="L447" s="220"/>
      <c r="M447" s="221"/>
      <c r="N447" s="222"/>
      <c r="O447" s="222"/>
      <c r="P447" s="222"/>
      <c r="Q447" s="222"/>
      <c r="R447" s="222"/>
      <c r="S447" s="222"/>
      <c r="T447" s="223"/>
      <c r="AT447" s="224" t="s">
        <v>284</v>
      </c>
      <c r="AU447" s="224" t="s">
        <v>86</v>
      </c>
      <c r="AV447" s="13" t="s">
        <v>86</v>
      </c>
      <c r="AW447" s="13" t="s">
        <v>32</v>
      </c>
      <c r="AX447" s="13" t="s">
        <v>76</v>
      </c>
      <c r="AY447" s="224" t="s">
        <v>205</v>
      </c>
    </row>
    <row r="448" spans="2:51" s="15" customFormat="1" ht="12">
      <c r="B448" s="239"/>
      <c r="C448" s="240"/>
      <c r="D448" s="205" t="s">
        <v>284</v>
      </c>
      <c r="E448" s="241" t="s">
        <v>1</v>
      </c>
      <c r="F448" s="242" t="s">
        <v>453</v>
      </c>
      <c r="G448" s="240"/>
      <c r="H448" s="243">
        <v>212.75099999999998</v>
      </c>
      <c r="I448" s="244"/>
      <c r="J448" s="240"/>
      <c r="K448" s="240"/>
      <c r="L448" s="245"/>
      <c r="M448" s="246"/>
      <c r="N448" s="247"/>
      <c r="O448" s="247"/>
      <c r="P448" s="247"/>
      <c r="Q448" s="247"/>
      <c r="R448" s="247"/>
      <c r="S448" s="247"/>
      <c r="T448" s="248"/>
      <c r="AT448" s="249" t="s">
        <v>284</v>
      </c>
      <c r="AU448" s="249" t="s">
        <v>86</v>
      </c>
      <c r="AV448" s="15" t="s">
        <v>211</v>
      </c>
      <c r="AW448" s="15" t="s">
        <v>32</v>
      </c>
      <c r="AX448" s="15" t="s">
        <v>84</v>
      </c>
      <c r="AY448" s="249" t="s">
        <v>205</v>
      </c>
    </row>
    <row r="449" spans="1:65" s="2" customFormat="1" ht="24.2" customHeight="1">
      <c r="A449" s="35"/>
      <c r="B449" s="36"/>
      <c r="C449" s="192" t="s">
        <v>764</v>
      </c>
      <c r="D449" s="192" t="s">
        <v>207</v>
      </c>
      <c r="E449" s="193" t="s">
        <v>765</v>
      </c>
      <c r="F449" s="194" t="s">
        <v>766</v>
      </c>
      <c r="G449" s="195" t="s">
        <v>282</v>
      </c>
      <c r="H449" s="196">
        <v>975.827</v>
      </c>
      <c r="I449" s="197"/>
      <c r="J449" s="198">
        <f>ROUND(I449*H449,2)</f>
        <v>0</v>
      </c>
      <c r="K449" s="194" t="s">
        <v>278</v>
      </c>
      <c r="L449" s="40"/>
      <c r="M449" s="199" t="s">
        <v>1</v>
      </c>
      <c r="N449" s="200" t="s">
        <v>41</v>
      </c>
      <c r="O449" s="72"/>
      <c r="P449" s="201">
        <f>O449*H449</f>
        <v>0</v>
      </c>
      <c r="Q449" s="201">
        <v>0.00533</v>
      </c>
      <c r="R449" s="201">
        <f>Q449*H449</f>
        <v>5.20115791</v>
      </c>
      <c r="S449" s="201">
        <v>0</v>
      </c>
      <c r="T449" s="202">
        <f>S449*H449</f>
        <v>0</v>
      </c>
      <c r="U449" s="35"/>
      <c r="V449" s="35"/>
      <c r="W449" s="35"/>
      <c r="X449" s="35"/>
      <c r="Y449" s="35"/>
      <c r="Z449" s="35"/>
      <c r="AA449" s="35"/>
      <c r="AB449" s="35"/>
      <c r="AC449" s="35"/>
      <c r="AD449" s="35"/>
      <c r="AE449" s="35"/>
      <c r="AR449" s="203" t="s">
        <v>211</v>
      </c>
      <c r="AT449" s="203" t="s">
        <v>207</v>
      </c>
      <c r="AU449" s="203" t="s">
        <v>86</v>
      </c>
      <c r="AY449" s="18" t="s">
        <v>205</v>
      </c>
      <c r="BE449" s="204">
        <f>IF(N449="základní",J449,0)</f>
        <v>0</v>
      </c>
      <c r="BF449" s="204">
        <f>IF(N449="snížená",J449,0)</f>
        <v>0</v>
      </c>
      <c r="BG449" s="204">
        <f>IF(N449="zákl. přenesená",J449,0)</f>
        <v>0</v>
      </c>
      <c r="BH449" s="204">
        <f>IF(N449="sníž. přenesená",J449,0)</f>
        <v>0</v>
      </c>
      <c r="BI449" s="204">
        <f>IF(N449="nulová",J449,0)</f>
        <v>0</v>
      </c>
      <c r="BJ449" s="18" t="s">
        <v>84</v>
      </c>
      <c r="BK449" s="204">
        <f>ROUND(I449*H449,2)</f>
        <v>0</v>
      </c>
      <c r="BL449" s="18" t="s">
        <v>211</v>
      </c>
      <c r="BM449" s="203" t="s">
        <v>767</v>
      </c>
    </row>
    <row r="450" spans="2:51" s="13" customFormat="1" ht="22.5">
      <c r="B450" s="214"/>
      <c r="C450" s="215"/>
      <c r="D450" s="205" t="s">
        <v>284</v>
      </c>
      <c r="E450" s="216" t="s">
        <v>1</v>
      </c>
      <c r="F450" s="217" t="s">
        <v>768</v>
      </c>
      <c r="G450" s="215"/>
      <c r="H450" s="218">
        <v>463.7</v>
      </c>
      <c r="I450" s="219"/>
      <c r="J450" s="215"/>
      <c r="K450" s="215"/>
      <c r="L450" s="220"/>
      <c r="M450" s="221"/>
      <c r="N450" s="222"/>
      <c r="O450" s="222"/>
      <c r="P450" s="222"/>
      <c r="Q450" s="222"/>
      <c r="R450" s="222"/>
      <c r="S450" s="222"/>
      <c r="T450" s="223"/>
      <c r="AT450" s="224" t="s">
        <v>284</v>
      </c>
      <c r="AU450" s="224" t="s">
        <v>86</v>
      </c>
      <c r="AV450" s="13" t="s">
        <v>86</v>
      </c>
      <c r="AW450" s="13" t="s">
        <v>32</v>
      </c>
      <c r="AX450" s="13" t="s">
        <v>76</v>
      </c>
      <c r="AY450" s="224" t="s">
        <v>205</v>
      </c>
    </row>
    <row r="451" spans="2:51" s="13" customFormat="1" ht="12">
      <c r="B451" s="214"/>
      <c r="C451" s="215"/>
      <c r="D451" s="205" t="s">
        <v>284</v>
      </c>
      <c r="E451" s="216" t="s">
        <v>1</v>
      </c>
      <c r="F451" s="217" t="s">
        <v>769</v>
      </c>
      <c r="G451" s="215"/>
      <c r="H451" s="218">
        <v>432.337</v>
      </c>
      <c r="I451" s="219"/>
      <c r="J451" s="215"/>
      <c r="K451" s="215"/>
      <c r="L451" s="220"/>
      <c r="M451" s="221"/>
      <c r="N451" s="222"/>
      <c r="O451" s="222"/>
      <c r="P451" s="222"/>
      <c r="Q451" s="222"/>
      <c r="R451" s="222"/>
      <c r="S451" s="222"/>
      <c r="T451" s="223"/>
      <c r="AT451" s="224" t="s">
        <v>284</v>
      </c>
      <c r="AU451" s="224" t="s">
        <v>86</v>
      </c>
      <c r="AV451" s="13" t="s">
        <v>86</v>
      </c>
      <c r="AW451" s="13" t="s">
        <v>32</v>
      </c>
      <c r="AX451" s="13" t="s">
        <v>76</v>
      </c>
      <c r="AY451" s="224" t="s">
        <v>205</v>
      </c>
    </row>
    <row r="452" spans="2:51" s="13" customFormat="1" ht="12">
      <c r="B452" s="214"/>
      <c r="C452" s="215"/>
      <c r="D452" s="205" t="s">
        <v>284</v>
      </c>
      <c r="E452" s="216" t="s">
        <v>1</v>
      </c>
      <c r="F452" s="217" t="s">
        <v>770</v>
      </c>
      <c r="G452" s="215"/>
      <c r="H452" s="218">
        <v>79.79</v>
      </c>
      <c r="I452" s="219"/>
      <c r="J452" s="215"/>
      <c r="K452" s="215"/>
      <c r="L452" s="220"/>
      <c r="M452" s="221"/>
      <c r="N452" s="222"/>
      <c r="O452" s="222"/>
      <c r="P452" s="222"/>
      <c r="Q452" s="222"/>
      <c r="R452" s="222"/>
      <c r="S452" s="222"/>
      <c r="T452" s="223"/>
      <c r="AT452" s="224" t="s">
        <v>284</v>
      </c>
      <c r="AU452" s="224" t="s">
        <v>86</v>
      </c>
      <c r="AV452" s="13" t="s">
        <v>86</v>
      </c>
      <c r="AW452" s="13" t="s">
        <v>32</v>
      </c>
      <c r="AX452" s="13" t="s">
        <v>76</v>
      </c>
      <c r="AY452" s="224" t="s">
        <v>205</v>
      </c>
    </row>
    <row r="453" spans="2:51" s="15" customFormat="1" ht="12">
      <c r="B453" s="239"/>
      <c r="C453" s="240"/>
      <c r="D453" s="205" t="s">
        <v>284</v>
      </c>
      <c r="E453" s="241" t="s">
        <v>1</v>
      </c>
      <c r="F453" s="242" t="s">
        <v>453</v>
      </c>
      <c r="G453" s="240"/>
      <c r="H453" s="243">
        <v>975.827</v>
      </c>
      <c r="I453" s="244"/>
      <c r="J453" s="240"/>
      <c r="K453" s="240"/>
      <c r="L453" s="245"/>
      <c r="M453" s="246"/>
      <c r="N453" s="247"/>
      <c r="O453" s="247"/>
      <c r="P453" s="247"/>
      <c r="Q453" s="247"/>
      <c r="R453" s="247"/>
      <c r="S453" s="247"/>
      <c r="T453" s="248"/>
      <c r="AT453" s="249" t="s">
        <v>284</v>
      </c>
      <c r="AU453" s="249" t="s">
        <v>86</v>
      </c>
      <c r="AV453" s="15" t="s">
        <v>211</v>
      </c>
      <c r="AW453" s="15" t="s">
        <v>32</v>
      </c>
      <c r="AX453" s="15" t="s">
        <v>84</v>
      </c>
      <c r="AY453" s="249" t="s">
        <v>205</v>
      </c>
    </row>
    <row r="454" spans="1:65" s="2" customFormat="1" ht="24.2" customHeight="1">
      <c r="A454" s="35"/>
      <c r="B454" s="36"/>
      <c r="C454" s="192" t="s">
        <v>771</v>
      </c>
      <c r="D454" s="192" t="s">
        <v>207</v>
      </c>
      <c r="E454" s="193" t="s">
        <v>772</v>
      </c>
      <c r="F454" s="194" t="s">
        <v>773</v>
      </c>
      <c r="G454" s="195" t="s">
        <v>282</v>
      </c>
      <c r="H454" s="196">
        <v>975.827</v>
      </c>
      <c r="I454" s="197"/>
      <c r="J454" s="198">
        <f>ROUND(I454*H454,2)</f>
        <v>0</v>
      </c>
      <c r="K454" s="194" t="s">
        <v>278</v>
      </c>
      <c r="L454" s="40"/>
      <c r="M454" s="199" t="s">
        <v>1</v>
      </c>
      <c r="N454" s="200" t="s">
        <v>41</v>
      </c>
      <c r="O454" s="72"/>
      <c r="P454" s="201">
        <f>O454*H454</f>
        <v>0</v>
      </c>
      <c r="Q454" s="201">
        <v>0</v>
      </c>
      <c r="R454" s="201">
        <f>Q454*H454</f>
        <v>0</v>
      </c>
      <c r="S454" s="201">
        <v>0</v>
      </c>
      <c r="T454" s="202">
        <f>S454*H454</f>
        <v>0</v>
      </c>
      <c r="U454" s="35"/>
      <c r="V454" s="35"/>
      <c r="W454" s="35"/>
      <c r="X454" s="35"/>
      <c r="Y454" s="35"/>
      <c r="Z454" s="35"/>
      <c r="AA454" s="35"/>
      <c r="AB454" s="35"/>
      <c r="AC454" s="35"/>
      <c r="AD454" s="35"/>
      <c r="AE454" s="35"/>
      <c r="AR454" s="203" t="s">
        <v>211</v>
      </c>
      <c r="AT454" s="203" t="s">
        <v>207</v>
      </c>
      <c r="AU454" s="203" t="s">
        <v>86</v>
      </c>
      <c r="AY454" s="18" t="s">
        <v>205</v>
      </c>
      <c r="BE454" s="204">
        <f>IF(N454="základní",J454,0)</f>
        <v>0</v>
      </c>
      <c r="BF454" s="204">
        <f>IF(N454="snížená",J454,0)</f>
        <v>0</v>
      </c>
      <c r="BG454" s="204">
        <f>IF(N454="zákl. přenesená",J454,0)</f>
        <v>0</v>
      </c>
      <c r="BH454" s="204">
        <f>IF(N454="sníž. přenesená",J454,0)</f>
        <v>0</v>
      </c>
      <c r="BI454" s="204">
        <f>IF(N454="nulová",J454,0)</f>
        <v>0</v>
      </c>
      <c r="BJ454" s="18" t="s">
        <v>84</v>
      </c>
      <c r="BK454" s="204">
        <f>ROUND(I454*H454,2)</f>
        <v>0</v>
      </c>
      <c r="BL454" s="18" t="s">
        <v>211</v>
      </c>
      <c r="BM454" s="203" t="s">
        <v>774</v>
      </c>
    </row>
    <row r="455" spans="2:51" s="13" customFormat="1" ht="22.5">
      <c r="B455" s="214"/>
      <c r="C455" s="215"/>
      <c r="D455" s="205" t="s">
        <v>284</v>
      </c>
      <c r="E455" s="216" t="s">
        <v>1</v>
      </c>
      <c r="F455" s="217" t="s">
        <v>768</v>
      </c>
      <c r="G455" s="215"/>
      <c r="H455" s="218">
        <v>463.7</v>
      </c>
      <c r="I455" s="219"/>
      <c r="J455" s="215"/>
      <c r="K455" s="215"/>
      <c r="L455" s="220"/>
      <c r="M455" s="221"/>
      <c r="N455" s="222"/>
      <c r="O455" s="222"/>
      <c r="P455" s="222"/>
      <c r="Q455" s="222"/>
      <c r="R455" s="222"/>
      <c r="S455" s="222"/>
      <c r="T455" s="223"/>
      <c r="AT455" s="224" t="s">
        <v>284</v>
      </c>
      <c r="AU455" s="224" t="s">
        <v>86</v>
      </c>
      <c r="AV455" s="13" t="s">
        <v>86</v>
      </c>
      <c r="AW455" s="13" t="s">
        <v>32</v>
      </c>
      <c r="AX455" s="13" t="s">
        <v>76</v>
      </c>
      <c r="AY455" s="224" t="s">
        <v>205</v>
      </c>
    </row>
    <row r="456" spans="2:51" s="13" customFormat="1" ht="12">
      <c r="B456" s="214"/>
      <c r="C456" s="215"/>
      <c r="D456" s="205" t="s">
        <v>284</v>
      </c>
      <c r="E456" s="216" t="s">
        <v>1</v>
      </c>
      <c r="F456" s="217" t="s">
        <v>769</v>
      </c>
      <c r="G456" s="215"/>
      <c r="H456" s="218">
        <v>432.337</v>
      </c>
      <c r="I456" s="219"/>
      <c r="J456" s="215"/>
      <c r="K456" s="215"/>
      <c r="L456" s="220"/>
      <c r="M456" s="221"/>
      <c r="N456" s="222"/>
      <c r="O456" s="222"/>
      <c r="P456" s="222"/>
      <c r="Q456" s="222"/>
      <c r="R456" s="222"/>
      <c r="S456" s="222"/>
      <c r="T456" s="223"/>
      <c r="AT456" s="224" t="s">
        <v>284</v>
      </c>
      <c r="AU456" s="224" t="s">
        <v>86</v>
      </c>
      <c r="AV456" s="13" t="s">
        <v>86</v>
      </c>
      <c r="AW456" s="13" t="s">
        <v>32</v>
      </c>
      <c r="AX456" s="13" t="s">
        <v>76</v>
      </c>
      <c r="AY456" s="224" t="s">
        <v>205</v>
      </c>
    </row>
    <row r="457" spans="2:51" s="13" customFormat="1" ht="12">
      <c r="B457" s="214"/>
      <c r="C457" s="215"/>
      <c r="D457" s="205" t="s">
        <v>284</v>
      </c>
      <c r="E457" s="216" t="s">
        <v>1</v>
      </c>
      <c r="F457" s="217" t="s">
        <v>770</v>
      </c>
      <c r="G457" s="215"/>
      <c r="H457" s="218">
        <v>79.79</v>
      </c>
      <c r="I457" s="219"/>
      <c r="J457" s="215"/>
      <c r="K457" s="215"/>
      <c r="L457" s="220"/>
      <c r="M457" s="221"/>
      <c r="N457" s="222"/>
      <c r="O457" s="222"/>
      <c r="P457" s="222"/>
      <c r="Q457" s="222"/>
      <c r="R457" s="222"/>
      <c r="S457" s="222"/>
      <c r="T457" s="223"/>
      <c r="AT457" s="224" t="s">
        <v>284</v>
      </c>
      <c r="AU457" s="224" t="s">
        <v>86</v>
      </c>
      <c r="AV457" s="13" t="s">
        <v>86</v>
      </c>
      <c r="AW457" s="13" t="s">
        <v>32</v>
      </c>
      <c r="AX457" s="13" t="s">
        <v>76</v>
      </c>
      <c r="AY457" s="224" t="s">
        <v>205</v>
      </c>
    </row>
    <row r="458" spans="2:51" s="15" customFormat="1" ht="12">
      <c r="B458" s="239"/>
      <c r="C458" s="240"/>
      <c r="D458" s="205" t="s">
        <v>284</v>
      </c>
      <c r="E458" s="241" t="s">
        <v>1</v>
      </c>
      <c r="F458" s="242" t="s">
        <v>453</v>
      </c>
      <c r="G458" s="240"/>
      <c r="H458" s="243">
        <v>975.827</v>
      </c>
      <c r="I458" s="244"/>
      <c r="J458" s="240"/>
      <c r="K458" s="240"/>
      <c r="L458" s="245"/>
      <c r="M458" s="246"/>
      <c r="N458" s="247"/>
      <c r="O458" s="247"/>
      <c r="P458" s="247"/>
      <c r="Q458" s="247"/>
      <c r="R458" s="247"/>
      <c r="S458" s="247"/>
      <c r="T458" s="248"/>
      <c r="AT458" s="249" t="s">
        <v>284</v>
      </c>
      <c r="AU458" s="249" t="s">
        <v>86</v>
      </c>
      <c r="AV458" s="15" t="s">
        <v>211</v>
      </c>
      <c r="AW458" s="15" t="s">
        <v>32</v>
      </c>
      <c r="AX458" s="15" t="s">
        <v>84</v>
      </c>
      <c r="AY458" s="249" t="s">
        <v>205</v>
      </c>
    </row>
    <row r="459" spans="1:65" s="2" customFormat="1" ht="24.2" customHeight="1">
      <c r="A459" s="35"/>
      <c r="B459" s="36"/>
      <c r="C459" s="192" t="s">
        <v>775</v>
      </c>
      <c r="D459" s="192" t="s">
        <v>207</v>
      </c>
      <c r="E459" s="193" t="s">
        <v>776</v>
      </c>
      <c r="F459" s="194" t="s">
        <v>777</v>
      </c>
      <c r="G459" s="195" t="s">
        <v>282</v>
      </c>
      <c r="H459" s="196">
        <v>975.827</v>
      </c>
      <c r="I459" s="197"/>
      <c r="J459" s="198">
        <f>ROUND(I459*H459,2)</f>
        <v>0</v>
      </c>
      <c r="K459" s="194" t="s">
        <v>278</v>
      </c>
      <c r="L459" s="40"/>
      <c r="M459" s="199" t="s">
        <v>1</v>
      </c>
      <c r="N459" s="200" t="s">
        <v>41</v>
      </c>
      <c r="O459" s="72"/>
      <c r="P459" s="201">
        <f>O459*H459</f>
        <v>0</v>
      </c>
      <c r="Q459" s="201">
        <v>0.00088</v>
      </c>
      <c r="R459" s="201">
        <f>Q459*H459</f>
        <v>0.8587277600000001</v>
      </c>
      <c r="S459" s="201">
        <v>0</v>
      </c>
      <c r="T459" s="202">
        <f>S459*H459</f>
        <v>0</v>
      </c>
      <c r="U459" s="35"/>
      <c r="V459" s="35"/>
      <c r="W459" s="35"/>
      <c r="X459" s="35"/>
      <c r="Y459" s="35"/>
      <c r="Z459" s="35"/>
      <c r="AA459" s="35"/>
      <c r="AB459" s="35"/>
      <c r="AC459" s="35"/>
      <c r="AD459" s="35"/>
      <c r="AE459" s="35"/>
      <c r="AR459" s="203" t="s">
        <v>211</v>
      </c>
      <c r="AT459" s="203" t="s">
        <v>207</v>
      </c>
      <c r="AU459" s="203" t="s">
        <v>86</v>
      </c>
      <c r="AY459" s="18" t="s">
        <v>205</v>
      </c>
      <c r="BE459" s="204">
        <f>IF(N459="základní",J459,0)</f>
        <v>0</v>
      </c>
      <c r="BF459" s="204">
        <f>IF(N459="snížená",J459,0)</f>
        <v>0</v>
      </c>
      <c r="BG459" s="204">
        <f>IF(N459="zákl. přenesená",J459,0)</f>
        <v>0</v>
      </c>
      <c r="BH459" s="204">
        <f>IF(N459="sníž. přenesená",J459,0)</f>
        <v>0</v>
      </c>
      <c r="BI459" s="204">
        <f>IF(N459="nulová",J459,0)</f>
        <v>0</v>
      </c>
      <c r="BJ459" s="18" t="s">
        <v>84</v>
      </c>
      <c r="BK459" s="204">
        <f>ROUND(I459*H459,2)</f>
        <v>0</v>
      </c>
      <c r="BL459" s="18" t="s">
        <v>211</v>
      </c>
      <c r="BM459" s="203" t="s">
        <v>778</v>
      </c>
    </row>
    <row r="460" spans="2:51" s="13" customFormat="1" ht="22.5">
      <c r="B460" s="214"/>
      <c r="C460" s="215"/>
      <c r="D460" s="205" t="s">
        <v>284</v>
      </c>
      <c r="E460" s="216" t="s">
        <v>1</v>
      </c>
      <c r="F460" s="217" t="s">
        <v>768</v>
      </c>
      <c r="G460" s="215"/>
      <c r="H460" s="218">
        <v>463.7</v>
      </c>
      <c r="I460" s="219"/>
      <c r="J460" s="215"/>
      <c r="K460" s="215"/>
      <c r="L460" s="220"/>
      <c r="M460" s="221"/>
      <c r="N460" s="222"/>
      <c r="O460" s="222"/>
      <c r="P460" s="222"/>
      <c r="Q460" s="222"/>
      <c r="R460" s="222"/>
      <c r="S460" s="222"/>
      <c r="T460" s="223"/>
      <c r="AT460" s="224" t="s">
        <v>284</v>
      </c>
      <c r="AU460" s="224" t="s">
        <v>86</v>
      </c>
      <c r="AV460" s="13" t="s">
        <v>86</v>
      </c>
      <c r="AW460" s="13" t="s">
        <v>32</v>
      </c>
      <c r="AX460" s="13" t="s">
        <v>76</v>
      </c>
      <c r="AY460" s="224" t="s">
        <v>205</v>
      </c>
    </row>
    <row r="461" spans="2:51" s="13" customFormat="1" ht="12">
      <c r="B461" s="214"/>
      <c r="C461" s="215"/>
      <c r="D461" s="205" t="s">
        <v>284</v>
      </c>
      <c r="E461" s="216" t="s">
        <v>1</v>
      </c>
      <c r="F461" s="217" t="s">
        <v>769</v>
      </c>
      <c r="G461" s="215"/>
      <c r="H461" s="218">
        <v>432.337</v>
      </c>
      <c r="I461" s="219"/>
      <c r="J461" s="215"/>
      <c r="K461" s="215"/>
      <c r="L461" s="220"/>
      <c r="M461" s="221"/>
      <c r="N461" s="222"/>
      <c r="O461" s="222"/>
      <c r="P461" s="222"/>
      <c r="Q461" s="222"/>
      <c r="R461" s="222"/>
      <c r="S461" s="222"/>
      <c r="T461" s="223"/>
      <c r="AT461" s="224" t="s">
        <v>284</v>
      </c>
      <c r="AU461" s="224" t="s">
        <v>86</v>
      </c>
      <c r="AV461" s="13" t="s">
        <v>86</v>
      </c>
      <c r="AW461" s="13" t="s">
        <v>32</v>
      </c>
      <c r="AX461" s="13" t="s">
        <v>76</v>
      </c>
      <c r="AY461" s="224" t="s">
        <v>205</v>
      </c>
    </row>
    <row r="462" spans="2:51" s="13" customFormat="1" ht="12">
      <c r="B462" s="214"/>
      <c r="C462" s="215"/>
      <c r="D462" s="205" t="s">
        <v>284</v>
      </c>
      <c r="E462" s="216" t="s">
        <v>1</v>
      </c>
      <c r="F462" s="217" t="s">
        <v>770</v>
      </c>
      <c r="G462" s="215"/>
      <c r="H462" s="218">
        <v>79.79</v>
      </c>
      <c r="I462" s="219"/>
      <c r="J462" s="215"/>
      <c r="K462" s="215"/>
      <c r="L462" s="220"/>
      <c r="M462" s="221"/>
      <c r="N462" s="222"/>
      <c r="O462" s="222"/>
      <c r="P462" s="222"/>
      <c r="Q462" s="222"/>
      <c r="R462" s="222"/>
      <c r="S462" s="222"/>
      <c r="T462" s="223"/>
      <c r="AT462" s="224" t="s">
        <v>284</v>
      </c>
      <c r="AU462" s="224" t="s">
        <v>86</v>
      </c>
      <c r="AV462" s="13" t="s">
        <v>86</v>
      </c>
      <c r="AW462" s="13" t="s">
        <v>32</v>
      </c>
      <c r="AX462" s="13" t="s">
        <v>76</v>
      </c>
      <c r="AY462" s="224" t="s">
        <v>205</v>
      </c>
    </row>
    <row r="463" spans="2:51" s="15" customFormat="1" ht="12">
      <c r="B463" s="239"/>
      <c r="C463" s="240"/>
      <c r="D463" s="205" t="s">
        <v>284</v>
      </c>
      <c r="E463" s="241" t="s">
        <v>1</v>
      </c>
      <c r="F463" s="242" t="s">
        <v>453</v>
      </c>
      <c r="G463" s="240"/>
      <c r="H463" s="243">
        <v>975.827</v>
      </c>
      <c r="I463" s="244"/>
      <c r="J463" s="240"/>
      <c r="K463" s="240"/>
      <c r="L463" s="245"/>
      <c r="M463" s="246"/>
      <c r="N463" s="247"/>
      <c r="O463" s="247"/>
      <c r="P463" s="247"/>
      <c r="Q463" s="247"/>
      <c r="R463" s="247"/>
      <c r="S463" s="247"/>
      <c r="T463" s="248"/>
      <c r="AT463" s="249" t="s">
        <v>284</v>
      </c>
      <c r="AU463" s="249" t="s">
        <v>86</v>
      </c>
      <c r="AV463" s="15" t="s">
        <v>211</v>
      </c>
      <c r="AW463" s="15" t="s">
        <v>32</v>
      </c>
      <c r="AX463" s="15" t="s">
        <v>84</v>
      </c>
      <c r="AY463" s="249" t="s">
        <v>205</v>
      </c>
    </row>
    <row r="464" spans="1:65" s="2" customFormat="1" ht="24.2" customHeight="1">
      <c r="A464" s="35"/>
      <c r="B464" s="36"/>
      <c r="C464" s="192" t="s">
        <v>779</v>
      </c>
      <c r="D464" s="192" t="s">
        <v>207</v>
      </c>
      <c r="E464" s="193" t="s">
        <v>780</v>
      </c>
      <c r="F464" s="194" t="s">
        <v>781</v>
      </c>
      <c r="G464" s="195" t="s">
        <v>282</v>
      </c>
      <c r="H464" s="196">
        <v>975.827</v>
      </c>
      <c r="I464" s="197"/>
      <c r="J464" s="198">
        <f>ROUND(I464*H464,2)</f>
        <v>0</v>
      </c>
      <c r="K464" s="194" t="s">
        <v>278</v>
      </c>
      <c r="L464" s="40"/>
      <c r="M464" s="199" t="s">
        <v>1</v>
      </c>
      <c r="N464" s="200" t="s">
        <v>41</v>
      </c>
      <c r="O464" s="72"/>
      <c r="P464" s="201">
        <f>O464*H464</f>
        <v>0</v>
      </c>
      <c r="Q464" s="201">
        <v>0</v>
      </c>
      <c r="R464" s="201">
        <f>Q464*H464</f>
        <v>0</v>
      </c>
      <c r="S464" s="201">
        <v>0</v>
      </c>
      <c r="T464" s="202">
        <f>S464*H464</f>
        <v>0</v>
      </c>
      <c r="U464" s="35"/>
      <c r="V464" s="35"/>
      <c r="W464" s="35"/>
      <c r="X464" s="35"/>
      <c r="Y464" s="35"/>
      <c r="Z464" s="35"/>
      <c r="AA464" s="35"/>
      <c r="AB464" s="35"/>
      <c r="AC464" s="35"/>
      <c r="AD464" s="35"/>
      <c r="AE464" s="35"/>
      <c r="AR464" s="203" t="s">
        <v>211</v>
      </c>
      <c r="AT464" s="203" t="s">
        <v>207</v>
      </c>
      <c r="AU464" s="203" t="s">
        <v>86</v>
      </c>
      <c r="AY464" s="18" t="s">
        <v>205</v>
      </c>
      <c r="BE464" s="204">
        <f>IF(N464="základní",J464,0)</f>
        <v>0</v>
      </c>
      <c r="BF464" s="204">
        <f>IF(N464="snížená",J464,0)</f>
        <v>0</v>
      </c>
      <c r="BG464" s="204">
        <f>IF(N464="zákl. přenesená",J464,0)</f>
        <v>0</v>
      </c>
      <c r="BH464" s="204">
        <f>IF(N464="sníž. přenesená",J464,0)</f>
        <v>0</v>
      </c>
      <c r="BI464" s="204">
        <f>IF(N464="nulová",J464,0)</f>
        <v>0</v>
      </c>
      <c r="BJ464" s="18" t="s">
        <v>84</v>
      </c>
      <c r="BK464" s="204">
        <f>ROUND(I464*H464,2)</f>
        <v>0</v>
      </c>
      <c r="BL464" s="18" t="s">
        <v>211</v>
      </c>
      <c r="BM464" s="203" t="s">
        <v>782</v>
      </c>
    </row>
    <row r="465" spans="2:51" s="13" customFormat="1" ht="22.5">
      <c r="B465" s="214"/>
      <c r="C465" s="215"/>
      <c r="D465" s="205" t="s">
        <v>284</v>
      </c>
      <c r="E465" s="216" t="s">
        <v>1</v>
      </c>
      <c r="F465" s="217" t="s">
        <v>768</v>
      </c>
      <c r="G465" s="215"/>
      <c r="H465" s="218">
        <v>463.7</v>
      </c>
      <c r="I465" s="219"/>
      <c r="J465" s="215"/>
      <c r="K465" s="215"/>
      <c r="L465" s="220"/>
      <c r="M465" s="221"/>
      <c r="N465" s="222"/>
      <c r="O465" s="222"/>
      <c r="P465" s="222"/>
      <c r="Q465" s="222"/>
      <c r="R465" s="222"/>
      <c r="S465" s="222"/>
      <c r="T465" s="223"/>
      <c r="AT465" s="224" t="s">
        <v>284</v>
      </c>
      <c r="AU465" s="224" t="s">
        <v>86</v>
      </c>
      <c r="AV465" s="13" t="s">
        <v>86</v>
      </c>
      <c r="AW465" s="13" t="s">
        <v>32</v>
      </c>
      <c r="AX465" s="13" t="s">
        <v>76</v>
      </c>
      <c r="AY465" s="224" t="s">
        <v>205</v>
      </c>
    </row>
    <row r="466" spans="2:51" s="13" customFormat="1" ht="12">
      <c r="B466" s="214"/>
      <c r="C466" s="215"/>
      <c r="D466" s="205" t="s">
        <v>284</v>
      </c>
      <c r="E466" s="216" t="s">
        <v>1</v>
      </c>
      <c r="F466" s="217" t="s">
        <v>769</v>
      </c>
      <c r="G466" s="215"/>
      <c r="H466" s="218">
        <v>432.337</v>
      </c>
      <c r="I466" s="219"/>
      <c r="J466" s="215"/>
      <c r="K466" s="215"/>
      <c r="L466" s="220"/>
      <c r="M466" s="221"/>
      <c r="N466" s="222"/>
      <c r="O466" s="222"/>
      <c r="P466" s="222"/>
      <c r="Q466" s="222"/>
      <c r="R466" s="222"/>
      <c r="S466" s="222"/>
      <c r="T466" s="223"/>
      <c r="AT466" s="224" t="s">
        <v>284</v>
      </c>
      <c r="AU466" s="224" t="s">
        <v>86</v>
      </c>
      <c r="AV466" s="13" t="s">
        <v>86</v>
      </c>
      <c r="AW466" s="13" t="s">
        <v>32</v>
      </c>
      <c r="AX466" s="13" t="s">
        <v>76</v>
      </c>
      <c r="AY466" s="224" t="s">
        <v>205</v>
      </c>
    </row>
    <row r="467" spans="2:51" s="13" customFormat="1" ht="12">
      <c r="B467" s="214"/>
      <c r="C467" s="215"/>
      <c r="D467" s="205" t="s">
        <v>284</v>
      </c>
      <c r="E467" s="216" t="s">
        <v>1</v>
      </c>
      <c r="F467" s="217" t="s">
        <v>770</v>
      </c>
      <c r="G467" s="215"/>
      <c r="H467" s="218">
        <v>79.79</v>
      </c>
      <c r="I467" s="219"/>
      <c r="J467" s="215"/>
      <c r="K467" s="215"/>
      <c r="L467" s="220"/>
      <c r="M467" s="221"/>
      <c r="N467" s="222"/>
      <c r="O467" s="222"/>
      <c r="P467" s="222"/>
      <c r="Q467" s="222"/>
      <c r="R467" s="222"/>
      <c r="S467" s="222"/>
      <c r="T467" s="223"/>
      <c r="AT467" s="224" t="s">
        <v>284</v>
      </c>
      <c r="AU467" s="224" t="s">
        <v>86</v>
      </c>
      <c r="AV467" s="13" t="s">
        <v>86</v>
      </c>
      <c r="AW467" s="13" t="s">
        <v>32</v>
      </c>
      <c r="AX467" s="13" t="s">
        <v>76</v>
      </c>
      <c r="AY467" s="224" t="s">
        <v>205</v>
      </c>
    </row>
    <row r="468" spans="2:51" s="15" customFormat="1" ht="12">
      <c r="B468" s="239"/>
      <c r="C468" s="240"/>
      <c r="D468" s="205" t="s">
        <v>284</v>
      </c>
      <c r="E468" s="241" t="s">
        <v>1</v>
      </c>
      <c r="F468" s="242" t="s">
        <v>453</v>
      </c>
      <c r="G468" s="240"/>
      <c r="H468" s="243">
        <v>975.827</v>
      </c>
      <c r="I468" s="244"/>
      <c r="J468" s="240"/>
      <c r="K468" s="240"/>
      <c r="L468" s="245"/>
      <c r="M468" s="246"/>
      <c r="N468" s="247"/>
      <c r="O468" s="247"/>
      <c r="P468" s="247"/>
      <c r="Q468" s="247"/>
      <c r="R468" s="247"/>
      <c r="S468" s="247"/>
      <c r="T468" s="248"/>
      <c r="AT468" s="249" t="s">
        <v>284</v>
      </c>
      <c r="AU468" s="249" t="s">
        <v>86</v>
      </c>
      <c r="AV468" s="15" t="s">
        <v>211</v>
      </c>
      <c r="AW468" s="15" t="s">
        <v>32</v>
      </c>
      <c r="AX468" s="15" t="s">
        <v>84</v>
      </c>
      <c r="AY468" s="249" t="s">
        <v>205</v>
      </c>
    </row>
    <row r="469" spans="1:65" s="2" customFormat="1" ht="14.45" customHeight="1">
      <c r="A469" s="35"/>
      <c r="B469" s="36"/>
      <c r="C469" s="192" t="s">
        <v>783</v>
      </c>
      <c r="D469" s="192" t="s">
        <v>207</v>
      </c>
      <c r="E469" s="193" t="s">
        <v>784</v>
      </c>
      <c r="F469" s="194" t="s">
        <v>785</v>
      </c>
      <c r="G469" s="195" t="s">
        <v>382</v>
      </c>
      <c r="H469" s="196">
        <v>18.286</v>
      </c>
      <c r="I469" s="197"/>
      <c r="J469" s="198">
        <f>ROUND(I469*H469,2)</f>
        <v>0</v>
      </c>
      <c r="K469" s="194" t="s">
        <v>278</v>
      </c>
      <c r="L469" s="40"/>
      <c r="M469" s="199" t="s">
        <v>1</v>
      </c>
      <c r="N469" s="200" t="s">
        <v>41</v>
      </c>
      <c r="O469" s="72"/>
      <c r="P469" s="201">
        <f>O469*H469</f>
        <v>0</v>
      </c>
      <c r="Q469" s="201">
        <v>1.05555</v>
      </c>
      <c r="R469" s="201">
        <f>Q469*H469</f>
        <v>19.3017873</v>
      </c>
      <c r="S469" s="201">
        <v>0</v>
      </c>
      <c r="T469" s="202">
        <f>S469*H469</f>
        <v>0</v>
      </c>
      <c r="U469" s="35"/>
      <c r="V469" s="35"/>
      <c r="W469" s="35"/>
      <c r="X469" s="35"/>
      <c r="Y469" s="35"/>
      <c r="Z469" s="35"/>
      <c r="AA469" s="35"/>
      <c r="AB469" s="35"/>
      <c r="AC469" s="35"/>
      <c r="AD469" s="35"/>
      <c r="AE469" s="35"/>
      <c r="AR469" s="203" t="s">
        <v>211</v>
      </c>
      <c r="AT469" s="203" t="s">
        <v>207</v>
      </c>
      <c r="AU469" s="203" t="s">
        <v>86</v>
      </c>
      <c r="AY469" s="18" t="s">
        <v>205</v>
      </c>
      <c r="BE469" s="204">
        <f>IF(N469="základní",J469,0)</f>
        <v>0</v>
      </c>
      <c r="BF469" s="204">
        <f>IF(N469="snížená",J469,0)</f>
        <v>0</v>
      </c>
      <c r="BG469" s="204">
        <f>IF(N469="zákl. přenesená",J469,0)</f>
        <v>0</v>
      </c>
      <c r="BH469" s="204">
        <f>IF(N469="sníž. přenesená",J469,0)</f>
        <v>0</v>
      </c>
      <c r="BI469" s="204">
        <f>IF(N469="nulová",J469,0)</f>
        <v>0</v>
      </c>
      <c r="BJ469" s="18" t="s">
        <v>84</v>
      </c>
      <c r="BK469" s="204">
        <f>ROUND(I469*H469,2)</f>
        <v>0</v>
      </c>
      <c r="BL469" s="18" t="s">
        <v>211</v>
      </c>
      <c r="BM469" s="203" t="s">
        <v>786</v>
      </c>
    </row>
    <row r="470" spans="2:51" s="13" customFormat="1" ht="12">
      <c r="B470" s="214"/>
      <c r="C470" s="215"/>
      <c r="D470" s="205" t="s">
        <v>284</v>
      </c>
      <c r="E470" s="216" t="s">
        <v>1</v>
      </c>
      <c r="F470" s="217" t="s">
        <v>787</v>
      </c>
      <c r="G470" s="215"/>
      <c r="H470" s="218">
        <v>8.5</v>
      </c>
      <c r="I470" s="219"/>
      <c r="J470" s="215"/>
      <c r="K470" s="215"/>
      <c r="L470" s="220"/>
      <c r="M470" s="221"/>
      <c r="N470" s="222"/>
      <c r="O470" s="222"/>
      <c r="P470" s="222"/>
      <c r="Q470" s="222"/>
      <c r="R470" s="222"/>
      <c r="S470" s="222"/>
      <c r="T470" s="223"/>
      <c r="AT470" s="224" t="s">
        <v>284</v>
      </c>
      <c r="AU470" s="224" t="s">
        <v>86</v>
      </c>
      <c r="AV470" s="13" t="s">
        <v>86</v>
      </c>
      <c r="AW470" s="13" t="s">
        <v>32</v>
      </c>
      <c r="AX470" s="13" t="s">
        <v>76</v>
      </c>
      <c r="AY470" s="224" t="s">
        <v>205</v>
      </c>
    </row>
    <row r="471" spans="2:51" s="13" customFormat="1" ht="12">
      <c r="B471" s="214"/>
      <c r="C471" s="215"/>
      <c r="D471" s="205" t="s">
        <v>284</v>
      </c>
      <c r="E471" s="216" t="s">
        <v>1</v>
      </c>
      <c r="F471" s="217" t="s">
        <v>788</v>
      </c>
      <c r="G471" s="215"/>
      <c r="H471" s="218">
        <v>0.806</v>
      </c>
      <c r="I471" s="219"/>
      <c r="J471" s="215"/>
      <c r="K471" s="215"/>
      <c r="L471" s="220"/>
      <c r="M471" s="221"/>
      <c r="N471" s="222"/>
      <c r="O471" s="222"/>
      <c r="P471" s="222"/>
      <c r="Q471" s="222"/>
      <c r="R471" s="222"/>
      <c r="S471" s="222"/>
      <c r="T471" s="223"/>
      <c r="AT471" s="224" t="s">
        <v>284</v>
      </c>
      <c r="AU471" s="224" t="s">
        <v>86</v>
      </c>
      <c r="AV471" s="13" t="s">
        <v>86</v>
      </c>
      <c r="AW471" s="13" t="s">
        <v>32</v>
      </c>
      <c r="AX471" s="13" t="s">
        <v>76</v>
      </c>
      <c r="AY471" s="224" t="s">
        <v>205</v>
      </c>
    </row>
    <row r="472" spans="2:51" s="13" customFormat="1" ht="12">
      <c r="B472" s="214"/>
      <c r="C472" s="215"/>
      <c r="D472" s="205" t="s">
        <v>284</v>
      </c>
      <c r="E472" s="216" t="s">
        <v>1</v>
      </c>
      <c r="F472" s="217" t="s">
        <v>789</v>
      </c>
      <c r="G472" s="215"/>
      <c r="H472" s="218">
        <v>7.82</v>
      </c>
      <c r="I472" s="219"/>
      <c r="J472" s="215"/>
      <c r="K472" s="215"/>
      <c r="L472" s="220"/>
      <c r="M472" s="221"/>
      <c r="N472" s="222"/>
      <c r="O472" s="222"/>
      <c r="P472" s="222"/>
      <c r="Q472" s="222"/>
      <c r="R472" s="222"/>
      <c r="S472" s="222"/>
      <c r="T472" s="223"/>
      <c r="AT472" s="224" t="s">
        <v>284</v>
      </c>
      <c r="AU472" s="224" t="s">
        <v>86</v>
      </c>
      <c r="AV472" s="13" t="s">
        <v>86</v>
      </c>
      <c r="AW472" s="13" t="s">
        <v>32</v>
      </c>
      <c r="AX472" s="13" t="s">
        <v>76</v>
      </c>
      <c r="AY472" s="224" t="s">
        <v>205</v>
      </c>
    </row>
    <row r="473" spans="2:51" s="13" customFormat="1" ht="12">
      <c r="B473" s="214"/>
      <c r="C473" s="215"/>
      <c r="D473" s="205" t="s">
        <v>284</v>
      </c>
      <c r="E473" s="216" t="s">
        <v>1</v>
      </c>
      <c r="F473" s="217" t="s">
        <v>790</v>
      </c>
      <c r="G473" s="215"/>
      <c r="H473" s="218">
        <v>0.175</v>
      </c>
      <c r="I473" s="219"/>
      <c r="J473" s="215"/>
      <c r="K473" s="215"/>
      <c r="L473" s="220"/>
      <c r="M473" s="221"/>
      <c r="N473" s="222"/>
      <c r="O473" s="222"/>
      <c r="P473" s="222"/>
      <c r="Q473" s="222"/>
      <c r="R473" s="222"/>
      <c r="S473" s="222"/>
      <c r="T473" s="223"/>
      <c r="AT473" s="224" t="s">
        <v>284</v>
      </c>
      <c r="AU473" s="224" t="s">
        <v>86</v>
      </c>
      <c r="AV473" s="13" t="s">
        <v>86</v>
      </c>
      <c r="AW473" s="13" t="s">
        <v>32</v>
      </c>
      <c r="AX473" s="13" t="s">
        <v>76</v>
      </c>
      <c r="AY473" s="224" t="s">
        <v>205</v>
      </c>
    </row>
    <row r="474" spans="2:51" s="13" customFormat="1" ht="12">
      <c r="B474" s="214"/>
      <c r="C474" s="215"/>
      <c r="D474" s="205" t="s">
        <v>284</v>
      </c>
      <c r="E474" s="216" t="s">
        <v>1</v>
      </c>
      <c r="F474" s="217" t="s">
        <v>791</v>
      </c>
      <c r="G474" s="215"/>
      <c r="H474" s="218">
        <v>0.985</v>
      </c>
      <c r="I474" s="219"/>
      <c r="J474" s="215"/>
      <c r="K474" s="215"/>
      <c r="L474" s="220"/>
      <c r="M474" s="221"/>
      <c r="N474" s="222"/>
      <c r="O474" s="222"/>
      <c r="P474" s="222"/>
      <c r="Q474" s="222"/>
      <c r="R474" s="222"/>
      <c r="S474" s="222"/>
      <c r="T474" s="223"/>
      <c r="AT474" s="224" t="s">
        <v>284</v>
      </c>
      <c r="AU474" s="224" t="s">
        <v>86</v>
      </c>
      <c r="AV474" s="13" t="s">
        <v>86</v>
      </c>
      <c r="AW474" s="13" t="s">
        <v>32</v>
      </c>
      <c r="AX474" s="13" t="s">
        <v>76</v>
      </c>
      <c r="AY474" s="224" t="s">
        <v>205</v>
      </c>
    </row>
    <row r="475" spans="2:51" s="15" customFormat="1" ht="12">
      <c r="B475" s="239"/>
      <c r="C475" s="240"/>
      <c r="D475" s="205" t="s">
        <v>284</v>
      </c>
      <c r="E475" s="241" t="s">
        <v>1</v>
      </c>
      <c r="F475" s="242" t="s">
        <v>453</v>
      </c>
      <c r="G475" s="240"/>
      <c r="H475" s="243">
        <v>18.286</v>
      </c>
      <c r="I475" s="244"/>
      <c r="J475" s="240"/>
      <c r="K475" s="240"/>
      <c r="L475" s="245"/>
      <c r="M475" s="246"/>
      <c r="N475" s="247"/>
      <c r="O475" s="247"/>
      <c r="P475" s="247"/>
      <c r="Q475" s="247"/>
      <c r="R475" s="247"/>
      <c r="S475" s="247"/>
      <c r="T475" s="248"/>
      <c r="AT475" s="249" t="s">
        <v>284</v>
      </c>
      <c r="AU475" s="249" t="s">
        <v>86</v>
      </c>
      <c r="AV475" s="15" t="s">
        <v>211</v>
      </c>
      <c r="AW475" s="15" t="s">
        <v>32</v>
      </c>
      <c r="AX475" s="15" t="s">
        <v>84</v>
      </c>
      <c r="AY475" s="249" t="s">
        <v>205</v>
      </c>
    </row>
    <row r="476" spans="1:65" s="2" customFormat="1" ht="14.45" customHeight="1">
      <c r="A476" s="35"/>
      <c r="B476" s="36"/>
      <c r="C476" s="192" t="s">
        <v>792</v>
      </c>
      <c r="D476" s="192" t="s">
        <v>207</v>
      </c>
      <c r="E476" s="193" t="s">
        <v>793</v>
      </c>
      <c r="F476" s="194" t="s">
        <v>794</v>
      </c>
      <c r="G476" s="195" t="s">
        <v>358</v>
      </c>
      <c r="H476" s="196">
        <v>6.18</v>
      </c>
      <c r="I476" s="197"/>
      <c r="J476" s="198">
        <f>ROUND(I476*H476,2)</f>
        <v>0</v>
      </c>
      <c r="K476" s="194" t="s">
        <v>278</v>
      </c>
      <c r="L476" s="40"/>
      <c r="M476" s="199" t="s">
        <v>1</v>
      </c>
      <c r="N476" s="200" t="s">
        <v>41</v>
      </c>
      <c r="O476" s="72"/>
      <c r="P476" s="201">
        <f>O476*H476</f>
        <v>0</v>
      </c>
      <c r="Q476" s="201">
        <v>2.4534</v>
      </c>
      <c r="R476" s="201">
        <f>Q476*H476</f>
        <v>15.162011999999999</v>
      </c>
      <c r="S476" s="201">
        <v>0</v>
      </c>
      <c r="T476" s="202">
        <f>S476*H476</f>
        <v>0</v>
      </c>
      <c r="U476" s="35"/>
      <c r="V476" s="35"/>
      <c r="W476" s="35"/>
      <c r="X476" s="35"/>
      <c r="Y476" s="35"/>
      <c r="Z476" s="35"/>
      <c r="AA476" s="35"/>
      <c r="AB476" s="35"/>
      <c r="AC476" s="35"/>
      <c r="AD476" s="35"/>
      <c r="AE476" s="35"/>
      <c r="AR476" s="203" t="s">
        <v>211</v>
      </c>
      <c r="AT476" s="203" t="s">
        <v>207</v>
      </c>
      <c r="AU476" s="203" t="s">
        <v>86</v>
      </c>
      <c r="AY476" s="18" t="s">
        <v>205</v>
      </c>
      <c r="BE476" s="204">
        <f>IF(N476="základní",J476,0)</f>
        <v>0</v>
      </c>
      <c r="BF476" s="204">
        <f>IF(N476="snížená",J476,0)</f>
        <v>0</v>
      </c>
      <c r="BG476" s="204">
        <f>IF(N476="zákl. přenesená",J476,0)</f>
        <v>0</v>
      </c>
      <c r="BH476" s="204">
        <f>IF(N476="sníž. přenesená",J476,0)</f>
        <v>0</v>
      </c>
      <c r="BI476" s="204">
        <f>IF(N476="nulová",J476,0)</f>
        <v>0</v>
      </c>
      <c r="BJ476" s="18" t="s">
        <v>84</v>
      </c>
      <c r="BK476" s="204">
        <f>ROUND(I476*H476,2)</f>
        <v>0</v>
      </c>
      <c r="BL476" s="18" t="s">
        <v>211</v>
      </c>
      <c r="BM476" s="203" t="s">
        <v>795</v>
      </c>
    </row>
    <row r="477" spans="2:51" s="13" customFormat="1" ht="12">
      <c r="B477" s="214"/>
      <c r="C477" s="215"/>
      <c r="D477" s="205" t="s">
        <v>284</v>
      </c>
      <c r="E477" s="216" t="s">
        <v>1</v>
      </c>
      <c r="F477" s="217" t="s">
        <v>796</v>
      </c>
      <c r="G477" s="215"/>
      <c r="H477" s="218">
        <v>6.18</v>
      </c>
      <c r="I477" s="219"/>
      <c r="J477" s="215"/>
      <c r="K477" s="215"/>
      <c r="L477" s="220"/>
      <c r="M477" s="221"/>
      <c r="N477" s="222"/>
      <c r="O477" s="222"/>
      <c r="P477" s="222"/>
      <c r="Q477" s="222"/>
      <c r="R477" s="222"/>
      <c r="S477" s="222"/>
      <c r="T477" s="223"/>
      <c r="AT477" s="224" t="s">
        <v>284</v>
      </c>
      <c r="AU477" s="224" t="s">
        <v>86</v>
      </c>
      <c r="AV477" s="13" t="s">
        <v>86</v>
      </c>
      <c r="AW477" s="13" t="s">
        <v>32</v>
      </c>
      <c r="AX477" s="13" t="s">
        <v>84</v>
      </c>
      <c r="AY477" s="224" t="s">
        <v>205</v>
      </c>
    </row>
    <row r="478" spans="1:65" s="2" customFormat="1" ht="14.45" customHeight="1">
      <c r="A478" s="35"/>
      <c r="B478" s="36"/>
      <c r="C478" s="192" t="s">
        <v>797</v>
      </c>
      <c r="D478" s="192" t="s">
        <v>207</v>
      </c>
      <c r="E478" s="193" t="s">
        <v>798</v>
      </c>
      <c r="F478" s="194" t="s">
        <v>799</v>
      </c>
      <c r="G478" s="195" t="s">
        <v>282</v>
      </c>
      <c r="H478" s="196">
        <v>41.2</v>
      </c>
      <c r="I478" s="197"/>
      <c r="J478" s="198">
        <f>ROUND(I478*H478,2)</f>
        <v>0</v>
      </c>
      <c r="K478" s="194" t="s">
        <v>278</v>
      </c>
      <c r="L478" s="40"/>
      <c r="M478" s="199" t="s">
        <v>1</v>
      </c>
      <c r="N478" s="200" t="s">
        <v>41</v>
      </c>
      <c r="O478" s="72"/>
      <c r="P478" s="201">
        <f>O478*H478</f>
        <v>0</v>
      </c>
      <c r="Q478" s="201">
        <v>0.00576</v>
      </c>
      <c r="R478" s="201">
        <f>Q478*H478</f>
        <v>0.23731200000000002</v>
      </c>
      <c r="S478" s="201">
        <v>0</v>
      </c>
      <c r="T478" s="202">
        <f>S478*H478</f>
        <v>0</v>
      </c>
      <c r="U478" s="35"/>
      <c r="V478" s="35"/>
      <c r="W478" s="35"/>
      <c r="X478" s="35"/>
      <c r="Y478" s="35"/>
      <c r="Z478" s="35"/>
      <c r="AA478" s="35"/>
      <c r="AB478" s="35"/>
      <c r="AC478" s="35"/>
      <c r="AD478" s="35"/>
      <c r="AE478" s="35"/>
      <c r="AR478" s="203" t="s">
        <v>211</v>
      </c>
      <c r="AT478" s="203" t="s">
        <v>207</v>
      </c>
      <c r="AU478" s="203" t="s">
        <v>86</v>
      </c>
      <c r="AY478" s="18" t="s">
        <v>205</v>
      </c>
      <c r="BE478" s="204">
        <f>IF(N478="základní",J478,0)</f>
        <v>0</v>
      </c>
      <c r="BF478" s="204">
        <f>IF(N478="snížená",J478,0)</f>
        <v>0</v>
      </c>
      <c r="BG478" s="204">
        <f>IF(N478="zákl. přenesená",J478,0)</f>
        <v>0</v>
      </c>
      <c r="BH478" s="204">
        <f>IF(N478="sníž. přenesená",J478,0)</f>
        <v>0</v>
      </c>
      <c r="BI478" s="204">
        <f>IF(N478="nulová",J478,0)</f>
        <v>0</v>
      </c>
      <c r="BJ478" s="18" t="s">
        <v>84</v>
      </c>
      <c r="BK478" s="204">
        <f>ROUND(I478*H478,2)</f>
        <v>0</v>
      </c>
      <c r="BL478" s="18" t="s">
        <v>211</v>
      </c>
      <c r="BM478" s="203" t="s">
        <v>800</v>
      </c>
    </row>
    <row r="479" spans="2:51" s="13" customFormat="1" ht="12">
      <c r="B479" s="214"/>
      <c r="C479" s="215"/>
      <c r="D479" s="205" t="s">
        <v>284</v>
      </c>
      <c r="E479" s="216" t="s">
        <v>1</v>
      </c>
      <c r="F479" s="217" t="s">
        <v>801</v>
      </c>
      <c r="G479" s="215"/>
      <c r="H479" s="218">
        <v>41.2</v>
      </c>
      <c r="I479" s="219"/>
      <c r="J479" s="215"/>
      <c r="K479" s="215"/>
      <c r="L479" s="220"/>
      <c r="M479" s="221"/>
      <c r="N479" s="222"/>
      <c r="O479" s="222"/>
      <c r="P479" s="222"/>
      <c r="Q479" s="222"/>
      <c r="R479" s="222"/>
      <c r="S479" s="222"/>
      <c r="T479" s="223"/>
      <c r="AT479" s="224" t="s">
        <v>284</v>
      </c>
      <c r="AU479" s="224" t="s">
        <v>86</v>
      </c>
      <c r="AV479" s="13" t="s">
        <v>86</v>
      </c>
      <c r="AW479" s="13" t="s">
        <v>32</v>
      </c>
      <c r="AX479" s="13" t="s">
        <v>84</v>
      </c>
      <c r="AY479" s="224" t="s">
        <v>205</v>
      </c>
    </row>
    <row r="480" spans="1:65" s="2" customFormat="1" ht="14.45" customHeight="1">
      <c r="A480" s="35"/>
      <c r="B480" s="36"/>
      <c r="C480" s="192" t="s">
        <v>802</v>
      </c>
      <c r="D480" s="192" t="s">
        <v>207</v>
      </c>
      <c r="E480" s="193" t="s">
        <v>803</v>
      </c>
      <c r="F480" s="194" t="s">
        <v>804</v>
      </c>
      <c r="G480" s="195" t="s">
        <v>282</v>
      </c>
      <c r="H480" s="196">
        <v>41.2</v>
      </c>
      <c r="I480" s="197"/>
      <c r="J480" s="198">
        <f>ROUND(I480*H480,2)</f>
        <v>0</v>
      </c>
      <c r="K480" s="194" t="s">
        <v>278</v>
      </c>
      <c r="L480" s="40"/>
      <c r="M480" s="199" t="s">
        <v>1</v>
      </c>
      <c r="N480" s="200" t="s">
        <v>41</v>
      </c>
      <c r="O480" s="72"/>
      <c r="P480" s="201">
        <f>O480*H480</f>
        <v>0</v>
      </c>
      <c r="Q480" s="201">
        <v>0</v>
      </c>
      <c r="R480" s="201">
        <f>Q480*H480</f>
        <v>0</v>
      </c>
      <c r="S480" s="201">
        <v>0</v>
      </c>
      <c r="T480" s="202">
        <f>S480*H480</f>
        <v>0</v>
      </c>
      <c r="U480" s="35"/>
      <c r="V480" s="35"/>
      <c r="W480" s="35"/>
      <c r="X480" s="35"/>
      <c r="Y480" s="35"/>
      <c r="Z480" s="35"/>
      <c r="AA480" s="35"/>
      <c r="AB480" s="35"/>
      <c r="AC480" s="35"/>
      <c r="AD480" s="35"/>
      <c r="AE480" s="35"/>
      <c r="AR480" s="203" t="s">
        <v>211</v>
      </c>
      <c r="AT480" s="203" t="s">
        <v>207</v>
      </c>
      <c r="AU480" s="203" t="s">
        <v>86</v>
      </c>
      <c r="AY480" s="18" t="s">
        <v>205</v>
      </c>
      <c r="BE480" s="204">
        <f>IF(N480="základní",J480,0)</f>
        <v>0</v>
      </c>
      <c r="BF480" s="204">
        <f>IF(N480="snížená",J480,0)</f>
        <v>0</v>
      </c>
      <c r="BG480" s="204">
        <f>IF(N480="zákl. přenesená",J480,0)</f>
        <v>0</v>
      </c>
      <c r="BH480" s="204">
        <f>IF(N480="sníž. přenesená",J480,0)</f>
        <v>0</v>
      </c>
      <c r="BI480" s="204">
        <f>IF(N480="nulová",J480,0)</f>
        <v>0</v>
      </c>
      <c r="BJ480" s="18" t="s">
        <v>84</v>
      </c>
      <c r="BK480" s="204">
        <f>ROUND(I480*H480,2)</f>
        <v>0</v>
      </c>
      <c r="BL480" s="18" t="s">
        <v>211</v>
      </c>
      <c r="BM480" s="203" t="s">
        <v>805</v>
      </c>
    </row>
    <row r="481" spans="2:51" s="13" customFormat="1" ht="12">
      <c r="B481" s="214"/>
      <c r="C481" s="215"/>
      <c r="D481" s="205" t="s">
        <v>284</v>
      </c>
      <c r="E481" s="216" t="s">
        <v>1</v>
      </c>
      <c r="F481" s="217" t="s">
        <v>801</v>
      </c>
      <c r="G481" s="215"/>
      <c r="H481" s="218">
        <v>41.2</v>
      </c>
      <c r="I481" s="219"/>
      <c r="J481" s="215"/>
      <c r="K481" s="215"/>
      <c r="L481" s="220"/>
      <c r="M481" s="221"/>
      <c r="N481" s="222"/>
      <c r="O481" s="222"/>
      <c r="P481" s="222"/>
      <c r="Q481" s="222"/>
      <c r="R481" s="222"/>
      <c r="S481" s="222"/>
      <c r="T481" s="223"/>
      <c r="AT481" s="224" t="s">
        <v>284</v>
      </c>
      <c r="AU481" s="224" t="s">
        <v>86</v>
      </c>
      <c r="AV481" s="13" t="s">
        <v>86</v>
      </c>
      <c r="AW481" s="13" t="s">
        <v>32</v>
      </c>
      <c r="AX481" s="13" t="s">
        <v>84</v>
      </c>
      <c r="AY481" s="224" t="s">
        <v>205</v>
      </c>
    </row>
    <row r="482" spans="1:65" s="2" customFormat="1" ht="24.2" customHeight="1">
      <c r="A482" s="35"/>
      <c r="B482" s="36"/>
      <c r="C482" s="192" t="s">
        <v>806</v>
      </c>
      <c r="D482" s="192" t="s">
        <v>207</v>
      </c>
      <c r="E482" s="193" t="s">
        <v>807</v>
      </c>
      <c r="F482" s="194" t="s">
        <v>808</v>
      </c>
      <c r="G482" s="195" t="s">
        <v>382</v>
      </c>
      <c r="H482" s="196">
        <v>0.612</v>
      </c>
      <c r="I482" s="197"/>
      <c r="J482" s="198">
        <f>ROUND(I482*H482,2)</f>
        <v>0</v>
      </c>
      <c r="K482" s="194" t="s">
        <v>278</v>
      </c>
      <c r="L482" s="40"/>
      <c r="M482" s="199" t="s">
        <v>1</v>
      </c>
      <c r="N482" s="200" t="s">
        <v>41</v>
      </c>
      <c r="O482" s="72"/>
      <c r="P482" s="201">
        <f>O482*H482</f>
        <v>0</v>
      </c>
      <c r="Q482" s="201">
        <v>1.05291</v>
      </c>
      <c r="R482" s="201">
        <f>Q482*H482</f>
        <v>0.64438092</v>
      </c>
      <c r="S482" s="201">
        <v>0</v>
      </c>
      <c r="T482" s="202">
        <f>S482*H482</f>
        <v>0</v>
      </c>
      <c r="U482" s="35"/>
      <c r="V482" s="35"/>
      <c r="W482" s="35"/>
      <c r="X482" s="35"/>
      <c r="Y482" s="35"/>
      <c r="Z482" s="35"/>
      <c r="AA482" s="35"/>
      <c r="AB482" s="35"/>
      <c r="AC482" s="35"/>
      <c r="AD482" s="35"/>
      <c r="AE482" s="35"/>
      <c r="AR482" s="203" t="s">
        <v>211</v>
      </c>
      <c r="AT482" s="203" t="s">
        <v>207</v>
      </c>
      <c r="AU482" s="203" t="s">
        <v>86</v>
      </c>
      <c r="AY482" s="18" t="s">
        <v>205</v>
      </c>
      <c r="BE482" s="204">
        <f>IF(N482="základní",J482,0)</f>
        <v>0</v>
      </c>
      <c r="BF482" s="204">
        <f>IF(N482="snížená",J482,0)</f>
        <v>0</v>
      </c>
      <c r="BG482" s="204">
        <f>IF(N482="zákl. přenesená",J482,0)</f>
        <v>0</v>
      </c>
      <c r="BH482" s="204">
        <f>IF(N482="sníž. přenesená",J482,0)</f>
        <v>0</v>
      </c>
      <c r="BI482" s="204">
        <f>IF(N482="nulová",J482,0)</f>
        <v>0</v>
      </c>
      <c r="BJ482" s="18" t="s">
        <v>84</v>
      </c>
      <c r="BK482" s="204">
        <f>ROUND(I482*H482,2)</f>
        <v>0</v>
      </c>
      <c r="BL482" s="18" t="s">
        <v>211</v>
      </c>
      <c r="BM482" s="203" t="s">
        <v>809</v>
      </c>
    </row>
    <row r="483" spans="2:51" s="13" customFormat="1" ht="12">
      <c r="B483" s="214"/>
      <c r="C483" s="215"/>
      <c r="D483" s="205" t="s">
        <v>284</v>
      </c>
      <c r="E483" s="216" t="s">
        <v>1</v>
      </c>
      <c r="F483" s="217" t="s">
        <v>810</v>
      </c>
      <c r="G483" s="215"/>
      <c r="H483" s="218">
        <v>0.612</v>
      </c>
      <c r="I483" s="219"/>
      <c r="J483" s="215"/>
      <c r="K483" s="215"/>
      <c r="L483" s="220"/>
      <c r="M483" s="221"/>
      <c r="N483" s="222"/>
      <c r="O483" s="222"/>
      <c r="P483" s="222"/>
      <c r="Q483" s="222"/>
      <c r="R483" s="222"/>
      <c r="S483" s="222"/>
      <c r="T483" s="223"/>
      <c r="AT483" s="224" t="s">
        <v>284</v>
      </c>
      <c r="AU483" s="224" t="s">
        <v>86</v>
      </c>
      <c r="AV483" s="13" t="s">
        <v>86</v>
      </c>
      <c r="AW483" s="13" t="s">
        <v>32</v>
      </c>
      <c r="AX483" s="13" t="s">
        <v>84</v>
      </c>
      <c r="AY483" s="224" t="s">
        <v>205</v>
      </c>
    </row>
    <row r="484" spans="1:65" s="2" customFormat="1" ht="14.45" customHeight="1">
      <c r="A484" s="35"/>
      <c r="B484" s="36"/>
      <c r="C484" s="192" t="s">
        <v>811</v>
      </c>
      <c r="D484" s="192" t="s">
        <v>207</v>
      </c>
      <c r="E484" s="193" t="s">
        <v>812</v>
      </c>
      <c r="F484" s="194" t="s">
        <v>813</v>
      </c>
      <c r="G484" s="195" t="s">
        <v>358</v>
      </c>
      <c r="H484" s="196">
        <v>4.8</v>
      </c>
      <c r="I484" s="197"/>
      <c r="J484" s="198">
        <f>ROUND(I484*H484,2)</f>
        <v>0</v>
      </c>
      <c r="K484" s="194" t="s">
        <v>278</v>
      </c>
      <c r="L484" s="40"/>
      <c r="M484" s="199" t="s">
        <v>1</v>
      </c>
      <c r="N484" s="200" t="s">
        <v>41</v>
      </c>
      <c r="O484" s="72"/>
      <c r="P484" s="201">
        <f>O484*H484</f>
        <v>0</v>
      </c>
      <c r="Q484" s="201">
        <v>2.45337</v>
      </c>
      <c r="R484" s="201">
        <f>Q484*H484</f>
        <v>11.776176</v>
      </c>
      <c r="S484" s="201">
        <v>0</v>
      </c>
      <c r="T484" s="202">
        <f>S484*H484</f>
        <v>0</v>
      </c>
      <c r="U484" s="35"/>
      <c r="V484" s="35"/>
      <c r="W484" s="35"/>
      <c r="X484" s="35"/>
      <c r="Y484" s="35"/>
      <c r="Z484" s="35"/>
      <c r="AA484" s="35"/>
      <c r="AB484" s="35"/>
      <c r="AC484" s="35"/>
      <c r="AD484" s="35"/>
      <c r="AE484" s="35"/>
      <c r="AR484" s="203" t="s">
        <v>211</v>
      </c>
      <c r="AT484" s="203" t="s">
        <v>207</v>
      </c>
      <c r="AU484" s="203" t="s">
        <v>86</v>
      </c>
      <c r="AY484" s="18" t="s">
        <v>205</v>
      </c>
      <c r="BE484" s="204">
        <f>IF(N484="základní",J484,0)</f>
        <v>0</v>
      </c>
      <c r="BF484" s="204">
        <f>IF(N484="snížená",J484,0)</f>
        <v>0</v>
      </c>
      <c r="BG484" s="204">
        <f>IF(N484="zákl. přenesená",J484,0)</f>
        <v>0</v>
      </c>
      <c r="BH484" s="204">
        <f>IF(N484="sníž. přenesená",J484,0)</f>
        <v>0</v>
      </c>
      <c r="BI484" s="204">
        <f>IF(N484="nulová",J484,0)</f>
        <v>0</v>
      </c>
      <c r="BJ484" s="18" t="s">
        <v>84</v>
      </c>
      <c r="BK484" s="204">
        <f>ROUND(I484*H484,2)</f>
        <v>0</v>
      </c>
      <c r="BL484" s="18" t="s">
        <v>211</v>
      </c>
      <c r="BM484" s="203" t="s">
        <v>814</v>
      </c>
    </row>
    <row r="485" spans="2:51" s="13" customFormat="1" ht="12">
      <c r="B485" s="214"/>
      <c r="C485" s="215"/>
      <c r="D485" s="205" t="s">
        <v>284</v>
      </c>
      <c r="E485" s="216" t="s">
        <v>1</v>
      </c>
      <c r="F485" s="217" t="s">
        <v>815</v>
      </c>
      <c r="G485" s="215"/>
      <c r="H485" s="218">
        <v>4.8</v>
      </c>
      <c r="I485" s="219"/>
      <c r="J485" s="215"/>
      <c r="K485" s="215"/>
      <c r="L485" s="220"/>
      <c r="M485" s="221"/>
      <c r="N485" s="222"/>
      <c r="O485" s="222"/>
      <c r="P485" s="222"/>
      <c r="Q485" s="222"/>
      <c r="R485" s="222"/>
      <c r="S485" s="222"/>
      <c r="T485" s="223"/>
      <c r="AT485" s="224" t="s">
        <v>284</v>
      </c>
      <c r="AU485" s="224" t="s">
        <v>86</v>
      </c>
      <c r="AV485" s="13" t="s">
        <v>86</v>
      </c>
      <c r="AW485" s="13" t="s">
        <v>32</v>
      </c>
      <c r="AX485" s="13" t="s">
        <v>84</v>
      </c>
      <c r="AY485" s="224" t="s">
        <v>205</v>
      </c>
    </row>
    <row r="486" spans="1:65" s="2" customFormat="1" ht="24.2" customHeight="1">
      <c r="A486" s="35"/>
      <c r="B486" s="36"/>
      <c r="C486" s="192" t="s">
        <v>816</v>
      </c>
      <c r="D486" s="192" t="s">
        <v>207</v>
      </c>
      <c r="E486" s="193" t="s">
        <v>817</v>
      </c>
      <c r="F486" s="194" t="s">
        <v>818</v>
      </c>
      <c r="G486" s="195" t="s">
        <v>382</v>
      </c>
      <c r="H486" s="196">
        <v>0.554</v>
      </c>
      <c r="I486" s="197"/>
      <c r="J486" s="198">
        <f>ROUND(I486*H486,2)</f>
        <v>0</v>
      </c>
      <c r="K486" s="194" t="s">
        <v>278</v>
      </c>
      <c r="L486" s="40"/>
      <c r="M486" s="199" t="s">
        <v>1</v>
      </c>
      <c r="N486" s="200" t="s">
        <v>41</v>
      </c>
      <c r="O486" s="72"/>
      <c r="P486" s="201">
        <f>O486*H486</f>
        <v>0</v>
      </c>
      <c r="Q486" s="201">
        <v>1.04927</v>
      </c>
      <c r="R486" s="201">
        <f>Q486*H486</f>
        <v>0.58129558</v>
      </c>
      <c r="S486" s="201">
        <v>0</v>
      </c>
      <c r="T486" s="202">
        <f>S486*H486</f>
        <v>0</v>
      </c>
      <c r="U486" s="35"/>
      <c r="V486" s="35"/>
      <c r="W486" s="35"/>
      <c r="X486" s="35"/>
      <c r="Y486" s="35"/>
      <c r="Z486" s="35"/>
      <c r="AA486" s="35"/>
      <c r="AB486" s="35"/>
      <c r="AC486" s="35"/>
      <c r="AD486" s="35"/>
      <c r="AE486" s="35"/>
      <c r="AR486" s="203" t="s">
        <v>211</v>
      </c>
      <c r="AT486" s="203" t="s">
        <v>207</v>
      </c>
      <c r="AU486" s="203" t="s">
        <v>86</v>
      </c>
      <c r="AY486" s="18" t="s">
        <v>205</v>
      </c>
      <c r="BE486" s="204">
        <f>IF(N486="základní",J486,0)</f>
        <v>0</v>
      </c>
      <c r="BF486" s="204">
        <f>IF(N486="snížená",J486,0)</f>
        <v>0</v>
      </c>
      <c r="BG486" s="204">
        <f>IF(N486="zákl. přenesená",J486,0)</f>
        <v>0</v>
      </c>
      <c r="BH486" s="204">
        <f>IF(N486="sníž. přenesená",J486,0)</f>
        <v>0</v>
      </c>
      <c r="BI486" s="204">
        <f>IF(N486="nulová",J486,0)</f>
        <v>0</v>
      </c>
      <c r="BJ486" s="18" t="s">
        <v>84</v>
      </c>
      <c r="BK486" s="204">
        <f>ROUND(I486*H486,2)</f>
        <v>0</v>
      </c>
      <c r="BL486" s="18" t="s">
        <v>211</v>
      </c>
      <c r="BM486" s="203" t="s">
        <v>819</v>
      </c>
    </row>
    <row r="487" spans="2:51" s="13" customFormat="1" ht="22.5">
      <c r="B487" s="214"/>
      <c r="C487" s="215"/>
      <c r="D487" s="205" t="s">
        <v>284</v>
      </c>
      <c r="E487" s="216" t="s">
        <v>1</v>
      </c>
      <c r="F487" s="217" t="s">
        <v>820</v>
      </c>
      <c r="G487" s="215"/>
      <c r="H487" s="218">
        <v>0.554</v>
      </c>
      <c r="I487" s="219"/>
      <c r="J487" s="215"/>
      <c r="K487" s="215"/>
      <c r="L487" s="220"/>
      <c r="M487" s="221"/>
      <c r="N487" s="222"/>
      <c r="O487" s="222"/>
      <c r="P487" s="222"/>
      <c r="Q487" s="222"/>
      <c r="R487" s="222"/>
      <c r="S487" s="222"/>
      <c r="T487" s="223"/>
      <c r="AT487" s="224" t="s">
        <v>284</v>
      </c>
      <c r="AU487" s="224" t="s">
        <v>86</v>
      </c>
      <c r="AV487" s="13" t="s">
        <v>86</v>
      </c>
      <c r="AW487" s="13" t="s">
        <v>32</v>
      </c>
      <c r="AX487" s="13" t="s">
        <v>84</v>
      </c>
      <c r="AY487" s="224" t="s">
        <v>205</v>
      </c>
    </row>
    <row r="488" spans="1:65" s="2" customFormat="1" ht="24.2" customHeight="1">
      <c r="A488" s="35"/>
      <c r="B488" s="36"/>
      <c r="C488" s="192" t="s">
        <v>821</v>
      </c>
      <c r="D488" s="192" t="s">
        <v>207</v>
      </c>
      <c r="E488" s="193" t="s">
        <v>822</v>
      </c>
      <c r="F488" s="194" t="s">
        <v>823</v>
      </c>
      <c r="G488" s="195" t="s">
        <v>282</v>
      </c>
      <c r="H488" s="196">
        <v>18.7</v>
      </c>
      <c r="I488" s="197"/>
      <c r="J488" s="198">
        <f>ROUND(I488*H488,2)</f>
        <v>0</v>
      </c>
      <c r="K488" s="194" t="s">
        <v>278</v>
      </c>
      <c r="L488" s="40"/>
      <c r="M488" s="199" t="s">
        <v>1</v>
      </c>
      <c r="N488" s="200" t="s">
        <v>41</v>
      </c>
      <c r="O488" s="72"/>
      <c r="P488" s="201">
        <f>O488*H488</f>
        <v>0</v>
      </c>
      <c r="Q488" s="201">
        <v>0.01282</v>
      </c>
      <c r="R488" s="201">
        <f>Q488*H488</f>
        <v>0.23973399999999997</v>
      </c>
      <c r="S488" s="201">
        <v>0</v>
      </c>
      <c r="T488" s="202">
        <f>S488*H488</f>
        <v>0</v>
      </c>
      <c r="U488" s="35"/>
      <c r="V488" s="35"/>
      <c r="W488" s="35"/>
      <c r="X488" s="35"/>
      <c r="Y488" s="35"/>
      <c r="Z488" s="35"/>
      <c r="AA488" s="35"/>
      <c r="AB488" s="35"/>
      <c r="AC488" s="35"/>
      <c r="AD488" s="35"/>
      <c r="AE488" s="35"/>
      <c r="AR488" s="203" t="s">
        <v>211</v>
      </c>
      <c r="AT488" s="203" t="s">
        <v>207</v>
      </c>
      <c r="AU488" s="203" t="s">
        <v>86</v>
      </c>
      <c r="AY488" s="18" t="s">
        <v>205</v>
      </c>
      <c r="BE488" s="204">
        <f>IF(N488="základní",J488,0)</f>
        <v>0</v>
      </c>
      <c r="BF488" s="204">
        <f>IF(N488="snížená",J488,0)</f>
        <v>0</v>
      </c>
      <c r="BG488" s="204">
        <f>IF(N488="zákl. přenesená",J488,0)</f>
        <v>0</v>
      </c>
      <c r="BH488" s="204">
        <f>IF(N488="sníž. přenesená",J488,0)</f>
        <v>0</v>
      </c>
      <c r="BI488" s="204">
        <f>IF(N488="nulová",J488,0)</f>
        <v>0</v>
      </c>
      <c r="BJ488" s="18" t="s">
        <v>84</v>
      </c>
      <c r="BK488" s="204">
        <f>ROUND(I488*H488,2)</f>
        <v>0</v>
      </c>
      <c r="BL488" s="18" t="s">
        <v>211</v>
      </c>
      <c r="BM488" s="203" t="s">
        <v>824</v>
      </c>
    </row>
    <row r="489" spans="2:51" s="13" customFormat="1" ht="12">
      <c r="B489" s="214"/>
      <c r="C489" s="215"/>
      <c r="D489" s="205" t="s">
        <v>284</v>
      </c>
      <c r="E489" s="216" t="s">
        <v>1</v>
      </c>
      <c r="F489" s="217" t="s">
        <v>825</v>
      </c>
      <c r="G489" s="215"/>
      <c r="H489" s="218">
        <v>18.7</v>
      </c>
      <c r="I489" s="219"/>
      <c r="J489" s="215"/>
      <c r="K489" s="215"/>
      <c r="L489" s="220"/>
      <c r="M489" s="221"/>
      <c r="N489" s="222"/>
      <c r="O489" s="222"/>
      <c r="P489" s="222"/>
      <c r="Q489" s="222"/>
      <c r="R489" s="222"/>
      <c r="S489" s="222"/>
      <c r="T489" s="223"/>
      <c r="AT489" s="224" t="s">
        <v>284</v>
      </c>
      <c r="AU489" s="224" t="s">
        <v>86</v>
      </c>
      <c r="AV489" s="13" t="s">
        <v>86</v>
      </c>
      <c r="AW489" s="13" t="s">
        <v>32</v>
      </c>
      <c r="AX489" s="13" t="s">
        <v>84</v>
      </c>
      <c r="AY489" s="224" t="s">
        <v>205</v>
      </c>
    </row>
    <row r="490" spans="1:65" s="2" customFormat="1" ht="24.2" customHeight="1">
      <c r="A490" s="35"/>
      <c r="B490" s="36"/>
      <c r="C490" s="192" t="s">
        <v>826</v>
      </c>
      <c r="D490" s="192" t="s">
        <v>207</v>
      </c>
      <c r="E490" s="193" t="s">
        <v>827</v>
      </c>
      <c r="F490" s="194" t="s">
        <v>828</v>
      </c>
      <c r="G490" s="195" t="s">
        <v>282</v>
      </c>
      <c r="H490" s="196">
        <v>18.7</v>
      </c>
      <c r="I490" s="197"/>
      <c r="J490" s="198">
        <f>ROUND(I490*H490,2)</f>
        <v>0</v>
      </c>
      <c r="K490" s="194" t="s">
        <v>278</v>
      </c>
      <c r="L490" s="40"/>
      <c r="M490" s="199" t="s">
        <v>1</v>
      </c>
      <c r="N490" s="200" t="s">
        <v>41</v>
      </c>
      <c r="O490" s="72"/>
      <c r="P490" s="201">
        <f>O490*H490</f>
        <v>0</v>
      </c>
      <c r="Q490" s="201">
        <v>0</v>
      </c>
      <c r="R490" s="201">
        <f>Q490*H490</f>
        <v>0</v>
      </c>
      <c r="S490" s="201">
        <v>0</v>
      </c>
      <c r="T490" s="202">
        <f>S490*H490</f>
        <v>0</v>
      </c>
      <c r="U490" s="35"/>
      <c r="V490" s="35"/>
      <c r="W490" s="35"/>
      <c r="X490" s="35"/>
      <c r="Y490" s="35"/>
      <c r="Z490" s="35"/>
      <c r="AA490" s="35"/>
      <c r="AB490" s="35"/>
      <c r="AC490" s="35"/>
      <c r="AD490" s="35"/>
      <c r="AE490" s="35"/>
      <c r="AR490" s="203" t="s">
        <v>211</v>
      </c>
      <c r="AT490" s="203" t="s">
        <v>207</v>
      </c>
      <c r="AU490" s="203" t="s">
        <v>86</v>
      </c>
      <c r="AY490" s="18" t="s">
        <v>205</v>
      </c>
      <c r="BE490" s="204">
        <f>IF(N490="základní",J490,0)</f>
        <v>0</v>
      </c>
      <c r="BF490" s="204">
        <f>IF(N490="snížená",J490,0)</f>
        <v>0</v>
      </c>
      <c r="BG490" s="204">
        <f>IF(N490="zákl. přenesená",J490,0)</f>
        <v>0</v>
      </c>
      <c r="BH490" s="204">
        <f>IF(N490="sníž. přenesená",J490,0)</f>
        <v>0</v>
      </c>
      <c r="BI490" s="204">
        <f>IF(N490="nulová",J490,0)</f>
        <v>0</v>
      </c>
      <c r="BJ490" s="18" t="s">
        <v>84</v>
      </c>
      <c r="BK490" s="204">
        <f>ROUND(I490*H490,2)</f>
        <v>0</v>
      </c>
      <c r="BL490" s="18" t="s">
        <v>211</v>
      </c>
      <c r="BM490" s="203" t="s">
        <v>829</v>
      </c>
    </row>
    <row r="491" spans="2:51" s="13" customFormat="1" ht="12">
      <c r="B491" s="214"/>
      <c r="C491" s="215"/>
      <c r="D491" s="205" t="s">
        <v>284</v>
      </c>
      <c r="E491" s="216" t="s">
        <v>1</v>
      </c>
      <c r="F491" s="217" t="s">
        <v>825</v>
      </c>
      <c r="G491" s="215"/>
      <c r="H491" s="218">
        <v>18.7</v>
      </c>
      <c r="I491" s="219"/>
      <c r="J491" s="215"/>
      <c r="K491" s="215"/>
      <c r="L491" s="220"/>
      <c r="M491" s="221"/>
      <c r="N491" s="222"/>
      <c r="O491" s="222"/>
      <c r="P491" s="222"/>
      <c r="Q491" s="222"/>
      <c r="R491" s="222"/>
      <c r="S491" s="222"/>
      <c r="T491" s="223"/>
      <c r="AT491" s="224" t="s">
        <v>284</v>
      </c>
      <c r="AU491" s="224" t="s">
        <v>86</v>
      </c>
      <c r="AV491" s="13" t="s">
        <v>86</v>
      </c>
      <c r="AW491" s="13" t="s">
        <v>32</v>
      </c>
      <c r="AX491" s="13" t="s">
        <v>84</v>
      </c>
      <c r="AY491" s="224" t="s">
        <v>205</v>
      </c>
    </row>
    <row r="492" spans="1:65" s="2" customFormat="1" ht="24.2" customHeight="1">
      <c r="A492" s="35"/>
      <c r="B492" s="36"/>
      <c r="C492" s="192" t="s">
        <v>830</v>
      </c>
      <c r="D492" s="192" t="s">
        <v>207</v>
      </c>
      <c r="E492" s="193" t="s">
        <v>831</v>
      </c>
      <c r="F492" s="194" t="s">
        <v>832</v>
      </c>
      <c r="G492" s="195" t="s">
        <v>282</v>
      </c>
      <c r="H492" s="196">
        <v>74</v>
      </c>
      <c r="I492" s="197"/>
      <c r="J492" s="198">
        <f>ROUND(I492*H492,2)</f>
        <v>0</v>
      </c>
      <c r="K492" s="194" t="s">
        <v>1</v>
      </c>
      <c r="L492" s="40"/>
      <c r="M492" s="199" t="s">
        <v>1</v>
      </c>
      <c r="N492" s="200" t="s">
        <v>41</v>
      </c>
      <c r="O492" s="72"/>
      <c r="P492" s="201">
        <f>O492*H492</f>
        <v>0</v>
      </c>
      <c r="Q492" s="201">
        <v>0</v>
      </c>
      <c r="R492" s="201">
        <f>Q492*H492</f>
        <v>0</v>
      </c>
      <c r="S492" s="201">
        <v>0</v>
      </c>
      <c r="T492" s="202">
        <f>S492*H492</f>
        <v>0</v>
      </c>
      <c r="U492" s="35"/>
      <c r="V492" s="35"/>
      <c r="W492" s="35"/>
      <c r="X492" s="35"/>
      <c r="Y492" s="35"/>
      <c r="Z492" s="35"/>
      <c r="AA492" s="35"/>
      <c r="AB492" s="35"/>
      <c r="AC492" s="35"/>
      <c r="AD492" s="35"/>
      <c r="AE492" s="35"/>
      <c r="AR492" s="203" t="s">
        <v>211</v>
      </c>
      <c r="AT492" s="203" t="s">
        <v>207</v>
      </c>
      <c r="AU492" s="203" t="s">
        <v>86</v>
      </c>
      <c r="AY492" s="18" t="s">
        <v>205</v>
      </c>
      <c r="BE492" s="204">
        <f>IF(N492="základní",J492,0)</f>
        <v>0</v>
      </c>
      <c r="BF492" s="204">
        <f>IF(N492="snížená",J492,0)</f>
        <v>0</v>
      </c>
      <c r="BG492" s="204">
        <f>IF(N492="zákl. přenesená",J492,0)</f>
        <v>0</v>
      </c>
      <c r="BH492" s="204">
        <f>IF(N492="sníž. přenesená",J492,0)</f>
        <v>0</v>
      </c>
      <c r="BI492" s="204">
        <f>IF(N492="nulová",J492,0)</f>
        <v>0</v>
      </c>
      <c r="BJ492" s="18" t="s">
        <v>84</v>
      </c>
      <c r="BK492" s="204">
        <f>ROUND(I492*H492,2)</f>
        <v>0</v>
      </c>
      <c r="BL492" s="18" t="s">
        <v>211</v>
      </c>
      <c r="BM492" s="203" t="s">
        <v>833</v>
      </c>
    </row>
    <row r="493" spans="1:47" s="2" customFormat="1" ht="78">
      <c r="A493" s="35"/>
      <c r="B493" s="36"/>
      <c r="C493" s="37"/>
      <c r="D493" s="205" t="s">
        <v>225</v>
      </c>
      <c r="E493" s="37"/>
      <c r="F493" s="206" t="s">
        <v>834</v>
      </c>
      <c r="G493" s="37"/>
      <c r="H493" s="37"/>
      <c r="I493" s="207"/>
      <c r="J493" s="37"/>
      <c r="K493" s="37"/>
      <c r="L493" s="40"/>
      <c r="M493" s="208"/>
      <c r="N493" s="209"/>
      <c r="O493" s="72"/>
      <c r="P493" s="72"/>
      <c r="Q493" s="72"/>
      <c r="R493" s="72"/>
      <c r="S493" s="72"/>
      <c r="T493" s="73"/>
      <c r="U493" s="35"/>
      <c r="V493" s="35"/>
      <c r="W493" s="35"/>
      <c r="X493" s="35"/>
      <c r="Y493" s="35"/>
      <c r="Z493" s="35"/>
      <c r="AA493" s="35"/>
      <c r="AB493" s="35"/>
      <c r="AC493" s="35"/>
      <c r="AD493" s="35"/>
      <c r="AE493" s="35"/>
      <c r="AT493" s="18" t="s">
        <v>225</v>
      </c>
      <c r="AU493" s="18" t="s">
        <v>86</v>
      </c>
    </row>
    <row r="494" spans="2:51" s="13" customFormat="1" ht="12">
      <c r="B494" s="214"/>
      <c r="C494" s="215"/>
      <c r="D494" s="205" t="s">
        <v>284</v>
      </c>
      <c r="E494" s="216" t="s">
        <v>1</v>
      </c>
      <c r="F494" s="217" t="s">
        <v>835</v>
      </c>
      <c r="G494" s="215"/>
      <c r="H494" s="218">
        <v>74</v>
      </c>
      <c r="I494" s="219"/>
      <c r="J494" s="215"/>
      <c r="K494" s="215"/>
      <c r="L494" s="220"/>
      <c r="M494" s="221"/>
      <c r="N494" s="222"/>
      <c r="O494" s="222"/>
      <c r="P494" s="222"/>
      <c r="Q494" s="222"/>
      <c r="R494" s="222"/>
      <c r="S494" s="222"/>
      <c r="T494" s="223"/>
      <c r="AT494" s="224" t="s">
        <v>284</v>
      </c>
      <c r="AU494" s="224" t="s">
        <v>86</v>
      </c>
      <c r="AV494" s="13" t="s">
        <v>86</v>
      </c>
      <c r="AW494" s="13" t="s">
        <v>32</v>
      </c>
      <c r="AX494" s="13" t="s">
        <v>84</v>
      </c>
      <c r="AY494" s="224" t="s">
        <v>205</v>
      </c>
    </row>
    <row r="495" spans="1:65" s="2" customFormat="1" ht="37.9" customHeight="1">
      <c r="A495" s="35"/>
      <c r="B495" s="36"/>
      <c r="C495" s="192" t="s">
        <v>836</v>
      </c>
      <c r="D495" s="192" t="s">
        <v>207</v>
      </c>
      <c r="E495" s="193" t="s">
        <v>837</v>
      </c>
      <c r="F495" s="194" t="s">
        <v>838</v>
      </c>
      <c r="G495" s="195" t="s">
        <v>282</v>
      </c>
      <c r="H495" s="196">
        <v>52.74</v>
      </c>
      <c r="I495" s="197"/>
      <c r="J495" s="198">
        <f>ROUND(I495*H495,2)</f>
        <v>0</v>
      </c>
      <c r="K495" s="194" t="s">
        <v>1</v>
      </c>
      <c r="L495" s="40"/>
      <c r="M495" s="199" t="s">
        <v>1</v>
      </c>
      <c r="N495" s="200" t="s">
        <v>41</v>
      </c>
      <c r="O495" s="72"/>
      <c r="P495" s="201">
        <f>O495*H495</f>
        <v>0</v>
      </c>
      <c r="Q495" s="201">
        <v>0</v>
      </c>
      <c r="R495" s="201">
        <f>Q495*H495</f>
        <v>0</v>
      </c>
      <c r="S495" s="201">
        <v>0</v>
      </c>
      <c r="T495" s="202">
        <f>S495*H495</f>
        <v>0</v>
      </c>
      <c r="U495" s="35"/>
      <c r="V495" s="35"/>
      <c r="W495" s="35"/>
      <c r="X495" s="35"/>
      <c r="Y495" s="35"/>
      <c r="Z495" s="35"/>
      <c r="AA495" s="35"/>
      <c r="AB495" s="35"/>
      <c r="AC495" s="35"/>
      <c r="AD495" s="35"/>
      <c r="AE495" s="35"/>
      <c r="AR495" s="203" t="s">
        <v>211</v>
      </c>
      <c r="AT495" s="203" t="s">
        <v>207</v>
      </c>
      <c r="AU495" s="203" t="s">
        <v>86</v>
      </c>
      <c r="AY495" s="18" t="s">
        <v>205</v>
      </c>
      <c r="BE495" s="204">
        <f>IF(N495="základní",J495,0)</f>
        <v>0</v>
      </c>
      <c r="BF495" s="204">
        <f>IF(N495="snížená",J495,0)</f>
        <v>0</v>
      </c>
      <c r="BG495" s="204">
        <f>IF(N495="zákl. přenesená",J495,0)</f>
        <v>0</v>
      </c>
      <c r="BH495" s="204">
        <f>IF(N495="sníž. přenesená",J495,0)</f>
        <v>0</v>
      </c>
      <c r="BI495" s="204">
        <f>IF(N495="nulová",J495,0)</f>
        <v>0</v>
      </c>
      <c r="BJ495" s="18" t="s">
        <v>84</v>
      </c>
      <c r="BK495" s="204">
        <f>ROUND(I495*H495,2)</f>
        <v>0</v>
      </c>
      <c r="BL495" s="18" t="s">
        <v>211</v>
      </c>
      <c r="BM495" s="203" t="s">
        <v>839</v>
      </c>
    </row>
    <row r="496" spans="1:47" s="2" customFormat="1" ht="78">
      <c r="A496" s="35"/>
      <c r="B496" s="36"/>
      <c r="C496" s="37"/>
      <c r="D496" s="205" t="s">
        <v>225</v>
      </c>
      <c r="E496" s="37"/>
      <c r="F496" s="206" t="s">
        <v>834</v>
      </c>
      <c r="G496" s="37"/>
      <c r="H496" s="37"/>
      <c r="I496" s="207"/>
      <c r="J496" s="37"/>
      <c r="K496" s="37"/>
      <c r="L496" s="40"/>
      <c r="M496" s="208"/>
      <c r="N496" s="209"/>
      <c r="O496" s="72"/>
      <c r="P496" s="72"/>
      <c r="Q496" s="72"/>
      <c r="R496" s="72"/>
      <c r="S496" s="72"/>
      <c r="T496" s="73"/>
      <c r="U496" s="35"/>
      <c r="V496" s="35"/>
      <c r="W496" s="35"/>
      <c r="X496" s="35"/>
      <c r="Y496" s="35"/>
      <c r="Z496" s="35"/>
      <c r="AA496" s="35"/>
      <c r="AB496" s="35"/>
      <c r="AC496" s="35"/>
      <c r="AD496" s="35"/>
      <c r="AE496" s="35"/>
      <c r="AT496" s="18" t="s">
        <v>225</v>
      </c>
      <c r="AU496" s="18" t="s">
        <v>86</v>
      </c>
    </row>
    <row r="497" spans="2:51" s="13" customFormat="1" ht="12">
      <c r="B497" s="214"/>
      <c r="C497" s="215"/>
      <c r="D497" s="205" t="s">
        <v>284</v>
      </c>
      <c r="E497" s="216" t="s">
        <v>1</v>
      </c>
      <c r="F497" s="217" t="s">
        <v>840</v>
      </c>
      <c r="G497" s="215"/>
      <c r="H497" s="218">
        <v>52.74</v>
      </c>
      <c r="I497" s="219"/>
      <c r="J497" s="215"/>
      <c r="K497" s="215"/>
      <c r="L497" s="220"/>
      <c r="M497" s="221"/>
      <c r="N497" s="222"/>
      <c r="O497" s="222"/>
      <c r="P497" s="222"/>
      <c r="Q497" s="222"/>
      <c r="R497" s="222"/>
      <c r="S497" s="222"/>
      <c r="T497" s="223"/>
      <c r="AT497" s="224" t="s">
        <v>284</v>
      </c>
      <c r="AU497" s="224" t="s">
        <v>86</v>
      </c>
      <c r="AV497" s="13" t="s">
        <v>86</v>
      </c>
      <c r="AW497" s="13" t="s">
        <v>32</v>
      </c>
      <c r="AX497" s="13" t="s">
        <v>84</v>
      </c>
      <c r="AY497" s="224" t="s">
        <v>205</v>
      </c>
    </row>
    <row r="498" spans="1:65" s="2" customFormat="1" ht="24.2" customHeight="1">
      <c r="A498" s="35"/>
      <c r="B498" s="36"/>
      <c r="C498" s="192" t="s">
        <v>841</v>
      </c>
      <c r="D498" s="192" t="s">
        <v>207</v>
      </c>
      <c r="E498" s="193" t="s">
        <v>842</v>
      </c>
      <c r="F498" s="194" t="s">
        <v>843</v>
      </c>
      <c r="G498" s="195" t="s">
        <v>282</v>
      </c>
      <c r="H498" s="196">
        <v>127</v>
      </c>
      <c r="I498" s="197"/>
      <c r="J498" s="198">
        <f>ROUND(I498*H498,2)</f>
        <v>0</v>
      </c>
      <c r="K498" s="194" t="s">
        <v>1</v>
      </c>
      <c r="L498" s="40"/>
      <c r="M498" s="199" t="s">
        <v>1</v>
      </c>
      <c r="N498" s="200" t="s">
        <v>41</v>
      </c>
      <c r="O498" s="72"/>
      <c r="P498" s="201">
        <f>O498*H498</f>
        <v>0</v>
      </c>
      <c r="Q498" s="201">
        <v>0</v>
      </c>
      <c r="R498" s="201">
        <f>Q498*H498</f>
        <v>0</v>
      </c>
      <c r="S498" s="201">
        <v>0</v>
      </c>
      <c r="T498" s="202">
        <f>S498*H498</f>
        <v>0</v>
      </c>
      <c r="U498" s="35"/>
      <c r="V498" s="35"/>
      <c r="W498" s="35"/>
      <c r="X498" s="35"/>
      <c r="Y498" s="35"/>
      <c r="Z498" s="35"/>
      <c r="AA498" s="35"/>
      <c r="AB498" s="35"/>
      <c r="AC498" s="35"/>
      <c r="AD498" s="35"/>
      <c r="AE498" s="35"/>
      <c r="AR498" s="203" t="s">
        <v>211</v>
      </c>
      <c r="AT498" s="203" t="s">
        <v>207</v>
      </c>
      <c r="AU498" s="203" t="s">
        <v>86</v>
      </c>
      <c r="AY498" s="18" t="s">
        <v>205</v>
      </c>
      <c r="BE498" s="204">
        <f>IF(N498="základní",J498,0)</f>
        <v>0</v>
      </c>
      <c r="BF498" s="204">
        <f>IF(N498="snížená",J498,0)</f>
        <v>0</v>
      </c>
      <c r="BG498" s="204">
        <f>IF(N498="zákl. přenesená",J498,0)</f>
        <v>0</v>
      </c>
      <c r="BH498" s="204">
        <f>IF(N498="sníž. přenesená",J498,0)</f>
        <v>0</v>
      </c>
      <c r="BI498" s="204">
        <f>IF(N498="nulová",J498,0)</f>
        <v>0</v>
      </c>
      <c r="BJ498" s="18" t="s">
        <v>84</v>
      </c>
      <c r="BK498" s="204">
        <f>ROUND(I498*H498,2)</f>
        <v>0</v>
      </c>
      <c r="BL498" s="18" t="s">
        <v>211</v>
      </c>
      <c r="BM498" s="203" t="s">
        <v>844</v>
      </c>
    </row>
    <row r="499" spans="1:47" s="2" customFormat="1" ht="78">
      <c r="A499" s="35"/>
      <c r="B499" s="36"/>
      <c r="C499" s="37"/>
      <c r="D499" s="205" t="s">
        <v>225</v>
      </c>
      <c r="E499" s="37"/>
      <c r="F499" s="206" t="s">
        <v>834</v>
      </c>
      <c r="G499" s="37"/>
      <c r="H499" s="37"/>
      <c r="I499" s="207"/>
      <c r="J499" s="37"/>
      <c r="K499" s="37"/>
      <c r="L499" s="40"/>
      <c r="M499" s="208"/>
      <c r="N499" s="209"/>
      <c r="O499" s="72"/>
      <c r="P499" s="72"/>
      <c r="Q499" s="72"/>
      <c r="R499" s="72"/>
      <c r="S499" s="72"/>
      <c r="T499" s="73"/>
      <c r="U499" s="35"/>
      <c r="V499" s="35"/>
      <c r="W499" s="35"/>
      <c r="X499" s="35"/>
      <c r="Y499" s="35"/>
      <c r="Z499" s="35"/>
      <c r="AA499" s="35"/>
      <c r="AB499" s="35"/>
      <c r="AC499" s="35"/>
      <c r="AD499" s="35"/>
      <c r="AE499" s="35"/>
      <c r="AT499" s="18" t="s">
        <v>225</v>
      </c>
      <c r="AU499" s="18" t="s">
        <v>86</v>
      </c>
    </row>
    <row r="500" spans="2:51" s="13" customFormat="1" ht="12">
      <c r="B500" s="214"/>
      <c r="C500" s="215"/>
      <c r="D500" s="205" t="s">
        <v>284</v>
      </c>
      <c r="E500" s="216" t="s">
        <v>1</v>
      </c>
      <c r="F500" s="217" t="s">
        <v>845</v>
      </c>
      <c r="G500" s="215"/>
      <c r="H500" s="218">
        <v>127</v>
      </c>
      <c r="I500" s="219"/>
      <c r="J500" s="215"/>
      <c r="K500" s="215"/>
      <c r="L500" s="220"/>
      <c r="M500" s="221"/>
      <c r="N500" s="222"/>
      <c r="O500" s="222"/>
      <c r="P500" s="222"/>
      <c r="Q500" s="222"/>
      <c r="R500" s="222"/>
      <c r="S500" s="222"/>
      <c r="T500" s="223"/>
      <c r="AT500" s="224" t="s">
        <v>284</v>
      </c>
      <c r="AU500" s="224" t="s">
        <v>86</v>
      </c>
      <c r="AV500" s="13" t="s">
        <v>86</v>
      </c>
      <c r="AW500" s="13" t="s">
        <v>32</v>
      </c>
      <c r="AX500" s="13" t="s">
        <v>84</v>
      </c>
      <c r="AY500" s="224" t="s">
        <v>205</v>
      </c>
    </row>
    <row r="501" spans="1:65" s="2" customFormat="1" ht="24.2" customHeight="1">
      <c r="A501" s="35"/>
      <c r="B501" s="36"/>
      <c r="C501" s="192" t="s">
        <v>846</v>
      </c>
      <c r="D501" s="192" t="s">
        <v>207</v>
      </c>
      <c r="E501" s="193" t="s">
        <v>847</v>
      </c>
      <c r="F501" s="194" t="s">
        <v>848</v>
      </c>
      <c r="G501" s="195" t="s">
        <v>326</v>
      </c>
      <c r="H501" s="196">
        <v>4</v>
      </c>
      <c r="I501" s="197"/>
      <c r="J501" s="198">
        <f>ROUND(I501*H501,2)</f>
        <v>0</v>
      </c>
      <c r="K501" s="194" t="s">
        <v>1</v>
      </c>
      <c r="L501" s="40"/>
      <c r="M501" s="199" t="s">
        <v>1</v>
      </c>
      <c r="N501" s="200" t="s">
        <v>41</v>
      </c>
      <c r="O501" s="72"/>
      <c r="P501" s="201">
        <f>O501*H501</f>
        <v>0</v>
      </c>
      <c r="Q501" s="201">
        <v>0</v>
      </c>
      <c r="R501" s="201">
        <f>Q501*H501</f>
        <v>0</v>
      </c>
      <c r="S501" s="201">
        <v>0</v>
      </c>
      <c r="T501" s="202">
        <f>S501*H501</f>
        <v>0</v>
      </c>
      <c r="U501" s="35"/>
      <c r="V501" s="35"/>
      <c r="W501" s="35"/>
      <c r="X501" s="35"/>
      <c r="Y501" s="35"/>
      <c r="Z501" s="35"/>
      <c r="AA501" s="35"/>
      <c r="AB501" s="35"/>
      <c r="AC501" s="35"/>
      <c r="AD501" s="35"/>
      <c r="AE501" s="35"/>
      <c r="AR501" s="203" t="s">
        <v>211</v>
      </c>
      <c r="AT501" s="203" t="s">
        <v>207</v>
      </c>
      <c r="AU501" s="203" t="s">
        <v>86</v>
      </c>
      <c r="AY501" s="18" t="s">
        <v>205</v>
      </c>
      <c r="BE501" s="204">
        <f>IF(N501="základní",J501,0)</f>
        <v>0</v>
      </c>
      <c r="BF501" s="204">
        <f>IF(N501="snížená",J501,0)</f>
        <v>0</v>
      </c>
      <c r="BG501" s="204">
        <f>IF(N501="zákl. přenesená",J501,0)</f>
        <v>0</v>
      </c>
      <c r="BH501" s="204">
        <f>IF(N501="sníž. přenesená",J501,0)</f>
        <v>0</v>
      </c>
      <c r="BI501" s="204">
        <f>IF(N501="nulová",J501,0)</f>
        <v>0</v>
      </c>
      <c r="BJ501" s="18" t="s">
        <v>84</v>
      </c>
      <c r="BK501" s="204">
        <f>ROUND(I501*H501,2)</f>
        <v>0</v>
      </c>
      <c r="BL501" s="18" t="s">
        <v>211</v>
      </c>
      <c r="BM501" s="203" t="s">
        <v>849</v>
      </c>
    </row>
    <row r="502" spans="2:63" s="12" customFormat="1" ht="22.9" customHeight="1">
      <c r="B502" s="176"/>
      <c r="C502" s="177"/>
      <c r="D502" s="178" t="s">
        <v>75</v>
      </c>
      <c r="E502" s="190" t="s">
        <v>235</v>
      </c>
      <c r="F502" s="190" t="s">
        <v>850</v>
      </c>
      <c r="G502" s="177"/>
      <c r="H502" s="177"/>
      <c r="I502" s="180"/>
      <c r="J502" s="191">
        <f>BK502</f>
        <v>0</v>
      </c>
      <c r="K502" s="177"/>
      <c r="L502" s="182"/>
      <c r="M502" s="183"/>
      <c r="N502" s="184"/>
      <c r="O502" s="184"/>
      <c r="P502" s="185">
        <f>SUM(P503:P552)</f>
        <v>0</v>
      </c>
      <c r="Q502" s="184"/>
      <c r="R502" s="185">
        <f>SUM(R503:R552)</f>
        <v>174.336295</v>
      </c>
      <c r="S502" s="184"/>
      <c r="T502" s="186">
        <f>SUM(T503:T552)</f>
        <v>0</v>
      </c>
      <c r="AR502" s="187" t="s">
        <v>84</v>
      </c>
      <c r="AT502" s="188" t="s">
        <v>75</v>
      </c>
      <c r="AU502" s="188" t="s">
        <v>84</v>
      </c>
      <c r="AY502" s="187" t="s">
        <v>205</v>
      </c>
      <c r="BK502" s="189">
        <f>SUM(BK503:BK552)</f>
        <v>0</v>
      </c>
    </row>
    <row r="503" spans="1:65" s="2" customFormat="1" ht="24.2" customHeight="1">
      <c r="A503" s="35"/>
      <c r="B503" s="36"/>
      <c r="C503" s="192" t="s">
        <v>851</v>
      </c>
      <c r="D503" s="192" t="s">
        <v>207</v>
      </c>
      <c r="E503" s="193" t="s">
        <v>852</v>
      </c>
      <c r="F503" s="194" t="s">
        <v>853</v>
      </c>
      <c r="G503" s="195" t="s">
        <v>210</v>
      </c>
      <c r="H503" s="196">
        <v>5</v>
      </c>
      <c r="I503" s="197"/>
      <c r="J503" s="198">
        <f>ROUND(I503*H503,2)</f>
        <v>0</v>
      </c>
      <c r="K503" s="194" t="s">
        <v>278</v>
      </c>
      <c r="L503" s="40"/>
      <c r="M503" s="199" t="s">
        <v>1</v>
      </c>
      <c r="N503" s="200" t="s">
        <v>41</v>
      </c>
      <c r="O503" s="72"/>
      <c r="P503" s="201">
        <f>O503*H503</f>
        <v>0</v>
      </c>
      <c r="Q503" s="201">
        <v>0.1575</v>
      </c>
      <c r="R503" s="201">
        <f>Q503*H503</f>
        <v>0.7875</v>
      </c>
      <c r="S503" s="201">
        <v>0</v>
      </c>
      <c r="T503" s="202">
        <f>S503*H503</f>
        <v>0</v>
      </c>
      <c r="U503" s="35"/>
      <c r="V503" s="35"/>
      <c r="W503" s="35"/>
      <c r="X503" s="35"/>
      <c r="Y503" s="35"/>
      <c r="Z503" s="35"/>
      <c r="AA503" s="35"/>
      <c r="AB503" s="35"/>
      <c r="AC503" s="35"/>
      <c r="AD503" s="35"/>
      <c r="AE503" s="35"/>
      <c r="AR503" s="203" t="s">
        <v>211</v>
      </c>
      <c r="AT503" s="203" t="s">
        <v>207</v>
      </c>
      <c r="AU503" s="203" t="s">
        <v>86</v>
      </c>
      <c r="AY503" s="18" t="s">
        <v>205</v>
      </c>
      <c r="BE503" s="204">
        <f>IF(N503="základní",J503,0)</f>
        <v>0</v>
      </c>
      <c r="BF503" s="204">
        <f>IF(N503="snížená",J503,0)</f>
        <v>0</v>
      </c>
      <c r="BG503" s="204">
        <f>IF(N503="zákl. přenesená",J503,0)</f>
        <v>0</v>
      </c>
      <c r="BH503" s="204">
        <f>IF(N503="sníž. přenesená",J503,0)</f>
        <v>0</v>
      </c>
      <c r="BI503" s="204">
        <f>IF(N503="nulová",J503,0)</f>
        <v>0</v>
      </c>
      <c r="BJ503" s="18" t="s">
        <v>84</v>
      </c>
      <c r="BK503" s="204">
        <f>ROUND(I503*H503,2)</f>
        <v>0</v>
      </c>
      <c r="BL503" s="18" t="s">
        <v>211</v>
      </c>
      <c r="BM503" s="203" t="s">
        <v>854</v>
      </c>
    </row>
    <row r="504" spans="2:51" s="13" customFormat="1" ht="12">
      <c r="B504" s="214"/>
      <c r="C504" s="215"/>
      <c r="D504" s="205" t="s">
        <v>284</v>
      </c>
      <c r="E504" s="216" t="s">
        <v>1</v>
      </c>
      <c r="F504" s="217" t="s">
        <v>855</v>
      </c>
      <c r="G504" s="215"/>
      <c r="H504" s="218">
        <v>5</v>
      </c>
      <c r="I504" s="219"/>
      <c r="J504" s="215"/>
      <c r="K504" s="215"/>
      <c r="L504" s="220"/>
      <c r="M504" s="221"/>
      <c r="N504" s="222"/>
      <c r="O504" s="222"/>
      <c r="P504" s="222"/>
      <c r="Q504" s="222"/>
      <c r="R504" s="222"/>
      <c r="S504" s="222"/>
      <c r="T504" s="223"/>
      <c r="AT504" s="224" t="s">
        <v>284</v>
      </c>
      <c r="AU504" s="224" t="s">
        <v>86</v>
      </c>
      <c r="AV504" s="13" t="s">
        <v>86</v>
      </c>
      <c r="AW504" s="13" t="s">
        <v>32</v>
      </c>
      <c r="AX504" s="13" t="s">
        <v>84</v>
      </c>
      <c r="AY504" s="224" t="s">
        <v>205</v>
      </c>
    </row>
    <row r="505" spans="1:65" s="2" customFormat="1" ht="24.2" customHeight="1">
      <c r="A505" s="35"/>
      <c r="B505" s="36"/>
      <c r="C505" s="192" t="s">
        <v>856</v>
      </c>
      <c r="D505" s="192" t="s">
        <v>207</v>
      </c>
      <c r="E505" s="193" t="s">
        <v>857</v>
      </c>
      <c r="F505" s="194" t="s">
        <v>858</v>
      </c>
      <c r="G505" s="195" t="s">
        <v>282</v>
      </c>
      <c r="H505" s="196">
        <v>1461</v>
      </c>
      <c r="I505" s="197"/>
      <c r="J505" s="198">
        <f>ROUND(I505*H505,2)</f>
        <v>0</v>
      </c>
      <c r="K505" s="194" t="s">
        <v>278</v>
      </c>
      <c r="L505" s="40"/>
      <c r="M505" s="199" t="s">
        <v>1</v>
      </c>
      <c r="N505" s="200" t="s">
        <v>41</v>
      </c>
      <c r="O505" s="72"/>
      <c r="P505" s="201">
        <f>O505*H505</f>
        <v>0</v>
      </c>
      <c r="Q505" s="201">
        <v>0.01103</v>
      </c>
      <c r="R505" s="201">
        <f>Q505*H505</f>
        <v>16.11483</v>
      </c>
      <c r="S505" s="201">
        <v>0</v>
      </c>
      <c r="T505" s="202">
        <f>S505*H505</f>
        <v>0</v>
      </c>
      <c r="U505" s="35"/>
      <c r="V505" s="35"/>
      <c r="W505" s="35"/>
      <c r="X505" s="35"/>
      <c r="Y505" s="35"/>
      <c r="Z505" s="35"/>
      <c r="AA505" s="35"/>
      <c r="AB505" s="35"/>
      <c r="AC505" s="35"/>
      <c r="AD505" s="35"/>
      <c r="AE505" s="35"/>
      <c r="AR505" s="203" t="s">
        <v>211</v>
      </c>
      <c r="AT505" s="203" t="s">
        <v>207</v>
      </c>
      <c r="AU505" s="203" t="s">
        <v>86</v>
      </c>
      <c r="AY505" s="18" t="s">
        <v>205</v>
      </c>
      <c r="BE505" s="204">
        <f>IF(N505="základní",J505,0)</f>
        <v>0</v>
      </c>
      <c r="BF505" s="204">
        <f>IF(N505="snížená",J505,0)</f>
        <v>0</v>
      </c>
      <c r="BG505" s="204">
        <f>IF(N505="zákl. přenesená",J505,0)</f>
        <v>0</v>
      </c>
      <c r="BH505" s="204">
        <f>IF(N505="sníž. přenesená",J505,0)</f>
        <v>0</v>
      </c>
      <c r="BI505" s="204">
        <f>IF(N505="nulová",J505,0)</f>
        <v>0</v>
      </c>
      <c r="BJ505" s="18" t="s">
        <v>84</v>
      </c>
      <c r="BK505" s="204">
        <f>ROUND(I505*H505,2)</f>
        <v>0</v>
      </c>
      <c r="BL505" s="18" t="s">
        <v>211</v>
      </c>
      <c r="BM505" s="203" t="s">
        <v>859</v>
      </c>
    </row>
    <row r="506" spans="1:47" s="2" customFormat="1" ht="19.5">
      <c r="A506" s="35"/>
      <c r="B506" s="36"/>
      <c r="C506" s="37"/>
      <c r="D506" s="205" t="s">
        <v>225</v>
      </c>
      <c r="E506" s="37"/>
      <c r="F506" s="206" t="s">
        <v>860</v>
      </c>
      <c r="G506" s="37"/>
      <c r="H506" s="37"/>
      <c r="I506" s="207"/>
      <c r="J506" s="37"/>
      <c r="K506" s="37"/>
      <c r="L506" s="40"/>
      <c r="M506" s="208"/>
      <c r="N506" s="209"/>
      <c r="O506" s="72"/>
      <c r="P506" s="72"/>
      <c r="Q506" s="72"/>
      <c r="R506" s="72"/>
      <c r="S506" s="72"/>
      <c r="T506" s="73"/>
      <c r="U506" s="35"/>
      <c r="V506" s="35"/>
      <c r="W506" s="35"/>
      <c r="X506" s="35"/>
      <c r="Y506" s="35"/>
      <c r="Z506" s="35"/>
      <c r="AA506" s="35"/>
      <c r="AB506" s="35"/>
      <c r="AC506" s="35"/>
      <c r="AD506" s="35"/>
      <c r="AE506" s="35"/>
      <c r="AT506" s="18" t="s">
        <v>225</v>
      </c>
      <c r="AU506" s="18" t="s">
        <v>86</v>
      </c>
    </row>
    <row r="507" spans="2:51" s="13" customFormat="1" ht="12">
      <c r="B507" s="214"/>
      <c r="C507" s="215"/>
      <c r="D507" s="205" t="s">
        <v>284</v>
      </c>
      <c r="E507" s="216" t="s">
        <v>1</v>
      </c>
      <c r="F507" s="217" t="s">
        <v>861</v>
      </c>
      <c r="G507" s="215"/>
      <c r="H507" s="218">
        <v>1461</v>
      </c>
      <c r="I507" s="219"/>
      <c r="J507" s="215"/>
      <c r="K507" s="215"/>
      <c r="L507" s="220"/>
      <c r="M507" s="221"/>
      <c r="N507" s="222"/>
      <c r="O507" s="222"/>
      <c r="P507" s="222"/>
      <c r="Q507" s="222"/>
      <c r="R507" s="222"/>
      <c r="S507" s="222"/>
      <c r="T507" s="223"/>
      <c r="AT507" s="224" t="s">
        <v>284</v>
      </c>
      <c r="AU507" s="224" t="s">
        <v>86</v>
      </c>
      <c r="AV507" s="13" t="s">
        <v>86</v>
      </c>
      <c r="AW507" s="13" t="s">
        <v>32</v>
      </c>
      <c r="AX507" s="13" t="s">
        <v>84</v>
      </c>
      <c r="AY507" s="224" t="s">
        <v>205</v>
      </c>
    </row>
    <row r="508" spans="1:65" s="2" customFormat="1" ht="24.2" customHeight="1">
      <c r="A508" s="35"/>
      <c r="B508" s="36"/>
      <c r="C508" s="192" t="s">
        <v>862</v>
      </c>
      <c r="D508" s="192" t="s">
        <v>207</v>
      </c>
      <c r="E508" s="193" t="s">
        <v>863</v>
      </c>
      <c r="F508" s="194" t="s">
        <v>864</v>
      </c>
      <c r="G508" s="195" t="s">
        <v>282</v>
      </c>
      <c r="H508" s="196">
        <v>80.5</v>
      </c>
      <c r="I508" s="197"/>
      <c r="J508" s="198">
        <f>ROUND(I508*H508,2)</f>
        <v>0</v>
      </c>
      <c r="K508" s="194" t="s">
        <v>278</v>
      </c>
      <c r="L508" s="40"/>
      <c r="M508" s="199" t="s">
        <v>1</v>
      </c>
      <c r="N508" s="200" t="s">
        <v>41</v>
      </c>
      <c r="O508" s="72"/>
      <c r="P508" s="201">
        <f>O508*H508</f>
        <v>0</v>
      </c>
      <c r="Q508" s="201">
        <v>0.02625</v>
      </c>
      <c r="R508" s="201">
        <f>Q508*H508</f>
        <v>2.113125</v>
      </c>
      <c r="S508" s="201">
        <v>0</v>
      </c>
      <c r="T508" s="202">
        <f>S508*H508</f>
        <v>0</v>
      </c>
      <c r="U508" s="35"/>
      <c r="V508" s="35"/>
      <c r="W508" s="35"/>
      <c r="X508" s="35"/>
      <c r="Y508" s="35"/>
      <c r="Z508" s="35"/>
      <c r="AA508" s="35"/>
      <c r="AB508" s="35"/>
      <c r="AC508" s="35"/>
      <c r="AD508" s="35"/>
      <c r="AE508" s="35"/>
      <c r="AR508" s="203" t="s">
        <v>211</v>
      </c>
      <c r="AT508" s="203" t="s">
        <v>207</v>
      </c>
      <c r="AU508" s="203" t="s">
        <v>86</v>
      </c>
      <c r="AY508" s="18" t="s">
        <v>205</v>
      </c>
      <c r="BE508" s="204">
        <f>IF(N508="základní",J508,0)</f>
        <v>0</v>
      </c>
      <c r="BF508" s="204">
        <f>IF(N508="snížená",J508,0)</f>
        <v>0</v>
      </c>
      <c r="BG508" s="204">
        <f>IF(N508="zákl. přenesená",J508,0)</f>
        <v>0</v>
      </c>
      <c r="BH508" s="204">
        <f>IF(N508="sníž. přenesená",J508,0)</f>
        <v>0</v>
      </c>
      <c r="BI508" s="204">
        <f>IF(N508="nulová",J508,0)</f>
        <v>0</v>
      </c>
      <c r="BJ508" s="18" t="s">
        <v>84</v>
      </c>
      <c r="BK508" s="204">
        <f>ROUND(I508*H508,2)</f>
        <v>0</v>
      </c>
      <c r="BL508" s="18" t="s">
        <v>211</v>
      </c>
      <c r="BM508" s="203" t="s">
        <v>865</v>
      </c>
    </row>
    <row r="509" spans="2:51" s="13" customFormat="1" ht="12">
      <c r="B509" s="214"/>
      <c r="C509" s="215"/>
      <c r="D509" s="205" t="s">
        <v>284</v>
      </c>
      <c r="E509" s="216" t="s">
        <v>1</v>
      </c>
      <c r="F509" s="217" t="s">
        <v>866</v>
      </c>
      <c r="G509" s="215"/>
      <c r="H509" s="218">
        <v>80.5</v>
      </c>
      <c r="I509" s="219"/>
      <c r="J509" s="215"/>
      <c r="K509" s="215"/>
      <c r="L509" s="220"/>
      <c r="M509" s="221"/>
      <c r="N509" s="222"/>
      <c r="O509" s="222"/>
      <c r="P509" s="222"/>
      <c r="Q509" s="222"/>
      <c r="R509" s="222"/>
      <c r="S509" s="222"/>
      <c r="T509" s="223"/>
      <c r="AT509" s="224" t="s">
        <v>284</v>
      </c>
      <c r="AU509" s="224" t="s">
        <v>86</v>
      </c>
      <c r="AV509" s="13" t="s">
        <v>86</v>
      </c>
      <c r="AW509" s="13" t="s">
        <v>32</v>
      </c>
      <c r="AX509" s="13" t="s">
        <v>84</v>
      </c>
      <c r="AY509" s="224" t="s">
        <v>205</v>
      </c>
    </row>
    <row r="510" spans="1:65" s="2" customFormat="1" ht="37.9" customHeight="1">
      <c r="A510" s="35"/>
      <c r="B510" s="36"/>
      <c r="C510" s="192" t="s">
        <v>867</v>
      </c>
      <c r="D510" s="192" t="s">
        <v>207</v>
      </c>
      <c r="E510" s="193" t="s">
        <v>868</v>
      </c>
      <c r="F510" s="194" t="s">
        <v>869</v>
      </c>
      <c r="G510" s="195" t="s">
        <v>282</v>
      </c>
      <c r="H510" s="196">
        <v>162</v>
      </c>
      <c r="I510" s="197"/>
      <c r="J510" s="198">
        <f>ROUND(I510*H510,2)</f>
        <v>0</v>
      </c>
      <c r="K510" s="194" t="s">
        <v>278</v>
      </c>
      <c r="L510" s="40"/>
      <c r="M510" s="199" t="s">
        <v>1</v>
      </c>
      <c r="N510" s="200" t="s">
        <v>41</v>
      </c>
      <c r="O510" s="72"/>
      <c r="P510" s="201">
        <f>O510*H510</f>
        <v>0</v>
      </c>
      <c r="Q510" s="201">
        <v>0.00868</v>
      </c>
      <c r="R510" s="201">
        <f>Q510*H510</f>
        <v>1.40616</v>
      </c>
      <c r="S510" s="201">
        <v>0</v>
      </c>
      <c r="T510" s="202">
        <f>S510*H510</f>
        <v>0</v>
      </c>
      <c r="U510" s="35"/>
      <c r="V510" s="35"/>
      <c r="W510" s="35"/>
      <c r="X510" s="35"/>
      <c r="Y510" s="35"/>
      <c r="Z510" s="35"/>
      <c r="AA510" s="35"/>
      <c r="AB510" s="35"/>
      <c r="AC510" s="35"/>
      <c r="AD510" s="35"/>
      <c r="AE510" s="35"/>
      <c r="AR510" s="203" t="s">
        <v>211</v>
      </c>
      <c r="AT510" s="203" t="s">
        <v>207</v>
      </c>
      <c r="AU510" s="203" t="s">
        <v>86</v>
      </c>
      <c r="AY510" s="18" t="s">
        <v>205</v>
      </c>
      <c r="BE510" s="204">
        <f>IF(N510="základní",J510,0)</f>
        <v>0</v>
      </c>
      <c r="BF510" s="204">
        <f>IF(N510="snížená",J510,0)</f>
        <v>0</v>
      </c>
      <c r="BG510" s="204">
        <f>IF(N510="zákl. přenesená",J510,0)</f>
        <v>0</v>
      </c>
      <c r="BH510" s="204">
        <f>IF(N510="sníž. přenesená",J510,0)</f>
        <v>0</v>
      </c>
      <c r="BI510" s="204">
        <f>IF(N510="nulová",J510,0)</f>
        <v>0</v>
      </c>
      <c r="BJ510" s="18" t="s">
        <v>84</v>
      </c>
      <c r="BK510" s="204">
        <f>ROUND(I510*H510,2)</f>
        <v>0</v>
      </c>
      <c r="BL510" s="18" t="s">
        <v>211</v>
      </c>
      <c r="BM510" s="203" t="s">
        <v>870</v>
      </c>
    </row>
    <row r="511" spans="1:47" s="2" customFormat="1" ht="29.25">
      <c r="A511" s="35"/>
      <c r="B511" s="36"/>
      <c r="C511" s="37"/>
      <c r="D511" s="205" t="s">
        <v>225</v>
      </c>
      <c r="E511" s="37"/>
      <c r="F511" s="206" t="s">
        <v>871</v>
      </c>
      <c r="G511" s="37"/>
      <c r="H511" s="37"/>
      <c r="I511" s="207"/>
      <c r="J511" s="37"/>
      <c r="K511" s="37"/>
      <c r="L511" s="40"/>
      <c r="M511" s="208"/>
      <c r="N511" s="209"/>
      <c r="O511" s="72"/>
      <c r="P511" s="72"/>
      <c r="Q511" s="72"/>
      <c r="R511" s="72"/>
      <c r="S511" s="72"/>
      <c r="T511" s="73"/>
      <c r="U511" s="35"/>
      <c r="V511" s="35"/>
      <c r="W511" s="35"/>
      <c r="X511" s="35"/>
      <c r="Y511" s="35"/>
      <c r="Z511" s="35"/>
      <c r="AA511" s="35"/>
      <c r="AB511" s="35"/>
      <c r="AC511" s="35"/>
      <c r="AD511" s="35"/>
      <c r="AE511" s="35"/>
      <c r="AT511" s="18" t="s">
        <v>225</v>
      </c>
      <c r="AU511" s="18" t="s">
        <v>86</v>
      </c>
    </row>
    <row r="512" spans="2:51" s="13" customFormat="1" ht="12">
      <c r="B512" s="214"/>
      <c r="C512" s="215"/>
      <c r="D512" s="205" t="s">
        <v>284</v>
      </c>
      <c r="E512" s="216" t="s">
        <v>1</v>
      </c>
      <c r="F512" s="217" t="s">
        <v>872</v>
      </c>
      <c r="G512" s="215"/>
      <c r="H512" s="218">
        <v>162</v>
      </c>
      <c r="I512" s="219"/>
      <c r="J512" s="215"/>
      <c r="K512" s="215"/>
      <c r="L512" s="220"/>
      <c r="M512" s="221"/>
      <c r="N512" s="222"/>
      <c r="O512" s="222"/>
      <c r="P512" s="222"/>
      <c r="Q512" s="222"/>
      <c r="R512" s="222"/>
      <c r="S512" s="222"/>
      <c r="T512" s="223"/>
      <c r="AT512" s="224" t="s">
        <v>284</v>
      </c>
      <c r="AU512" s="224" t="s">
        <v>86</v>
      </c>
      <c r="AV512" s="13" t="s">
        <v>86</v>
      </c>
      <c r="AW512" s="13" t="s">
        <v>32</v>
      </c>
      <c r="AX512" s="13" t="s">
        <v>84</v>
      </c>
      <c r="AY512" s="224" t="s">
        <v>205</v>
      </c>
    </row>
    <row r="513" spans="1:65" s="2" customFormat="1" ht="24.2" customHeight="1">
      <c r="A513" s="35"/>
      <c r="B513" s="36"/>
      <c r="C513" s="250" t="s">
        <v>873</v>
      </c>
      <c r="D513" s="250" t="s">
        <v>502</v>
      </c>
      <c r="E513" s="251" t="s">
        <v>874</v>
      </c>
      <c r="F513" s="252" t="s">
        <v>875</v>
      </c>
      <c r="G513" s="253" t="s">
        <v>282</v>
      </c>
      <c r="H513" s="254">
        <v>178.2</v>
      </c>
      <c r="I513" s="255"/>
      <c r="J513" s="256">
        <f>ROUND(I513*H513,2)</f>
        <v>0</v>
      </c>
      <c r="K513" s="252" t="s">
        <v>278</v>
      </c>
      <c r="L513" s="257"/>
      <c r="M513" s="258" t="s">
        <v>1</v>
      </c>
      <c r="N513" s="259" t="s">
        <v>41</v>
      </c>
      <c r="O513" s="72"/>
      <c r="P513" s="201">
        <f>O513*H513</f>
        <v>0</v>
      </c>
      <c r="Q513" s="201">
        <v>0.0054</v>
      </c>
      <c r="R513" s="201">
        <f>Q513*H513</f>
        <v>0.96228</v>
      </c>
      <c r="S513" s="201">
        <v>0</v>
      </c>
      <c r="T513" s="202">
        <f>S513*H513</f>
        <v>0</v>
      </c>
      <c r="U513" s="35"/>
      <c r="V513" s="35"/>
      <c r="W513" s="35"/>
      <c r="X513" s="35"/>
      <c r="Y513" s="35"/>
      <c r="Z513" s="35"/>
      <c r="AA513" s="35"/>
      <c r="AB513" s="35"/>
      <c r="AC513" s="35"/>
      <c r="AD513" s="35"/>
      <c r="AE513" s="35"/>
      <c r="AR513" s="203" t="s">
        <v>245</v>
      </c>
      <c r="AT513" s="203" t="s">
        <v>502</v>
      </c>
      <c r="AU513" s="203" t="s">
        <v>86</v>
      </c>
      <c r="AY513" s="18" t="s">
        <v>205</v>
      </c>
      <c r="BE513" s="204">
        <f>IF(N513="základní",J513,0)</f>
        <v>0</v>
      </c>
      <c r="BF513" s="204">
        <f>IF(N513="snížená",J513,0)</f>
        <v>0</v>
      </c>
      <c r="BG513" s="204">
        <f>IF(N513="zákl. přenesená",J513,0)</f>
        <v>0</v>
      </c>
      <c r="BH513" s="204">
        <f>IF(N513="sníž. přenesená",J513,0)</f>
        <v>0</v>
      </c>
      <c r="BI513" s="204">
        <f>IF(N513="nulová",J513,0)</f>
        <v>0</v>
      </c>
      <c r="BJ513" s="18" t="s">
        <v>84</v>
      </c>
      <c r="BK513" s="204">
        <f>ROUND(I513*H513,2)</f>
        <v>0</v>
      </c>
      <c r="BL513" s="18" t="s">
        <v>211</v>
      </c>
      <c r="BM513" s="203" t="s">
        <v>876</v>
      </c>
    </row>
    <row r="514" spans="2:51" s="13" customFormat="1" ht="12">
      <c r="B514" s="214"/>
      <c r="C514" s="215"/>
      <c r="D514" s="205" t="s">
        <v>284</v>
      </c>
      <c r="E514" s="215"/>
      <c r="F514" s="217" t="s">
        <v>877</v>
      </c>
      <c r="G514" s="215"/>
      <c r="H514" s="218">
        <v>178.2</v>
      </c>
      <c r="I514" s="219"/>
      <c r="J514" s="215"/>
      <c r="K514" s="215"/>
      <c r="L514" s="220"/>
      <c r="M514" s="221"/>
      <c r="N514" s="222"/>
      <c r="O514" s="222"/>
      <c r="P514" s="222"/>
      <c r="Q514" s="222"/>
      <c r="R514" s="222"/>
      <c r="S514" s="222"/>
      <c r="T514" s="223"/>
      <c r="AT514" s="224" t="s">
        <v>284</v>
      </c>
      <c r="AU514" s="224" t="s">
        <v>86</v>
      </c>
      <c r="AV514" s="13" t="s">
        <v>86</v>
      </c>
      <c r="AW514" s="13" t="s">
        <v>4</v>
      </c>
      <c r="AX514" s="13" t="s">
        <v>84</v>
      </c>
      <c r="AY514" s="224" t="s">
        <v>205</v>
      </c>
    </row>
    <row r="515" spans="1:65" s="2" customFormat="1" ht="37.9" customHeight="1">
      <c r="A515" s="35"/>
      <c r="B515" s="36"/>
      <c r="C515" s="192" t="s">
        <v>878</v>
      </c>
      <c r="D515" s="192" t="s">
        <v>207</v>
      </c>
      <c r="E515" s="193" t="s">
        <v>879</v>
      </c>
      <c r="F515" s="194" t="s">
        <v>880</v>
      </c>
      <c r="G515" s="195" t="s">
        <v>282</v>
      </c>
      <c r="H515" s="196">
        <v>63</v>
      </c>
      <c r="I515" s="197"/>
      <c r="J515" s="198">
        <f>ROUND(I515*H515,2)</f>
        <v>0</v>
      </c>
      <c r="K515" s="194" t="s">
        <v>278</v>
      </c>
      <c r="L515" s="40"/>
      <c r="M515" s="199" t="s">
        <v>1</v>
      </c>
      <c r="N515" s="200" t="s">
        <v>41</v>
      </c>
      <c r="O515" s="72"/>
      <c r="P515" s="201">
        <f>O515*H515</f>
        <v>0</v>
      </c>
      <c r="Q515" s="201">
        <v>0.00952</v>
      </c>
      <c r="R515" s="201">
        <f>Q515*H515</f>
        <v>0.5997600000000001</v>
      </c>
      <c r="S515" s="201">
        <v>0</v>
      </c>
      <c r="T515" s="202">
        <f>S515*H515</f>
        <v>0</v>
      </c>
      <c r="U515" s="35"/>
      <c r="V515" s="35"/>
      <c r="W515" s="35"/>
      <c r="X515" s="35"/>
      <c r="Y515" s="35"/>
      <c r="Z515" s="35"/>
      <c r="AA515" s="35"/>
      <c r="AB515" s="35"/>
      <c r="AC515" s="35"/>
      <c r="AD515" s="35"/>
      <c r="AE515" s="35"/>
      <c r="AR515" s="203" t="s">
        <v>211</v>
      </c>
      <c r="AT515" s="203" t="s">
        <v>207</v>
      </c>
      <c r="AU515" s="203" t="s">
        <v>86</v>
      </c>
      <c r="AY515" s="18" t="s">
        <v>205</v>
      </c>
      <c r="BE515" s="204">
        <f>IF(N515="základní",J515,0)</f>
        <v>0</v>
      </c>
      <c r="BF515" s="204">
        <f>IF(N515="snížená",J515,0)</f>
        <v>0</v>
      </c>
      <c r="BG515" s="204">
        <f>IF(N515="zákl. přenesená",J515,0)</f>
        <v>0</v>
      </c>
      <c r="BH515" s="204">
        <f>IF(N515="sníž. přenesená",J515,0)</f>
        <v>0</v>
      </c>
      <c r="BI515" s="204">
        <f>IF(N515="nulová",J515,0)</f>
        <v>0</v>
      </c>
      <c r="BJ515" s="18" t="s">
        <v>84</v>
      </c>
      <c r="BK515" s="204">
        <f>ROUND(I515*H515,2)</f>
        <v>0</v>
      </c>
      <c r="BL515" s="18" t="s">
        <v>211</v>
      </c>
      <c r="BM515" s="203" t="s">
        <v>881</v>
      </c>
    </row>
    <row r="516" spans="2:51" s="13" customFormat="1" ht="12">
      <c r="B516" s="214"/>
      <c r="C516" s="215"/>
      <c r="D516" s="205" t="s">
        <v>284</v>
      </c>
      <c r="E516" s="216" t="s">
        <v>1</v>
      </c>
      <c r="F516" s="217" t="s">
        <v>882</v>
      </c>
      <c r="G516" s="215"/>
      <c r="H516" s="218">
        <v>63</v>
      </c>
      <c r="I516" s="219"/>
      <c r="J516" s="215"/>
      <c r="K516" s="215"/>
      <c r="L516" s="220"/>
      <c r="M516" s="221"/>
      <c r="N516" s="222"/>
      <c r="O516" s="222"/>
      <c r="P516" s="222"/>
      <c r="Q516" s="222"/>
      <c r="R516" s="222"/>
      <c r="S516" s="222"/>
      <c r="T516" s="223"/>
      <c r="AT516" s="224" t="s">
        <v>284</v>
      </c>
      <c r="AU516" s="224" t="s">
        <v>86</v>
      </c>
      <c r="AV516" s="13" t="s">
        <v>86</v>
      </c>
      <c r="AW516" s="13" t="s">
        <v>32</v>
      </c>
      <c r="AX516" s="13" t="s">
        <v>84</v>
      </c>
      <c r="AY516" s="224" t="s">
        <v>205</v>
      </c>
    </row>
    <row r="517" spans="1:65" s="2" customFormat="1" ht="24.2" customHeight="1">
      <c r="A517" s="35"/>
      <c r="B517" s="36"/>
      <c r="C517" s="250" t="s">
        <v>883</v>
      </c>
      <c r="D517" s="250" t="s">
        <v>502</v>
      </c>
      <c r="E517" s="251" t="s">
        <v>884</v>
      </c>
      <c r="F517" s="252" t="s">
        <v>885</v>
      </c>
      <c r="G517" s="253" t="s">
        <v>282</v>
      </c>
      <c r="H517" s="254">
        <v>69.3</v>
      </c>
      <c r="I517" s="255"/>
      <c r="J517" s="256">
        <f>ROUND(I517*H517,2)</f>
        <v>0</v>
      </c>
      <c r="K517" s="252" t="s">
        <v>278</v>
      </c>
      <c r="L517" s="257"/>
      <c r="M517" s="258" t="s">
        <v>1</v>
      </c>
      <c r="N517" s="259" t="s">
        <v>41</v>
      </c>
      <c r="O517" s="72"/>
      <c r="P517" s="201">
        <f>O517*H517</f>
        <v>0</v>
      </c>
      <c r="Q517" s="201">
        <v>0.0135</v>
      </c>
      <c r="R517" s="201">
        <f>Q517*H517</f>
        <v>0.93555</v>
      </c>
      <c r="S517" s="201">
        <v>0</v>
      </c>
      <c r="T517" s="202">
        <f>S517*H517</f>
        <v>0</v>
      </c>
      <c r="U517" s="35"/>
      <c r="V517" s="35"/>
      <c r="W517" s="35"/>
      <c r="X517" s="35"/>
      <c r="Y517" s="35"/>
      <c r="Z517" s="35"/>
      <c r="AA517" s="35"/>
      <c r="AB517" s="35"/>
      <c r="AC517" s="35"/>
      <c r="AD517" s="35"/>
      <c r="AE517" s="35"/>
      <c r="AR517" s="203" t="s">
        <v>245</v>
      </c>
      <c r="AT517" s="203" t="s">
        <v>502</v>
      </c>
      <c r="AU517" s="203" t="s">
        <v>86</v>
      </c>
      <c r="AY517" s="18" t="s">
        <v>205</v>
      </c>
      <c r="BE517" s="204">
        <f>IF(N517="základní",J517,0)</f>
        <v>0</v>
      </c>
      <c r="BF517" s="204">
        <f>IF(N517="snížená",J517,0)</f>
        <v>0</v>
      </c>
      <c r="BG517" s="204">
        <f>IF(N517="zákl. přenesená",J517,0)</f>
        <v>0</v>
      </c>
      <c r="BH517" s="204">
        <f>IF(N517="sníž. přenesená",J517,0)</f>
        <v>0</v>
      </c>
      <c r="BI517" s="204">
        <f>IF(N517="nulová",J517,0)</f>
        <v>0</v>
      </c>
      <c r="BJ517" s="18" t="s">
        <v>84</v>
      </c>
      <c r="BK517" s="204">
        <f>ROUND(I517*H517,2)</f>
        <v>0</v>
      </c>
      <c r="BL517" s="18" t="s">
        <v>211</v>
      </c>
      <c r="BM517" s="203" t="s">
        <v>886</v>
      </c>
    </row>
    <row r="518" spans="2:51" s="13" customFormat="1" ht="12">
      <c r="B518" s="214"/>
      <c r="C518" s="215"/>
      <c r="D518" s="205" t="s">
        <v>284</v>
      </c>
      <c r="E518" s="215"/>
      <c r="F518" s="217" t="s">
        <v>887</v>
      </c>
      <c r="G518" s="215"/>
      <c r="H518" s="218">
        <v>69.3</v>
      </c>
      <c r="I518" s="219"/>
      <c r="J518" s="215"/>
      <c r="K518" s="215"/>
      <c r="L518" s="220"/>
      <c r="M518" s="221"/>
      <c r="N518" s="222"/>
      <c r="O518" s="222"/>
      <c r="P518" s="222"/>
      <c r="Q518" s="222"/>
      <c r="R518" s="222"/>
      <c r="S518" s="222"/>
      <c r="T518" s="223"/>
      <c r="AT518" s="224" t="s">
        <v>284</v>
      </c>
      <c r="AU518" s="224" t="s">
        <v>86</v>
      </c>
      <c r="AV518" s="13" t="s">
        <v>86</v>
      </c>
      <c r="AW518" s="13" t="s">
        <v>4</v>
      </c>
      <c r="AX518" s="13" t="s">
        <v>84</v>
      </c>
      <c r="AY518" s="224" t="s">
        <v>205</v>
      </c>
    </row>
    <row r="519" spans="1:65" s="2" customFormat="1" ht="37.9" customHeight="1">
      <c r="A519" s="35"/>
      <c r="B519" s="36"/>
      <c r="C519" s="192" t="s">
        <v>888</v>
      </c>
      <c r="D519" s="192" t="s">
        <v>207</v>
      </c>
      <c r="E519" s="193" t="s">
        <v>889</v>
      </c>
      <c r="F519" s="194" t="s">
        <v>890</v>
      </c>
      <c r="G519" s="195" t="s">
        <v>282</v>
      </c>
      <c r="H519" s="196">
        <v>184</v>
      </c>
      <c r="I519" s="197"/>
      <c r="J519" s="198">
        <f>ROUND(I519*H519,2)</f>
        <v>0</v>
      </c>
      <c r="K519" s="194" t="s">
        <v>278</v>
      </c>
      <c r="L519" s="40"/>
      <c r="M519" s="199" t="s">
        <v>1</v>
      </c>
      <c r="N519" s="200" t="s">
        <v>41</v>
      </c>
      <c r="O519" s="72"/>
      <c r="P519" s="201">
        <f>O519*H519</f>
        <v>0</v>
      </c>
      <c r="Q519" s="201">
        <v>0.0095</v>
      </c>
      <c r="R519" s="201">
        <f>Q519*H519</f>
        <v>1.748</v>
      </c>
      <c r="S519" s="201">
        <v>0</v>
      </c>
      <c r="T519" s="202">
        <f>S519*H519</f>
        <v>0</v>
      </c>
      <c r="U519" s="35"/>
      <c r="V519" s="35"/>
      <c r="W519" s="35"/>
      <c r="X519" s="35"/>
      <c r="Y519" s="35"/>
      <c r="Z519" s="35"/>
      <c r="AA519" s="35"/>
      <c r="AB519" s="35"/>
      <c r="AC519" s="35"/>
      <c r="AD519" s="35"/>
      <c r="AE519" s="35"/>
      <c r="AR519" s="203" t="s">
        <v>211</v>
      </c>
      <c r="AT519" s="203" t="s">
        <v>207</v>
      </c>
      <c r="AU519" s="203" t="s">
        <v>86</v>
      </c>
      <c r="AY519" s="18" t="s">
        <v>205</v>
      </c>
      <c r="BE519" s="204">
        <f>IF(N519="základní",J519,0)</f>
        <v>0</v>
      </c>
      <c r="BF519" s="204">
        <f>IF(N519="snížená",J519,0)</f>
        <v>0</v>
      </c>
      <c r="BG519" s="204">
        <f>IF(N519="zákl. přenesená",J519,0)</f>
        <v>0</v>
      </c>
      <c r="BH519" s="204">
        <f>IF(N519="sníž. přenesená",J519,0)</f>
        <v>0</v>
      </c>
      <c r="BI519" s="204">
        <f>IF(N519="nulová",J519,0)</f>
        <v>0</v>
      </c>
      <c r="BJ519" s="18" t="s">
        <v>84</v>
      </c>
      <c r="BK519" s="204">
        <f>ROUND(I519*H519,2)</f>
        <v>0</v>
      </c>
      <c r="BL519" s="18" t="s">
        <v>211</v>
      </c>
      <c r="BM519" s="203" t="s">
        <v>891</v>
      </c>
    </row>
    <row r="520" spans="1:47" s="2" customFormat="1" ht="29.25">
      <c r="A520" s="35"/>
      <c r="B520" s="36"/>
      <c r="C520" s="37"/>
      <c r="D520" s="205" t="s">
        <v>225</v>
      </c>
      <c r="E520" s="37"/>
      <c r="F520" s="206" t="s">
        <v>871</v>
      </c>
      <c r="G520" s="37"/>
      <c r="H520" s="37"/>
      <c r="I520" s="207"/>
      <c r="J520" s="37"/>
      <c r="K520" s="37"/>
      <c r="L520" s="40"/>
      <c r="M520" s="208"/>
      <c r="N520" s="209"/>
      <c r="O520" s="72"/>
      <c r="P520" s="72"/>
      <c r="Q520" s="72"/>
      <c r="R520" s="72"/>
      <c r="S520" s="72"/>
      <c r="T520" s="73"/>
      <c r="U520" s="35"/>
      <c r="V520" s="35"/>
      <c r="W520" s="35"/>
      <c r="X520" s="35"/>
      <c r="Y520" s="35"/>
      <c r="Z520" s="35"/>
      <c r="AA520" s="35"/>
      <c r="AB520" s="35"/>
      <c r="AC520" s="35"/>
      <c r="AD520" s="35"/>
      <c r="AE520" s="35"/>
      <c r="AT520" s="18" t="s">
        <v>225</v>
      </c>
      <c r="AU520" s="18" t="s">
        <v>86</v>
      </c>
    </row>
    <row r="521" spans="2:51" s="13" customFormat="1" ht="12">
      <c r="B521" s="214"/>
      <c r="C521" s="215"/>
      <c r="D521" s="205" t="s">
        <v>284</v>
      </c>
      <c r="E521" s="216" t="s">
        <v>1</v>
      </c>
      <c r="F521" s="217" t="s">
        <v>892</v>
      </c>
      <c r="G521" s="215"/>
      <c r="H521" s="218">
        <v>184</v>
      </c>
      <c r="I521" s="219"/>
      <c r="J521" s="215"/>
      <c r="K521" s="215"/>
      <c r="L521" s="220"/>
      <c r="M521" s="221"/>
      <c r="N521" s="222"/>
      <c r="O521" s="222"/>
      <c r="P521" s="222"/>
      <c r="Q521" s="222"/>
      <c r="R521" s="222"/>
      <c r="S521" s="222"/>
      <c r="T521" s="223"/>
      <c r="AT521" s="224" t="s">
        <v>284</v>
      </c>
      <c r="AU521" s="224" t="s">
        <v>86</v>
      </c>
      <c r="AV521" s="13" t="s">
        <v>86</v>
      </c>
      <c r="AW521" s="13" t="s">
        <v>32</v>
      </c>
      <c r="AX521" s="13" t="s">
        <v>84</v>
      </c>
      <c r="AY521" s="224" t="s">
        <v>205</v>
      </c>
    </row>
    <row r="522" spans="1:65" s="2" customFormat="1" ht="24.2" customHeight="1">
      <c r="A522" s="35"/>
      <c r="B522" s="36"/>
      <c r="C522" s="250" t="s">
        <v>893</v>
      </c>
      <c r="D522" s="250" t="s">
        <v>502</v>
      </c>
      <c r="E522" s="251" t="s">
        <v>894</v>
      </c>
      <c r="F522" s="252" t="s">
        <v>895</v>
      </c>
      <c r="G522" s="253" t="s">
        <v>282</v>
      </c>
      <c r="H522" s="254">
        <v>202.4</v>
      </c>
      <c r="I522" s="255"/>
      <c r="J522" s="256">
        <f>ROUND(I522*H522,2)</f>
        <v>0</v>
      </c>
      <c r="K522" s="252" t="s">
        <v>278</v>
      </c>
      <c r="L522" s="257"/>
      <c r="M522" s="258" t="s">
        <v>1</v>
      </c>
      <c r="N522" s="259" t="s">
        <v>41</v>
      </c>
      <c r="O522" s="72"/>
      <c r="P522" s="201">
        <f>O522*H522</f>
        <v>0</v>
      </c>
      <c r="Q522" s="201">
        <v>0.0195</v>
      </c>
      <c r="R522" s="201">
        <f>Q522*H522</f>
        <v>3.9468</v>
      </c>
      <c r="S522" s="201">
        <v>0</v>
      </c>
      <c r="T522" s="202">
        <f>S522*H522</f>
        <v>0</v>
      </c>
      <c r="U522" s="35"/>
      <c r="V522" s="35"/>
      <c r="W522" s="35"/>
      <c r="X522" s="35"/>
      <c r="Y522" s="35"/>
      <c r="Z522" s="35"/>
      <c r="AA522" s="35"/>
      <c r="AB522" s="35"/>
      <c r="AC522" s="35"/>
      <c r="AD522" s="35"/>
      <c r="AE522" s="35"/>
      <c r="AR522" s="203" t="s">
        <v>245</v>
      </c>
      <c r="AT522" s="203" t="s">
        <v>502</v>
      </c>
      <c r="AU522" s="203" t="s">
        <v>86</v>
      </c>
      <c r="AY522" s="18" t="s">
        <v>205</v>
      </c>
      <c r="BE522" s="204">
        <f>IF(N522="základní",J522,0)</f>
        <v>0</v>
      </c>
      <c r="BF522" s="204">
        <f>IF(N522="snížená",J522,0)</f>
        <v>0</v>
      </c>
      <c r="BG522" s="204">
        <f>IF(N522="zákl. přenesená",J522,0)</f>
        <v>0</v>
      </c>
      <c r="BH522" s="204">
        <f>IF(N522="sníž. přenesená",J522,0)</f>
        <v>0</v>
      </c>
      <c r="BI522" s="204">
        <f>IF(N522="nulová",J522,0)</f>
        <v>0</v>
      </c>
      <c r="BJ522" s="18" t="s">
        <v>84</v>
      </c>
      <c r="BK522" s="204">
        <f>ROUND(I522*H522,2)</f>
        <v>0</v>
      </c>
      <c r="BL522" s="18" t="s">
        <v>211</v>
      </c>
      <c r="BM522" s="203" t="s">
        <v>896</v>
      </c>
    </row>
    <row r="523" spans="2:51" s="13" customFormat="1" ht="12">
      <c r="B523" s="214"/>
      <c r="C523" s="215"/>
      <c r="D523" s="205" t="s">
        <v>284</v>
      </c>
      <c r="E523" s="215"/>
      <c r="F523" s="217" t="s">
        <v>897</v>
      </c>
      <c r="G523" s="215"/>
      <c r="H523" s="218">
        <v>202.4</v>
      </c>
      <c r="I523" s="219"/>
      <c r="J523" s="215"/>
      <c r="K523" s="215"/>
      <c r="L523" s="220"/>
      <c r="M523" s="221"/>
      <c r="N523" s="222"/>
      <c r="O523" s="222"/>
      <c r="P523" s="222"/>
      <c r="Q523" s="222"/>
      <c r="R523" s="222"/>
      <c r="S523" s="222"/>
      <c r="T523" s="223"/>
      <c r="AT523" s="224" t="s">
        <v>284</v>
      </c>
      <c r="AU523" s="224" t="s">
        <v>86</v>
      </c>
      <c r="AV523" s="13" t="s">
        <v>86</v>
      </c>
      <c r="AW523" s="13" t="s">
        <v>4</v>
      </c>
      <c r="AX523" s="13" t="s">
        <v>84</v>
      </c>
      <c r="AY523" s="224" t="s">
        <v>205</v>
      </c>
    </row>
    <row r="524" spans="1:65" s="2" customFormat="1" ht="24.2" customHeight="1">
      <c r="A524" s="35"/>
      <c r="B524" s="36"/>
      <c r="C524" s="192" t="s">
        <v>898</v>
      </c>
      <c r="D524" s="192" t="s">
        <v>207</v>
      </c>
      <c r="E524" s="193" t="s">
        <v>899</v>
      </c>
      <c r="F524" s="194" t="s">
        <v>900</v>
      </c>
      <c r="G524" s="195" t="s">
        <v>282</v>
      </c>
      <c r="H524" s="196">
        <v>44</v>
      </c>
      <c r="I524" s="197"/>
      <c r="J524" s="198">
        <f>ROUND(I524*H524,2)</f>
        <v>0</v>
      </c>
      <c r="K524" s="194" t="s">
        <v>278</v>
      </c>
      <c r="L524" s="40"/>
      <c r="M524" s="199" t="s">
        <v>1</v>
      </c>
      <c r="N524" s="200" t="s">
        <v>41</v>
      </c>
      <c r="O524" s="72"/>
      <c r="P524" s="201">
        <f>O524*H524</f>
        <v>0</v>
      </c>
      <c r="Q524" s="201">
        <v>0.00628</v>
      </c>
      <c r="R524" s="201">
        <f>Q524*H524</f>
        <v>0.27632</v>
      </c>
      <c r="S524" s="201">
        <v>0</v>
      </c>
      <c r="T524" s="202">
        <f>S524*H524</f>
        <v>0</v>
      </c>
      <c r="U524" s="35"/>
      <c r="V524" s="35"/>
      <c r="W524" s="35"/>
      <c r="X524" s="35"/>
      <c r="Y524" s="35"/>
      <c r="Z524" s="35"/>
      <c r="AA524" s="35"/>
      <c r="AB524" s="35"/>
      <c r="AC524" s="35"/>
      <c r="AD524" s="35"/>
      <c r="AE524" s="35"/>
      <c r="AR524" s="203" t="s">
        <v>211</v>
      </c>
      <c r="AT524" s="203" t="s">
        <v>207</v>
      </c>
      <c r="AU524" s="203" t="s">
        <v>86</v>
      </c>
      <c r="AY524" s="18" t="s">
        <v>205</v>
      </c>
      <c r="BE524" s="204">
        <f>IF(N524="základní",J524,0)</f>
        <v>0</v>
      </c>
      <c r="BF524" s="204">
        <f>IF(N524="snížená",J524,0)</f>
        <v>0</v>
      </c>
      <c r="BG524" s="204">
        <f>IF(N524="zákl. přenesená",J524,0)</f>
        <v>0</v>
      </c>
      <c r="BH524" s="204">
        <f>IF(N524="sníž. přenesená",J524,0)</f>
        <v>0</v>
      </c>
      <c r="BI524" s="204">
        <f>IF(N524="nulová",J524,0)</f>
        <v>0</v>
      </c>
      <c r="BJ524" s="18" t="s">
        <v>84</v>
      </c>
      <c r="BK524" s="204">
        <f>ROUND(I524*H524,2)</f>
        <v>0</v>
      </c>
      <c r="BL524" s="18" t="s">
        <v>211</v>
      </c>
      <c r="BM524" s="203" t="s">
        <v>901</v>
      </c>
    </row>
    <row r="525" spans="2:51" s="13" customFormat="1" ht="12">
      <c r="B525" s="214"/>
      <c r="C525" s="215"/>
      <c r="D525" s="205" t="s">
        <v>284</v>
      </c>
      <c r="E525" s="216" t="s">
        <v>1</v>
      </c>
      <c r="F525" s="217" t="s">
        <v>902</v>
      </c>
      <c r="G525" s="215"/>
      <c r="H525" s="218">
        <v>44</v>
      </c>
      <c r="I525" s="219"/>
      <c r="J525" s="215"/>
      <c r="K525" s="215"/>
      <c r="L525" s="220"/>
      <c r="M525" s="221"/>
      <c r="N525" s="222"/>
      <c r="O525" s="222"/>
      <c r="P525" s="222"/>
      <c r="Q525" s="222"/>
      <c r="R525" s="222"/>
      <c r="S525" s="222"/>
      <c r="T525" s="223"/>
      <c r="AT525" s="224" t="s">
        <v>284</v>
      </c>
      <c r="AU525" s="224" t="s">
        <v>86</v>
      </c>
      <c r="AV525" s="13" t="s">
        <v>86</v>
      </c>
      <c r="AW525" s="13" t="s">
        <v>32</v>
      </c>
      <c r="AX525" s="13" t="s">
        <v>84</v>
      </c>
      <c r="AY525" s="224" t="s">
        <v>205</v>
      </c>
    </row>
    <row r="526" spans="1:65" s="2" customFormat="1" ht="24.2" customHeight="1">
      <c r="A526" s="35"/>
      <c r="B526" s="36"/>
      <c r="C526" s="192" t="s">
        <v>903</v>
      </c>
      <c r="D526" s="192" t="s">
        <v>207</v>
      </c>
      <c r="E526" s="193" t="s">
        <v>904</v>
      </c>
      <c r="F526" s="194" t="s">
        <v>905</v>
      </c>
      <c r="G526" s="195" t="s">
        <v>282</v>
      </c>
      <c r="H526" s="196">
        <v>184</v>
      </c>
      <c r="I526" s="197"/>
      <c r="J526" s="198">
        <f>ROUND(I526*H526,2)</f>
        <v>0</v>
      </c>
      <c r="K526" s="194" t="s">
        <v>278</v>
      </c>
      <c r="L526" s="40"/>
      <c r="M526" s="199" t="s">
        <v>1</v>
      </c>
      <c r="N526" s="200" t="s">
        <v>41</v>
      </c>
      <c r="O526" s="72"/>
      <c r="P526" s="201">
        <f>O526*H526</f>
        <v>0</v>
      </c>
      <c r="Q526" s="201">
        <v>0.00348</v>
      </c>
      <c r="R526" s="201">
        <f>Q526*H526</f>
        <v>0.64032</v>
      </c>
      <c r="S526" s="201">
        <v>0</v>
      </c>
      <c r="T526" s="202">
        <f>S526*H526</f>
        <v>0</v>
      </c>
      <c r="U526" s="35"/>
      <c r="V526" s="35"/>
      <c r="W526" s="35"/>
      <c r="X526" s="35"/>
      <c r="Y526" s="35"/>
      <c r="Z526" s="35"/>
      <c r="AA526" s="35"/>
      <c r="AB526" s="35"/>
      <c r="AC526" s="35"/>
      <c r="AD526" s="35"/>
      <c r="AE526" s="35"/>
      <c r="AR526" s="203" t="s">
        <v>211</v>
      </c>
      <c r="AT526" s="203" t="s">
        <v>207</v>
      </c>
      <c r="AU526" s="203" t="s">
        <v>86</v>
      </c>
      <c r="AY526" s="18" t="s">
        <v>205</v>
      </c>
      <c r="BE526" s="204">
        <f>IF(N526="základní",J526,0)</f>
        <v>0</v>
      </c>
      <c r="BF526" s="204">
        <f>IF(N526="snížená",J526,0)</f>
        <v>0</v>
      </c>
      <c r="BG526" s="204">
        <f>IF(N526="zákl. přenesená",J526,0)</f>
        <v>0</v>
      </c>
      <c r="BH526" s="204">
        <f>IF(N526="sníž. přenesená",J526,0)</f>
        <v>0</v>
      </c>
      <c r="BI526" s="204">
        <f>IF(N526="nulová",J526,0)</f>
        <v>0</v>
      </c>
      <c r="BJ526" s="18" t="s">
        <v>84</v>
      </c>
      <c r="BK526" s="204">
        <f>ROUND(I526*H526,2)</f>
        <v>0</v>
      </c>
      <c r="BL526" s="18" t="s">
        <v>211</v>
      </c>
      <c r="BM526" s="203" t="s">
        <v>906</v>
      </c>
    </row>
    <row r="527" spans="2:51" s="13" customFormat="1" ht="12">
      <c r="B527" s="214"/>
      <c r="C527" s="215"/>
      <c r="D527" s="205" t="s">
        <v>284</v>
      </c>
      <c r="E527" s="216" t="s">
        <v>1</v>
      </c>
      <c r="F527" s="217" t="s">
        <v>892</v>
      </c>
      <c r="G527" s="215"/>
      <c r="H527" s="218">
        <v>184</v>
      </c>
      <c r="I527" s="219"/>
      <c r="J527" s="215"/>
      <c r="K527" s="215"/>
      <c r="L527" s="220"/>
      <c r="M527" s="221"/>
      <c r="N527" s="222"/>
      <c r="O527" s="222"/>
      <c r="P527" s="222"/>
      <c r="Q527" s="222"/>
      <c r="R527" s="222"/>
      <c r="S527" s="222"/>
      <c r="T527" s="223"/>
      <c r="AT527" s="224" t="s">
        <v>284</v>
      </c>
      <c r="AU527" s="224" t="s">
        <v>86</v>
      </c>
      <c r="AV527" s="13" t="s">
        <v>86</v>
      </c>
      <c r="AW527" s="13" t="s">
        <v>32</v>
      </c>
      <c r="AX527" s="13" t="s">
        <v>84</v>
      </c>
      <c r="AY527" s="224" t="s">
        <v>205</v>
      </c>
    </row>
    <row r="528" spans="1:65" s="2" customFormat="1" ht="14.45" customHeight="1">
      <c r="A528" s="35"/>
      <c r="B528" s="36"/>
      <c r="C528" s="192" t="s">
        <v>907</v>
      </c>
      <c r="D528" s="192" t="s">
        <v>207</v>
      </c>
      <c r="E528" s="193" t="s">
        <v>908</v>
      </c>
      <c r="F528" s="194" t="s">
        <v>909</v>
      </c>
      <c r="G528" s="195" t="s">
        <v>282</v>
      </c>
      <c r="H528" s="196">
        <v>939</v>
      </c>
      <c r="I528" s="197"/>
      <c r="J528" s="198">
        <f>ROUND(I528*H528,2)</f>
        <v>0</v>
      </c>
      <c r="K528" s="194" t="s">
        <v>278</v>
      </c>
      <c r="L528" s="40"/>
      <c r="M528" s="199" t="s">
        <v>1</v>
      </c>
      <c r="N528" s="200" t="s">
        <v>41</v>
      </c>
      <c r="O528" s="72"/>
      <c r="P528" s="201">
        <f>O528*H528</f>
        <v>0</v>
      </c>
      <c r="Q528" s="201">
        <v>0.11</v>
      </c>
      <c r="R528" s="201">
        <f>Q528*H528</f>
        <v>103.29</v>
      </c>
      <c r="S528" s="201">
        <v>0</v>
      </c>
      <c r="T528" s="202">
        <f>S528*H528</f>
        <v>0</v>
      </c>
      <c r="U528" s="35"/>
      <c r="V528" s="35"/>
      <c r="W528" s="35"/>
      <c r="X528" s="35"/>
      <c r="Y528" s="35"/>
      <c r="Z528" s="35"/>
      <c r="AA528" s="35"/>
      <c r="AB528" s="35"/>
      <c r="AC528" s="35"/>
      <c r="AD528" s="35"/>
      <c r="AE528" s="35"/>
      <c r="AR528" s="203" t="s">
        <v>211</v>
      </c>
      <c r="AT528" s="203" t="s">
        <v>207</v>
      </c>
      <c r="AU528" s="203" t="s">
        <v>86</v>
      </c>
      <c r="AY528" s="18" t="s">
        <v>205</v>
      </c>
      <c r="BE528" s="204">
        <f>IF(N528="základní",J528,0)</f>
        <v>0</v>
      </c>
      <c r="BF528" s="204">
        <f>IF(N528="snížená",J528,0)</f>
        <v>0</v>
      </c>
      <c r="BG528" s="204">
        <f>IF(N528="zákl. přenesená",J528,0)</f>
        <v>0</v>
      </c>
      <c r="BH528" s="204">
        <f>IF(N528="sníž. přenesená",J528,0)</f>
        <v>0</v>
      </c>
      <c r="BI528" s="204">
        <f>IF(N528="nulová",J528,0)</f>
        <v>0</v>
      </c>
      <c r="BJ528" s="18" t="s">
        <v>84</v>
      </c>
      <c r="BK528" s="204">
        <f>ROUND(I528*H528,2)</f>
        <v>0</v>
      </c>
      <c r="BL528" s="18" t="s">
        <v>211</v>
      </c>
      <c r="BM528" s="203" t="s">
        <v>910</v>
      </c>
    </row>
    <row r="529" spans="2:51" s="13" customFormat="1" ht="22.5">
      <c r="B529" s="214"/>
      <c r="C529" s="215"/>
      <c r="D529" s="205" t="s">
        <v>284</v>
      </c>
      <c r="E529" s="216" t="s">
        <v>1</v>
      </c>
      <c r="F529" s="217" t="s">
        <v>911</v>
      </c>
      <c r="G529" s="215"/>
      <c r="H529" s="218">
        <v>545</v>
      </c>
      <c r="I529" s="219"/>
      <c r="J529" s="215"/>
      <c r="K529" s="215"/>
      <c r="L529" s="220"/>
      <c r="M529" s="221"/>
      <c r="N529" s="222"/>
      <c r="O529" s="222"/>
      <c r="P529" s="222"/>
      <c r="Q529" s="222"/>
      <c r="R529" s="222"/>
      <c r="S529" s="222"/>
      <c r="T529" s="223"/>
      <c r="AT529" s="224" t="s">
        <v>284</v>
      </c>
      <c r="AU529" s="224" t="s">
        <v>86</v>
      </c>
      <c r="AV529" s="13" t="s">
        <v>86</v>
      </c>
      <c r="AW529" s="13" t="s">
        <v>32</v>
      </c>
      <c r="AX529" s="13" t="s">
        <v>76</v>
      </c>
      <c r="AY529" s="224" t="s">
        <v>205</v>
      </c>
    </row>
    <row r="530" spans="2:51" s="13" customFormat="1" ht="12">
      <c r="B530" s="214"/>
      <c r="C530" s="215"/>
      <c r="D530" s="205" t="s">
        <v>284</v>
      </c>
      <c r="E530" s="216" t="s">
        <v>1</v>
      </c>
      <c r="F530" s="217" t="s">
        <v>912</v>
      </c>
      <c r="G530" s="215"/>
      <c r="H530" s="218">
        <v>394</v>
      </c>
      <c r="I530" s="219"/>
      <c r="J530" s="215"/>
      <c r="K530" s="215"/>
      <c r="L530" s="220"/>
      <c r="M530" s="221"/>
      <c r="N530" s="222"/>
      <c r="O530" s="222"/>
      <c r="P530" s="222"/>
      <c r="Q530" s="222"/>
      <c r="R530" s="222"/>
      <c r="S530" s="222"/>
      <c r="T530" s="223"/>
      <c r="AT530" s="224" t="s">
        <v>284</v>
      </c>
      <c r="AU530" s="224" t="s">
        <v>86</v>
      </c>
      <c r="AV530" s="13" t="s">
        <v>86</v>
      </c>
      <c r="AW530" s="13" t="s">
        <v>32</v>
      </c>
      <c r="AX530" s="13" t="s">
        <v>76</v>
      </c>
      <c r="AY530" s="224" t="s">
        <v>205</v>
      </c>
    </row>
    <row r="531" spans="2:51" s="15" customFormat="1" ht="12">
      <c r="B531" s="239"/>
      <c r="C531" s="240"/>
      <c r="D531" s="205" t="s">
        <v>284</v>
      </c>
      <c r="E531" s="241" t="s">
        <v>1</v>
      </c>
      <c r="F531" s="242" t="s">
        <v>453</v>
      </c>
      <c r="G531" s="240"/>
      <c r="H531" s="243">
        <v>939</v>
      </c>
      <c r="I531" s="244"/>
      <c r="J531" s="240"/>
      <c r="K531" s="240"/>
      <c r="L531" s="245"/>
      <c r="M531" s="246"/>
      <c r="N531" s="247"/>
      <c r="O531" s="247"/>
      <c r="P531" s="247"/>
      <c r="Q531" s="247"/>
      <c r="R531" s="247"/>
      <c r="S531" s="247"/>
      <c r="T531" s="248"/>
      <c r="AT531" s="249" t="s">
        <v>284</v>
      </c>
      <c r="AU531" s="249" t="s">
        <v>86</v>
      </c>
      <c r="AV531" s="15" t="s">
        <v>211</v>
      </c>
      <c r="AW531" s="15" t="s">
        <v>32</v>
      </c>
      <c r="AX531" s="15" t="s">
        <v>84</v>
      </c>
      <c r="AY531" s="249" t="s">
        <v>205</v>
      </c>
    </row>
    <row r="532" spans="1:65" s="2" customFormat="1" ht="24.2" customHeight="1">
      <c r="A532" s="35"/>
      <c r="B532" s="36"/>
      <c r="C532" s="192" t="s">
        <v>913</v>
      </c>
      <c r="D532" s="192" t="s">
        <v>207</v>
      </c>
      <c r="E532" s="193" t="s">
        <v>914</v>
      </c>
      <c r="F532" s="194" t="s">
        <v>915</v>
      </c>
      <c r="G532" s="195" t="s">
        <v>282</v>
      </c>
      <c r="H532" s="196">
        <v>3756</v>
      </c>
      <c r="I532" s="197"/>
      <c r="J532" s="198">
        <f>ROUND(I532*H532,2)</f>
        <v>0</v>
      </c>
      <c r="K532" s="194" t="s">
        <v>278</v>
      </c>
      <c r="L532" s="40"/>
      <c r="M532" s="199" t="s">
        <v>1</v>
      </c>
      <c r="N532" s="200" t="s">
        <v>41</v>
      </c>
      <c r="O532" s="72"/>
      <c r="P532" s="201">
        <f>O532*H532</f>
        <v>0</v>
      </c>
      <c r="Q532" s="201">
        <v>0.011</v>
      </c>
      <c r="R532" s="201">
        <f>Q532*H532</f>
        <v>41.315999999999995</v>
      </c>
      <c r="S532" s="201">
        <v>0</v>
      </c>
      <c r="T532" s="202">
        <f>S532*H532</f>
        <v>0</v>
      </c>
      <c r="U532" s="35"/>
      <c r="V532" s="35"/>
      <c r="W532" s="35"/>
      <c r="X532" s="35"/>
      <c r="Y532" s="35"/>
      <c r="Z532" s="35"/>
      <c r="AA532" s="35"/>
      <c r="AB532" s="35"/>
      <c r="AC532" s="35"/>
      <c r="AD532" s="35"/>
      <c r="AE532" s="35"/>
      <c r="AR532" s="203" t="s">
        <v>211</v>
      </c>
      <c r="AT532" s="203" t="s">
        <v>207</v>
      </c>
      <c r="AU532" s="203" t="s">
        <v>86</v>
      </c>
      <c r="AY532" s="18" t="s">
        <v>205</v>
      </c>
      <c r="BE532" s="204">
        <f>IF(N532="základní",J532,0)</f>
        <v>0</v>
      </c>
      <c r="BF532" s="204">
        <f>IF(N532="snížená",J532,0)</f>
        <v>0</v>
      </c>
      <c r="BG532" s="204">
        <f>IF(N532="zákl. přenesená",J532,0)</f>
        <v>0</v>
      </c>
      <c r="BH532" s="204">
        <f>IF(N532="sníž. přenesená",J532,0)</f>
        <v>0</v>
      </c>
      <c r="BI532" s="204">
        <f>IF(N532="nulová",J532,0)</f>
        <v>0</v>
      </c>
      <c r="BJ532" s="18" t="s">
        <v>84</v>
      </c>
      <c r="BK532" s="204">
        <f>ROUND(I532*H532,2)</f>
        <v>0</v>
      </c>
      <c r="BL532" s="18" t="s">
        <v>211</v>
      </c>
      <c r="BM532" s="203" t="s">
        <v>916</v>
      </c>
    </row>
    <row r="533" spans="2:51" s="13" customFormat="1" ht="22.5">
      <c r="B533" s="214"/>
      <c r="C533" s="215"/>
      <c r="D533" s="205" t="s">
        <v>284</v>
      </c>
      <c r="E533" s="216" t="s">
        <v>1</v>
      </c>
      <c r="F533" s="217" t="s">
        <v>917</v>
      </c>
      <c r="G533" s="215"/>
      <c r="H533" s="218">
        <v>2180</v>
      </c>
      <c r="I533" s="219"/>
      <c r="J533" s="215"/>
      <c r="K533" s="215"/>
      <c r="L533" s="220"/>
      <c r="M533" s="221"/>
      <c r="N533" s="222"/>
      <c r="O533" s="222"/>
      <c r="P533" s="222"/>
      <c r="Q533" s="222"/>
      <c r="R533" s="222"/>
      <c r="S533" s="222"/>
      <c r="T533" s="223"/>
      <c r="AT533" s="224" t="s">
        <v>284</v>
      </c>
      <c r="AU533" s="224" t="s">
        <v>86</v>
      </c>
      <c r="AV533" s="13" t="s">
        <v>86</v>
      </c>
      <c r="AW533" s="13" t="s">
        <v>32</v>
      </c>
      <c r="AX533" s="13" t="s">
        <v>76</v>
      </c>
      <c r="AY533" s="224" t="s">
        <v>205</v>
      </c>
    </row>
    <row r="534" spans="2:51" s="13" customFormat="1" ht="12">
      <c r="B534" s="214"/>
      <c r="C534" s="215"/>
      <c r="D534" s="205" t="s">
        <v>284</v>
      </c>
      <c r="E534" s="216" t="s">
        <v>1</v>
      </c>
      <c r="F534" s="217" t="s">
        <v>918</v>
      </c>
      <c r="G534" s="215"/>
      <c r="H534" s="218">
        <v>1576</v>
      </c>
      <c r="I534" s="219"/>
      <c r="J534" s="215"/>
      <c r="K534" s="215"/>
      <c r="L534" s="220"/>
      <c r="M534" s="221"/>
      <c r="N534" s="222"/>
      <c r="O534" s="222"/>
      <c r="P534" s="222"/>
      <c r="Q534" s="222"/>
      <c r="R534" s="222"/>
      <c r="S534" s="222"/>
      <c r="T534" s="223"/>
      <c r="AT534" s="224" t="s">
        <v>284</v>
      </c>
      <c r="AU534" s="224" t="s">
        <v>86</v>
      </c>
      <c r="AV534" s="13" t="s">
        <v>86</v>
      </c>
      <c r="AW534" s="13" t="s">
        <v>32</v>
      </c>
      <c r="AX534" s="13" t="s">
        <v>76</v>
      </c>
      <c r="AY534" s="224" t="s">
        <v>205</v>
      </c>
    </row>
    <row r="535" spans="2:51" s="15" customFormat="1" ht="12">
      <c r="B535" s="239"/>
      <c r="C535" s="240"/>
      <c r="D535" s="205" t="s">
        <v>284</v>
      </c>
      <c r="E535" s="241" t="s">
        <v>1</v>
      </c>
      <c r="F535" s="242" t="s">
        <v>453</v>
      </c>
      <c r="G535" s="240"/>
      <c r="H535" s="243">
        <v>3756</v>
      </c>
      <c r="I535" s="244"/>
      <c r="J535" s="240"/>
      <c r="K535" s="240"/>
      <c r="L535" s="245"/>
      <c r="M535" s="246"/>
      <c r="N535" s="247"/>
      <c r="O535" s="247"/>
      <c r="P535" s="247"/>
      <c r="Q535" s="247"/>
      <c r="R535" s="247"/>
      <c r="S535" s="247"/>
      <c r="T535" s="248"/>
      <c r="AT535" s="249" t="s">
        <v>284</v>
      </c>
      <c r="AU535" s="249" t="s">
        <v>86</v>
      </c>
      <c r="AV535" s="15" t="s">
        <v>211</v>
      </c>
      <c r="AW535" s="15" t="s">
        <v>32</v>
      </c>
      <c r="AX535" s="15" t="s">
        <v>84</v>
      </c>
      <c r="AY535" s="249" t="s">
        <v>205</v>
      </c>
    </row>
    <row r="536" spans="1:65" s="2" customFormat="1" ht="14.45" customHeight="1">
      <c r="A536" s="35"/>
      <c r="B536" s="36"/>
      <c r="C536" s="192" t="s">
        <v>919</v>
      </c>
      <c r="D536" s="192" t="s">
        <v>207</v>
      </c>
      <c r="E536" s="193" t="s">
        <v>920</v>
      </c>
      <c r="F536" s="194" t="s">
        <v>921</v>
      </c>
      <c r="G536" s="195" t="s">
        <v>282</v>
      </c>
      <c r="H536" s="196">
        <v>605</v>
      </c>
      <c r="I536" s="197"/>
      <c r="J536" s="198">
        <f>ROUND(I536*H536,2)</f>
        <v>0</v>
      </c>
      <c r="K536" s="194" t="s">
        <v>278</v>
      </c>
      <c r="L536" s="40"/>
      <c r="M536" s="199" t="s">
        <v>1</v>
      </c>
      <c r="N536" s="200" t="s">
        <v>41</v>
      </c>
      <c r="O536" s="72"/>
      <c r="P536" s="201">
        <f>O536*H536</f>
        <v>0</v>
      </c>
      <c r="Q536" s="201">
        <v>0.00033</v>
      </c>
      <c r="R536" s="201">
        <f>Q536*H536</f>
        <v>0.19965</v>
      </c>
      <c r="S536" s="201">
        <v>0</v>
      </c>
      <c r="T536" s="202">
        <f>S536*H536</f>
        <v>0</v>
      </c>
      <c r="U536" s="35"/>
      <c r="V536" s="35"/>
      <c r="W536" s="35"/>
      <c r="X536" s="35"/>
      <c r="Y536" s="35"/>
      <c r="Z536" s="35"/>
      <c r="AA536" s="35"/>
      <c r="AB536" s="35"/>
      <c r="AC536" s="35"/>
      <c r="AD536" s="35"/>
      <c r="AE536" s="35"/>
      <c r="AR536" s="203" t="s">
        <v>211</v>
      </c>
      <c r="AT536" s="203" t="s">
        <v>207</v>
      </c>
      <c r="AU536" s="203" t="s">
        <v>86</v>
      </c>
      <c r="AY536" s="18" t="s">
        <v>205</v>
      </c>
      <c r="BE536" s="204">
        <f>IF(N536="základní",J536,0)</f>
        <v>0</v>
      </c>
      <c r="BF536" s="204">
        <f>IF(N536="snížená",J536,0)</f>
        <v>0</v>
      </c>
      <c r="BG536" s="204">
        <f>IF(N536="zákl. přenesená",J536,0)</f>
        <v>0</v>
      </c>
      <c r="BH536" s="204">
        <f>IF(N536="sníž. přenesená",J536,0)</f>
        <v>0</v>
      </c>
      <c r="BI536" s="204">
        <f>IF(N536="nulová",J536,0)</f>
        <v>0</v>
      </c>
      <c r="BJ536" s="18" t="s">
        <v>84</v>
      </c>
      <c r="BK536" s="204">
        <f>ROUND(I536*H536,2)</f>
        <v>0</v>
      </c>
      <c r="BL536" s="18" t="s">
        <v>211</v>
      </c>
      <c r="BM536" s="203" t="s">
        <v>922</v>
      </c>
    </row>
    <row r="537" spans="2:51" s="13" customFormat="1" ht="12">
      <c r="B537" s="214"/>
      <c r="C537" s="215"/>
      <c r="D537" s="205" t="s">
        <v>284</v>
      </c>
      <c r="E537" s="216" t="s">
        <v>1</v>
      </c>
      <c r="F537" s="217" t="s">
        <v>923</v>
      </c>
      <c r="G537" s="215"/>
      <c r="H537" s="218">
        <v>605</v>
      </c>
      <c r="I537" s="219"/>
      <c r="J537" s="215"/>
      <c r="K537" s="215"/>
      <c r="L537" s="220"/>
      <c r="M537" s="221"/>
      <c r="N537" s="222"/>
      <c r="O537" s="222"/>
      <c r="P537" s="222"/>
      <c r="Q537" s="222"/>
      <c r="R537" s="222"/>
      <c r="S537" s="222"/>
      <c r="T537" s="223"/>
      <c r="AT537" s="224" t="s">
        <v>284</v>
      </c>
      <c r="AU537" s="224" t="s">
        <v>86</v>
      </c>
      <c r="AV537" s="13" t="s">
        <v>86</v>
      </c>
      <c r="AW537" s="13" t="s">
        <v>32</v>
      </c>
      <c r="AX537" s="13" t="s">
        <v>84</v>
      </c>
      <c r="AY537" s="224" t="s">
        <v>205</v>
      </c>
    </row>
    <row r="538" spans="1:65" s="2" customFormat="1" ht="24.2" customHeight="1">
      <c r="A538" s="35"/>
      <c r="B538" s="36"/>
      <c r="C538" s="192" t="s">
        <v>924</v>
      </c>
      <c r="D538" s="192" t="s">
        <v>207</v>
      </c>
      <c r="E538" s="193" t="s">
        <v>925</v>
      </c>
      <c r="F538" s="194" t="s">
        <v>926</v>
      </c>
      <c r="G538" s="195" t="s">
        <v>282</v>
      </c>
      <c r="H538" s="196">
        <v>117.975</v>
      </c>
      <c r="I538" s="197"/>
      <c r="J538" s="198">
        <f>ROUND(I538*H538,2)</f>
        <v>0</v>
      </c>
      <c r="K538" s="194" t="s">
        <v>1</v>
      </c>
      <c r="L538" s="40"/>
      <c r="M538" s="199" t="s">
        <v>1</v>
      </c>
      <c r="N538" s="200" t="s">
        <v>41</v>
      </c>
      <c r="O538" s="72"/>
      <c r="P538" s="201">
        <f>O538*H538</f>
        <v>0</v>
      </c>
      <c r="Q538" s="201">
        <v>0</v>
      </c>
      <c r="R538" s="201">
        <f>Q538*H538</f>
        <v>0</v>
      </c>
      <c r="S538" s="201">
        <v>0</v>
      </c>
      <c r="T538" s="202">
        <f>S538*H538</f>
        <v>0</v>
      </c>
      <c r="U538" s="35"/>
      <c r="V538" s="35"/>
      <c r="W538" s="35"/>
      <c r="X538" s="35"/>
      <c r="Y538" s="35"/>
      <c r="Z538" s="35"/>
      <c r="AA538" s="35"/>
      <c r="AB538" s="35"/>
      <c r="AC538" s="35"/>
      <c r="AD538" s="35"/>
      <c r="AE538" s="35"/>
      <c r="AR538" s="203" t="s">
        <v>211</v>
      </c>
      <c r="AT538" s="203" t="s">
        <v>207</v>
      </c>
      <c r="AU538" s="203" t="s">
        <v>86</v>
      </c>
      <c r="AY538" s="18" t="s">
        <v>205</v>
      </c>
      <c r="BE538" s="204">
        <f>IF(N538="základní",J538,0)</f>
        <v>0</v>
      </c>
      <c r="BF538" s="204">
        <f>IF(N538="snížená",J538,0)</f>
        <v>0</v>
      </c>
      <c r="BG538" s="204">
        <f>IF(N538="zákl. přenesená",J538,0)</f>
        <v>0</v>
      </c>
      <c r="BH538" s="204">
        <f>IF(N538="sníž. přenesená",J538,0)</f>
        <v>0</v>
      </c>
      <c r="BI538" s="204">
        <f>IF(N538="nulová",J538,0)</f>
        <v>0</v>
      </c>
      <c r="BJ538" s="18" t="s">
        <v>84</v>
      </c>
      <c r="BK538" s="204">
        <f>ROUND(I538*H538,2)</f>
        <v>0</v>
      </c>
      <c r="BL538" s="18" t="s">
        <v>211</v>
      </c>
      <c r="BM538" s="203" t="s">
        <v>927</v>
      </c>
    </row>
    <row r="539" spans="2:51" s="13" customFormat="1" ht="22.5">
      <c r="B539" s="214"/>
      <c r="C539" s="215"/>
      <c r="D539" s="205" t="s">
        <v>284</v>
      </c>
      <c r="E539" s="216" t="s">
        <v>1</v>
      </c>
      <c r="F539" s="217" t="s">
        <v>928</v>
      </c>
      <c r="G539" s="215"/>
      <c r="H539" s="218">
        <v>117.975</v>
      </c>
      <c r="I539" s="219"/>
      <c r="J539" s="215"/>
      <c r="K539" s="215"/>
      <c r="L539" s="220"/>
      <c r="M539" s="221"/>
      <c r="N539" s="222"/>
      <c r="O539" s="222"/>
      <c r="P539" s="222"/>
      <c r="Q539" s="222"/>
      <c r="R539" s="222"/>
      <c r="S539" s="222"/>
      <c r="T539" s="223"/>
      <c r="AT539" s="224" t="s">
        <v>284</v>
      </c>
      <c r="AU539" s="224" t="s">
        <v>86</v>
      </c>
      <c r="AV539" s="13" t="s">
        <v>86</v>
      </c>
      <c r="AW539" s="13" t="s">
        <v>32</v>
      </c>
      <c r="AX539" s="13" t="s">
        <v>84</v>
      </c>
      <c r="AY539" s="224" t="s">
        <v>205</v>
      </c>
    </row>
    <row r="540" spans="1:65" s="2" customFormat="1" ht="14.45" customHeight="1">
      <c r="A540" s="35"/>
      <c r="B540" s="36"/>
      <c r="C540" s="192" t="s">
        <v>929</v>
      </c>
      <c r="D540" s="192" t="s">
        <v>207</v>
      </c>
      <c r="E540" s="193" t="s">
        <v>930</v>
      </c>
      <c r="F540" s="194" t="s">
        <v>931</v>
      </c>
      <c r="G540" s="195" t="s">
        <v>282</v>
      </c>
      <c r="H540" s="196">
        <v>515</v>
      </c>
      <c r="I540" s="197"/>
      <c r="J540" s="198">
        <f>ROUND(I540*H540,2)</f>
        <v>0</v>
      </c>
      <c r="K540" s="194" t="s">
        <v>1</v>
      </c>
      <c r="L540" s="40"/>
      <c r="M540" s="199" t="s">
        <v>1</v>
      </c>
      <c r="N540" s="200" t="s">
        <v>41</v>
      </c>
      <c r="O540" s="72"/>
      <c r="P540" s="201">
        <f>O540*H540</f>
        <v>0</v>
      </c>
      <c r="Q540" s="201">
        <v>0</v>
      </c>
      <c r="R540" s="201">
        <f>Q540*H540</f>
        <v>0</v>
      </c>
      <c r="S540" s="201">
        <v>0</v>
      </c>
      <c r="T540" s="202">
        <f>S540*H540</f>
        <v>0</v>
      </c>
      <c r="U540" s="35"/>
      <c r="V540" s="35"/>
      <c r="W540" s="35"/>
      <c r="X540" s="35"/>
      <c r="Y540" s="35"/>
      <c r="Z540" s="35"/>
      <c r="AA540" s="35"/>
      <c r="AB540" s="35"/>
      <c r="AC540" s="35"/>
      <c r="AD540" s="35"/>
      <c r="AE540" s="35"/>
      <c r="AR540" s="203" t="s">
        <v>211</v>
      </c>
      <c r="AT540" s="203" t="s">
        <v>207</v>
      </c>
      <c r="AU540" s="203" t="s">
        <v>86</v>
      </c>
      <c r="AY540" s="18" t="s">
        <v>205</v>
      </c>
      <c r="BE540" s="204">
        <f>IF(N540="základní",J540,0)</f>
        <v>0</v>
      </c>
      <c r="BF540" s="204">
        <f>IF(N540="snížená",J540,0)</f>
        <v>0</v>
      </c>
      <c r="BG540" s="204">
        <f>IF(N540="zákl. přenesená",J540,0)</f>
        <v>0</v>
      </c>
      <c r="BH540" s="204">
        <f>IF(N540="sníž. přenesená",J540,0)</f>
        <v>0</v>
      </c>
      <c r="BI540" s="204">
        <f>IF(N540="nulová",J540,0)</f>
        <v>0</v>
      </c>
      <c r="BJ540" s="18" t="s">
        <v>84</v>
      </c>
      <c r="BK540" s="204">
        <f>ROUND(I540*H540,2)</f>
        <v>0</v>
      </c>
      <c r="BL540" s="18" t="s">
        <v>211</v>
      </c>
      <c r="BM540" s="203" t="s">
        <v>932</v>
      </c>
    </row>
    <row r="541" spans="1:47" s="2" customFormat="1" ht="204.75">
      <c r="A541" s="35"/>
      <c r="B541" s="36"/>
      <c r="C541" s="37"/>
      <c r="D541" s="205" t="s">
        <v>225</v>
      </c>
      <c r="E541" s="37"/>
      <c r="F541" s="206" t="s">
        <v>933</v>
      </c>
      <c r="G541" s="37"/>
      <c r="H541" s="37"/>
      <c r="I541" s="207"/>
      <c r="J541" s="37"/>
      <c r="K541" s="37"/>
      <c r="L541" s="40"/>
      <c r="M541" s="208"/>
      <c r="N541" s="209"/>
      <c r="O541" s="72"/>
      <c r="P541" s="72"/>
      <c r="Q541" s="72"/>
      <c r="R541" s="72"/>
      <c r="S541" s="72"/>
      <c r="T541" s="73"/>
      <c r="U541" s="35"/>
      <c r="V541" s="35"/>
      <c r="W541" s="35"/>
      <c r="X541" s="35"/>
      <c r="Y541" s="35"/>
      <c r="Z541" s="35"/>
      <c r="AA541" s="35"/>
      <c r="AB541" s="35"/>
      <c r="AC541" s="35"/>
      <c r="AD541" s="35"/>
      <c r="AE541" s="35"/>
      <c r="AT541" s="18" t="s">
        <v>225</v>
      </c>
      <c r="AU541" s="18" t="s">
        <v>86</v>
      </c>
    </row>
    <row r="542" spans="2:51" s="13" customFormat="1" ht="12">
      <c r="B542" s="214"/>
      <c r="C542" s="215"/>
      <c r="D542" s="205" t="s">
        <v>284</v>
      </c>
      <c r="E542" s="216" t="s">
        <v>1</v>
      </c>
      <c r="F542" s="217" t="s">
        <v>934</v>
      </c>
      <c r="G542" s="215"/>
      <c r="H542" s="218">
        <v>515</v>
      </c>
      <c r="I542" s="219"/>
      <c r="J542" s="215"/>
      <c r="K542" s="215"/>
      <c r="L542" s="220"/>
      <c r="M542" s="221"/>
      <c r="N542" s="222"/>
      <c r="O542" s="222"/>
      <c r="P542" s="222"/>
      <c r="Q542" s="222"/>
      <c r="R542" s="222"/>
      <c r="S542" s="222"/>
      <c r="T542" s="223"/>
      <c r="AT542" s="224" t="s">
        <v>284</v>
      </c>
      <c r="AU542" s="224" t="s">
        <v>86</v>
      </c>
      <c r="AV542" s="13" t="s">
        <v>86</v>
      </c>
      <c r="AW542" s="13" t="s">
        <v>32</v>
      </c>
      <c r="AX542" s="13" t="s">
        <v>84</v>
      </c>
      <c r="AY542" s="224" t="s">
        <v>205</v>
      </c>
    </row>
    <row r="543" spans="1:65" s="2" customFormat="1" ht="14.45" customHeight="1">
      <c r="A543" s="35"/>
      <c r="B543" s="36"/>
      <c r="C543" s="192" t="s">
        <v>935</v>
      </c>
      <c r="D543" s="192" t="s">
        <v>207</v>
      </c>
      <c r="E543" s="193" t="s">
        <v>936</v>
      </c>
      <c r="F543" s="194" t="s">
        <v>937</v>
      </c>
      <c r="G543" s="195" t="s">
        <v>282</v>
      </c>
      <c r="H543" s="196">
        <v>23</v>
      </c>
      <c r="I543" s="197"/>
      <c r="J543" s="198">
        <f>ROUND(I543*H543,2)</f>
        <v>0</v>
      </c>
      <c r="K543" s="194" t="s">
        <v>1</v>
      </c>
      <c r="L543" s="40"/>
      <c r="M543" s="199" t="s">
        <v>1</v>
      </c>
      <c r="N543" s="200" t="s">
        <v>41</v>
      </c>
      <c r="O543" s="72"/>
      <c r="P543" s="201">
        <f>O543*H543</f>
        <v>0</v>
      </c>
      <c r="Q543" s="201">
        <v>0</v>
      </c>
      <c r="R543" s="201">
        <f>Q543*H543</f>
        <v>0</v>
      </c>
      <c r="S543" s="201">
        <v>0</v>
      </c>
      <c r="T543" s="202">
        <f>S543*H543</f>
        <v>0</v>
      </c>
      <c r="U543" s="35"/>
      <c r="V543" s="35"/>
      <c r="W543" s="35"/>
      <c r="X543" s="35"/>
      <c r="Y543" s="35"/>
      <c r="Z543" s="35"/>
      <c r="AA543" s="35"/>
      <c r="AB543" s="35"/>
      <c r="AC543" s="35"/>
      <c r="AD543" s="35"/>
      <c r="AE543" s="35"/>
      <c r="AR543" s="203" t="s">
        <v>211</v>
      </c>
      <c r="AT543" s="203" t="s">
        <v>207</v>
      </c>
      <c r="AU543" s="203" t="s">
        <v>86</v>
      </c>
      <c r="AY543" s="18" t="s">
        <v>205</v>
      </c>
      <c r="BE543" s="204">
        <f>IF(N543="základní",J543,0)</f>
        <v>0</v>
      </c>
      <c r="BF543" s="204">
        <f>IF(N543="snížená",J543,0)</f>
        <v>0</v>
      </c>
      <c r="BG543" s="204">
        <f>IF(N543="zákl. přenesená",J543,0)</f>
        <v>0</v>
      </c>
      <c r="BH543" s="204">
        <f>IF(N543="sníž. přenesená",J543,0)</f>
        <v>0</v>
      </c>
      <c r="BI543" s="204">
        <f>IF(N543="nulová",J543,0)</f>
        <v>0</v>
      </c>
      <c r="BJ543" s="18" t="s">
        <v>84</v>
      </c>
      <c r="BK543" s="204">
        <f>ROUND(I543*H543,2)</f>
        <v>0</v>
      </c>
      <c r="BL543" s="18" t="s">
        <v>211</v>
      </c>
      <c r="BM543" s="203" t="s">
        <v>938</v>
      </c>
    </row>
    <row r="544" spans="1:47" s="2" customFormat="1" ht="204.75">
      <c r="A544" s="35"/>
      <c r="B544" s="36"/>
      <c r="C544" s="37"/>
      <c r="D544" s="205" t="s">
        <v>225</v>
      </c>
      <c r="E544" s="37"/>
      <c r="F544" s="206" t="s">
        <v>939</v>
      </c>
      <c r="G544" s="37"/>
      <c r="H544" s="37"/>
      <c r="I544" s="207"/>
      <c r="J544" s="37"/>
      <c r="K544" s="37"/>
      <c r="L544" s="40"/>
      <c r="M544" s="208"/>
      <c r="N544" s="209"/>
      <c r="O544" s="72"/>
      <c r="P544" s="72"/>
      <c r="Q544" s="72"/>
      <c r="R544" s="72"/>
      <c r="S544" s="72"/>
      <c r="T544" s="73"/>
      <c r="U544" s="35"/>
      <c r="V544" s="35"/>
      <c r="W544" s="35"/>
      <c r="X544" s="35"/>
      <c r="Y544" s="35"/>
      <c r="Z544" s="35"/>
      <c r="AA544" s="35"/>
      <c r="AB544" s="35"/>
      <c r="AC544" s="35"/>
      <c r="AD544" s="35"/>
      <c r="AE544" s="35"/>
      <c r="AT544" s="18" t="s">
        <v>225</v>
      </c>
      <c r="AU544" s="18" t="s">
        <v>86</v>
      </c>
    </row>
    <row r="545" spans="2:51" s="13" customFormat="1" ht="12">
      <c r="B545" s="214"/>
      <c r="C545" s="215"/>
      <c r="D545" s="205" t="s">
        <v>284</v>
      </c>
      <c r="E545" s="216" t="s">
        <v>1</v>
      </c>
      <c r="F545" s="217" t="s">
        <v>940</v>
      </c>
      <c r="G545" s="215"/>
      <c r="H545" s="218">
        <v>23</v>
      </c>
      <c r="I545" s="219"/>
      <c r="J545" s="215"/>
      <c r="K545" s="215"/>
      <c r="L545" s="220"/>
      <c r="M545" s="221"/>
      <c r="N545" s="222"/>
      <c r="O545" s="222"/>
      <c r="P545" s="222"/>
      <c r="Q545" s="222"/>
      <c r="R545" s="222"/>
      <c r="S545" s="222"/>
      <c r="T545" s="223"/>
      <c r="AT545" s="224" t="s">
        <v>284</v>
      </c>
      <c r="AU545" s="224" t="s">
        <v>86</v>
      </c>
      <c r="AV545" s="13" t="s">
        <v>86</v>
      </c>
      <c r="AW545" s="13" t="s">
        <v>32</v>
      </c>
      <c r="AX545" s="13" t="s">
        <v>84</v>
      </c>
      <c r="AY545" s="224" t="s">
        <v>205</v>
      </c>
    </row>
    <row r="546" spans="1:65" s="2" customFormat="1" ht="14.45" customHeight="1">
      <c r="A546" s="35"/>
      <c r="B546" s="36"/>
      <c r="C546" s="192" t="s">
        <v>941</v>
      </c>
      <c r="D546" s="192" t="s">
        <v>207</v>
      </c>
      <c r="E546" s="193" t="s">
        <v>942</v>
      </c>
      <c r="F546" s="194" t="s">
        <v>943</v>
      </c>
      <c r="G546" s="195" t="s">
        <v>282</v>
      </c>
      <c r="H546" s="196">
        <v>236</v>
      </c>
      <c r="I546" s="197"/>
      <c r="J546" s="198">
        <f>ROUND(I546*H546,2)</f>
        <v>0</v>
      </c>
      <c r="K546" s="194" t="s">
        <v>1</v>
      </c>
      <c r="L546" s="40"/>
      <c r="M546" s="199" t="s">
        <v>1</v>
      </c>
      <c r="N546" s="200" t="s">
        <v>41</v>
      </c>
      <c r="O546" s="72"/>
      <c r="P546" s="201">
        <f>O546*H546</f>
        <v>0</v>
      </c>
      <c r="Q546" s="201">
        <v>0</v>
      </c>
      <c r="R546" s="201">
        <f>Q546*H546</f>
        <v>0</v>
      </c>
      <c r="S546" s="201">
        <v>0</v>
      </c>
      <c r="T546" s="202">
        <f>S546*H546</f>
        <v>0</v>
      </c>
      <c r="U546" s="35"/>
      <c r="V546" s="35"/>
      <c r="W546" s="35"/>
      <c r="X546" s="35"/>
      <c r="Y546" s="35"/>
      <c r="Z546" s="35"/>
      <c r="AA546" s="35"/>
      <c r="AB546" s="35"/>
      <c r="AC546" s="35"/>
      <c r="AD546" s="35"/>
      <c r="AE546" s="35"/>
      <c r="AR546" s="203" t="s">
        <v>211</v>
      </c>
      <c r="AT546" s="203" t="s">
        <v>207</v>
      </c>
      <c r="AU546" s="203" t="s">
        <v>86</v>
      </c>
      <c r="AY546" s="18" t="s">
        <v>205</v>
      </c>
      <c r="BE546" s="204">
        <f>IF(N546="základní",J546,0)</f>
        <v>0</v>
      </c>
      <c r="BF546" s="204">
        <f>IF(N546="snížená",J546,0)</f>
        <v>0</v>
      </c>
      <c r="BG546" s="204">
        <f>IF(N546="zákl. přenesená",J546,0)</f>
        <v>0</v>
      </c>
      <c r="BH546" s="204">
        <f>IF(N546="sníž. přenesená",J546,0)</f>
        <v>0</v>
      </c>
      <c r="BI546" s="204">
        <f>IF(N546="nulová",J546,0)</f>
        <v>0</v>
      </c>
      <c r="BJ546" s="18" t="s">
        <v>84</v>
      </c>
      <c r="BK546" s="204">
        <f>ROUND(I546*H546,2)</f>
        <v>0</v>
      </c>
      <c r="BL546" s="18" t="s">
        <v>211</v>
      </c>
      <c r="BM546" s="203" t="s">
        <v>944</v>
      </c>
    </row>
    <row r="547" spans="1:47" s="2" customFormat="1" ht="165.75">
      <c r="A547" s="35"/>
      <c r="B547" s="36"/>
      <c r="C547" s="37"/>
      <c r="D547" s="205" t="s">
        <v>225</v>
      </c>
      <c r="E547" s="37"/>
      <c r="F547" s="206" t="s">
        <v>945</v>
      </c>
      <c r="G547" s="37"/>
      <c r="H547" s="37"/>
      <c r="I547" s="207"/>
      <c r="J547" s="37"/>
      <c r="K547" s="37"/>
      <c r="L547" s="40"/>
      <c r="M547" s="208"/>
      <c r="N547" s="209"/>
      <c r="O547" s="72"/>
      <c r="P547" s="72"/>
      <c r="Q547" s="72"/>
      <c r="R547" s="72"/>
      <c r="S547" s="72"/>
      <c r="T547" s="73"/>
      <c r="U547" s="35"/>
      <c r="V547" s="35"/>
      <c r="W547" s="35"/>
      <c r="X547" s="35"/>
      <c r="Y547" s="35"/>
      <c r="Z547" s="35"/>
      <c r="AA547" s="35"/>
      <c r="AB547" s="35"/>
      <c r="AC547" s="35"/>
      <c r="AD547" s="35"/>
      <c r="AE547" s="35"/>
      <c r="AT547" s="18" t="s">
        <v>225</v>
      </c>
      <c r="AU547" s="18" t="s">
        <v>86</v>
      </c>
    </row>
    <row r="548" spans="2:51" s="13" customFormat="1" ht="12">
      <c r="B548" s="214"/>
      <c r="C548" s="215"/>
      <c r="D548" s="205" t="s">
        <v>284</v>
      </c>
      <c r="E548" s="216" t="s">
        <v>1</v>
      </c>
      <c r="F548" s="217" t="s">
        <v>946</v>
      </c>
      <c r="G548" s="215"/>
      <c r="H548" s="218">
        <v>236</v>
      </c>
      <c r="I548" s="219"/>
      <c r="J548" s="215"/>
      <c r="K548" s="215"/>
      <c r="L548" s="220"/>
      <c r="M548" s="221"/>
      <c r="N548" s="222"/>
      <c r="O548" s="222"/>
      <c r="P548" s="222"/>
      <c r="Q548" s="222"/>
      <c r="R548" s="222"/>
      <c r="S548" s="222"/>
      <c r="T548" s="223"/>
      <c r="AT548" s="224" t="s">
        <v>284</v>
      </c>
      <c r="AU548" s="224" t="s">
        <v>86</v>
      </c>
      <c r="AV548" s="13" t="s">
        <v>86</v>
      </c>
      <c r="AW548" s="13" t="s">
        <v>32</v>
      </c>
      <c r="AX548" s="13" t="s">
        <v>84</v>
      </c>
      <c r="AY548" s="224" t="s">
        <v>205</v>
      </c>
    </row>
    <row r="549" spans="1:65" s="2" customFormat="1" ht="24.2" customHeight="1">
      <c r="A549" s="35"/>
      <c r="B549" s="36"/>
      <c r="C549" s="192" t="s">
        <v>947</v>
      </c>
      <c r="D549" s="192" t="s">
        <v>207</v>
      </c>
      <c r="E549" s="193" t="s">
        <v>948</v>
      </c>
      <c r="F549" s="194" t="s">
        <v>949</v>
      </c>
      <c r="G549" s="195" t="s">
        <v>326</v>
      </c>
      <c r="H549" s="196">
        <v>46</v>
      </c>
      <c r="I549" s="197"/>
      <c r="J549" s="198">
        <f>ROUND(I549*H549,2)</f>
        <v>0</v>
      </c>
      <c r="K549" s="194" t="s">
        <v>1</v>
      </c>
      <c r="L549" s="40"/>
      <c r="M549" s="199" t="s">
        <v>1</v>
      </c>
      <c r="N549" s="200" t="s">
        <v>41</v>
      </c>
      <c r="O549" s="72"/>
      <c r="P549" s="201">
        <f>O549*H549</f>
        <v>0</v>
      </c>
      <c r="Q549" s="201">
        <v>0</v>
      </c>
      <c r="R549" s="201">
        <f>Q549*H549</f>
        <v>0</v>
      </c>
      <c r="S549" s="201">
        <v>0</v>
      </c>
      <c r="T549" s="202">
        <f>S549*H549</f>
        <v>0</v>
      </c>
      <c r="U549" s="35"/>
      <c r="V549" s="35"/>
      <c r="W549" s="35"/>
      <c r="X549" s="35"/>
      <c r="Y549" s="35"/>
      <c r="Z549" s="35"/>
      <c r="AA549" s="35"/>
      <c r="AB549" s="35"/>
      <c r="AC549" s="35"/>
      <c r="AD549" s="35"/>
      <c r="AE549" s="35"/>
      <c r="AR549" s="203" t="s">
        <v>211</v>
      </c>
      <c r="AT549" s="203" t="s">
        <v>207</v>
      </c>
      <c r="AU549" s="203" t="s">
        <v>86</v>
      </c>
      <c r="AY549" s="18" t="s">
        <v>205</v>
      </c>
      <c r="BE549" s="204">
        <f>IF(N549="základní",J549,0)</f>
        <v>0</v>
      </c>
      <c r="BF549" s="204">
        <f>IF(N549="snížená",J549,0)</f>
        <v>0</v>
      </c>
      <c r="BG549" s="204">
        <f>IF(N549="zákl. přenesená",J549,0)</f>
        <v>0</v>
      </c>
      <c r="BH549" s="204">
        <f>IF(N549="sníž. přenesená",J549,0)</f>
        <v>0</v>
      </c>
      <c r="BI549" s="204">
        <f>IF(N549="nulová",J549,0)</f>
        <v>0</v>
      </c>
      <c r="BJ549" s="18" t="s">
        <v>84</v>
      </c>
      <c r="BK549" s="204">
        <f>ROUND(I549*H549,2)</f>
        <v>0</v>
      </c>
      <c r="BL549" s="18" t="s">
        <v>211</v>
      </c>
      <c r="BM549" s="203" t="s">
        <v>950</v>
      </c>
    </row>
    <row r="550" spans="2:51" s="13" customFormat="1" ht="12">
      <c r="B550" s="214"/>
      <c r="C550" s="215"/>
      <c r="D550" s="205" t="s">
        <v>284</v>
      </c>
      <c r="E550" s="216" t="s">
        <v>1</v>
      </c>
      <c r="F550" s="217" t="s">
        <v>951</v>
      </c>
      <c r="G550" s="215"/>
      <c r="H550" s="218">
        <v>46</v>
      </c>
      <c r="I550" s="219"/>
      <c r="J550" s="215"/>
      <c r="K550" s="215"/>
      <c r="L550" s="220"/>
      <c r="M550" s="221"/>
      <c r="N550" s="222"/>
      <c r="O550" s="222"/>
      <c r="P550" s="222"/>
      <c r="Q550" s="222"/>
      <c r="R550" s="222"/>
      <c r="S550" s="222"/>
      <c r="T550" s="223"/>
      <c r="AT550" s="224" t="s">
        <v>284</v>
      </c>
      <c r="AU550" s="224" t="s">
        <v>86</v>
      </c>
      <c r="AV550" s="13" t="s">
        <v>86</v>
      </c>
      <c r="AW550" s="13" t="s">
        <v>32</v>
      </c>
      <c r="AX550" s="13" t="s">
        <v>84</v>
      </c>
      <c r="AY550" s="224" t="s">
        <v>205</v>
      </c>
    </row>
    <row r="551" spans="1:65" s="2" customFormat="1" ht="24.2" customHeight="1">
      <c r="A551" s="35"/>
      <c r="B551" s="36"/>
      <c r="C551" s="192" t="s">
        <v>952</v>
      </c>
      <c r="D551" s="192" t="s">
        <v>207</v>
      </c>
      <c r="E551" s="193" t="s">
        <v>953</v>
      </c>
      <c r="F551" s="194" t="s">
        <v>954</v>
      </c>
      <c r="G551" s="195" t="s">
        <v>326</v>
      </c>
      <c r="H551" s="196">
        <v>155</v>
      </c>
      <c r="I551" s="197"/>
      <c r="J551" s="198">
        <f>ROUND(I551*H551,2)</f>
        <v>0</v>
      </c>
      <c r="K551" s="194" t="s">
        <v>1</v>
      </c>
      <c r="L551" s="40"/>
      <c r="M551" s="199" t="s">
        <v>1</v>
      </c>
      <c r="N551" s="200" t="s">
        <v>41</v>
      </c>
      <c r="O551" s="72"/>
      <c r="P551" s="201">
        <f>O551*H551</f>
        <v>0</v>
      </c>
      <c r="Q551" s="201">
        <v>0</v>
      </c>
      <c r="R551" s="201">
        <f>Q551*H551</f>
        <v>0</v>
      </c>
      <c r="S551" s="201">
        <v>0</v>
      </c>
      <c r="T551" s="202">
        <f>S551*H551</f>
        <v>0</v>
      </c>
      <c r="U551" s="35"/>
      <c r="V551" s="35"/>
      <c r="W551" s="35"/>
      <c r="X551" s="35"/>
      <c r="Y551" s="35"/>
      <c r="Z551" s="35"/>
      <c r="AA551" s="35"/>
      <c r="AB551" s="35"/>
      <c r="AC551" s="35"/>
      <c r="AD551" s="35"/>
      <c r="AE551" s="35"/>
      <c r="AR551" s="203" t="s">
        <v>211</v>
      </c>
      <c r="AT551" s="203" t="s">
        <v>207</v>
      </c>
      <c r="AU551" s="203" t="s">
        <v>86</v>
      </c>
      <c r="AY551" s="18" t="s">
        <v>205</v>
      </c>
      <c r="BE551" s="204">
        <f>IF(N551="základní",J551,0)</f>
        <v>0</v>
      </c>
      <c r="BF551" s="204">
        <f>IF(N551="snížená",J551,0)</f>
        <v>0</v>
      </c>
      <c r="BG551" s="204">
        <f>IF(N551="zákl. přenesená",J551,0)</f>
        <v>0</v>
      </c>
      <c r="BH551" s="204">
        <f>IF(N551="sníž. přenesená",J551,0)</f>
        <v>0</v>
      </c>
      <c r="BI551" s="204">
        <f>IF(N551="nulová",J551,0)</f>
        <v>0</v>
      </c>
      <c r="BJ551" s="18" t="s">
        <v>84</v>
      </c>
      <c r="BK551" s="204">
        <f>ROUND(I551*H551,2)</f>
        <v>0</v>
      </c>
      <c r="BL551" s="18" t="s">
        <v>211</v>
      </c>
      <c r="BM551" s="203" t="s">
        <v>955</v>
      </c>
    </row>
    <row r="552" spans="1:65" s="2" customFormat="1" ht="14.45" customHeight="1">
      <c r="A552" s="35"/>
      <c r="B552" s="36"/>
      <c r="C552" s="192" t="s">
        <v>956</v>
      </c>
      <c r="D552" s="192" t="s">
        <v>207</v>
      </c>
      <c r="E552" s="193" t="s">
        <v>957</v>
      </c>
      <c r="F552" s="194" t="s">
        <v>958</v>
      </c>
      <c r="G552" s="195" t="s">
        <v>326</v>
      </c>
      <c r="H552" s="196">
        <v>572</v>
      </c>
      <c r="I552" s="197"/>
      <c r="J552" s="198">
        <f>ROUND(I552*H552,2)</f>
        <v>0</v>
      </c>
      <c r="K552" s="194" t="s">
        <v>1</v>
      </c>
      <c r="L552" s="40"/>
      <c r="M552" s="199" t="s">
        <v>1</v>
      </c>
      <c r="N552" s="200" t="s">
        <v>41</v>
      </c>
      <c r="O552" s="72"/>
      <c r="P552" s="201">
        <f>O552*H552</f>
        <v>0</v>
      </c>
      <c r="Q552" s="201">
        <v>0</v>
      </c>
      <c r="R552" s="201">
        <f>Q552*H552</f>
        <v>0</v>
      </c>
      <c r="S552" s="201">
        <v>0</v>
      </c>
      <c r="T552" s="202">
        <f>S552*H552</f>
        <v>0</v>
      </c>
      <c r="U552" s="35"/>
      <c r="V552" s="35"/>
      <c r="W552" s="35"/>
      <c r="X552" s="35"/>
      <c r="Y552" s="35"/>
      <c r="Z552" s="35"/>
      <c r="AA552" s="35"/>
      <c r="AB552" s="35"/>
      <c r="AC552" s="35"/>
      <c r="AD552" s="35"/>
      <c r="AE552" s="35"/>
      <c r="AR552" s="203" t="s">
        <v>211</v>
      </c>
      <c r="AT552" s="203" t="s">
        <v>207</v>
      </c>
      <c r="AU552" s="203" t="s">
        <v>86</v>
      </c>
      <c r="AY552" s="18" t="s">
        <v>205</v>
      </c>
      <c r="BE552" s="204">
        <f>IF(N552="základní",J552,0)</f>
        <v>0</v>
      </c>
      <c r="BF552" s="204">
        <f>IF(N552="snížená",J552,0)</f>
        <v>0</v>
      </c>
      <c r="BG552" s="204">
        <f>IF(N552="zákl. přenesená",J552,0)</f>
        <v>0</v>
      </c>
      <c r="BH552" s="204">
        <f>IF(N552="sníž. přenesená",J552,0)</f>
        <v>0</v>
      </c>
      <c r="BI552" s="204">
        <f>IF(N552="nulová",J552,0)</f>
        <v>0</v>
      </c>
      <c r="BJ552" s="18" t="s">
        <v>84</v>
      </c>
      <c r="BK552" s="204">
        <f>ROUND(I552*H552,2)</f>
        <v>0</v>
      </c>
      <c r="BL552" s="18" t="s">
        <v>211</v>
      </c>
      <c r="BM552" s="203" t="s">
        <v>959</v>
      </c>
    </row>
    <row r="553" spans="2:63" s="12" customFormat="1" ht="22.9" customHeight="1">
      <c r="B553" s="176"/>
      <c r="C553" s="177"/>
      <c r="D553" s="178" t="s">
        <v>75</v>
      </c>
      <c r="E553" s="190" t="s">
        <v>249</v>
      </c>
      <c r="F553" s="190" t="s">
        <v>354</v>
      </c>
      <c r="G553" s="177"/>
      <c r="H553" s="177"/>
      <c r="I553" s="180"/>
      <c r="J553" s="191">
        <f>BK553</f>
        <v>0</v>
      </c>
      <c r="K553" s="177"/>
      <c r="L553" s="182"/>
      <c r="M553" s="183"/>
      <c r="N553" s="184"/>
      <c r="O553" s="184"/>
      <c r="P553" s="185">
        <f>P554+SUM(P555:P577)+P584</f>
        <v>0</v>
      </c>
      <c r="Q553" s="184"/>
      <c r="R553" s="185">
        <f>R554+SUM(R555:R577)+R584</f>
        <v>0.1566652</v>
      </c>
      <c r="S553" s="184"/>
      <c r="T553" s="186">
        <f>T554+SUM(T555:T577)+T584</f>
        <v>16.63413</v>
      </c>
      <c r="AR553" s="187" t="s">
        <v>84</v>
      </c>
      <c r="AT553" s="188" t="s">
        <v>75</v>
      </c>
      <c r="AU553" s="188" t="s">
        <v>84</v>
      </c>
      <c r="AY553" s="187" t="s">
        <v>205</v>
      </c>
      <c r="BK553" s="189">
        <f>BK554+SUM(BK555:BK577)+BK584</f>
        <v>0</v>
      </c>
    </row>
    <row r="554" spans="1:65" s="2" customFormat="1" ht="24.2" customHeight="1">
      <c r="A554" s="35"/>
      <c r="B554" s="36"/>
      <c r="C554" s="192" t="s">
        <v>960</v>
      </c>
      <c r="D554" s="192" t="s">
        <v>207</v>
      </c>
      <c r="E554" s="193" t="s">
        <v>961</v>
      </c>
      <c r="F554" s="194" t="s">
        <v>962</v>
      </c>
      <c r="G554" s="195" t="s">
        <v>282</v>
      </c>
      <c r="H554" s="196">
        <v>1596</v>
      </c>
      <c r="I554" s="197"/>
      <c r="J554" s="198">
        <f>ROUND(I554*H554,2)</f>
        <v>0</v>
      </c>
      <c r="K554" s="194" t="s">
        <v>963</v>
      </c>
      <c r="L554" s="40"/>
      <c r="M554" s="199" t="s">
        <v>1</v>
      </c>
      <c r="N554" s="200" t="s">
        <v>41</v>
      </c>
      <c r="O554" s="72"/>
      <c r="P554" s="201">
        <f>O554*H554</f>
        <v>0</v>
      </c>
      <c r="Q554" s="201">
        <v>0</v>
      </c>
      <c r="R554" s="201">
        <f>Q554*H554</f>
        <v>0</v>
      </c>
      <c r="S554" s="201">
        <v>0</v>
      </c>
      <c r="T554" s="202">
        <f>S554*H554</f>
        <v>0</v>
      </c>
      <c r="U554" s="35"/>
      <c r="V554" s="35"/>
      <c r="W554" s="35"/>
      <c r="X554" s="35"/>
      <c r="Y554" s="35"/>
      <c r="Z554" s="35"/>
      <c r="AA554" s="35"/>
      <c r="AB554" s="35"/>
      <c r="AC554" s="35"/>
      <c r="AD554" s="35"/>
      <c r="AE554" s="35"/>
      <c r="AR554" s="203" t="s">
        <v>211</v>
      </c>
      <c r="AT554" s="203" t="s">
        <v>207</v>
      </c>
      <c r="AU554" s="203" t="s">
        <v>86</v>
      </c>
      <c r="AY554" s="18" t="s">
        <v>205</v>
      </c>
      <c r="BE554" s="204">
        <f>IF(N554="základní",J554,0)</f>
        <v>0</v>
      </c>
      <c r="BF554" s="204">
        <f>IF(N554="snížená",J554,0)</f>
        <v>0</v>
      </c>
      <c r="BG554" s="204">
        <f>IF(N554="zákl. přenesená",J554,0)</f>
        <v>0</v>
      </c>
      <c r="BH554" s="204">
        <f>IF(N554="sníž. přenesená",J554,0)</f>
        <v>0</v>
      </c>
      <c r="BI554" s="204">
        <f>IF(N554="nulová",J554,0)</f>
        <v>0</v>
      </c>
      <c r="BJ554" s="18" t="s">
        <v>84</v>
      </c>
      <c r="BK554" s="204">
        <f>ROUND(I554*H554,2)</f>
        <v>0</v>
      </c>
      <c r="BL554" s="18" t="s">
        <v>211</v>
      </c>
      <c r="BM554" s="203" t="s">
        <v>964</v>
      </c>
    </row>
    <row r="555" spans="2:51" s="13" customFormat="1" ht="12">
      <c r="B555" s="214"/>
      <c r="C555" s="215"/>
      <c r="D555" s="205" t="s">
        <v>284</v>
      </c>
      <c r="E555" s="216" t="s">
        <v>1</v>
      </c>
      <c r="F555" s="217" t="s">
        <v>965</v>
      </c>
      <c r="G555" s="215"/>
      <c r="H555" s="218">
        <v>1596</v>
      </c>
      <c r="I555" s="219"/>
      <c r="J555" s="215"/>
      <c r="K555" s="215"/>
      <c r="L555" s="220"/>
      <c r="M555" s="221"/>
      <c r="N555" s="222"/>
      <c r="O555" s="222"/>
      <c r="P555" s="222"/>
      <c r="Q555" s="222"/>
      <c r="R555" s="222"/>
      <c r="S555" s="222"/>
      <c r="T555" s="223"/>
      <c r="AT555" s="224" t="s">
        <v>284</v>
      </c>
      <c r="AU555" s="224" t="s">
        <v>86</v>
      </c>
      <c r="AV555" s="13" t="s">
        <v>86</v>
      </c>
      <c r="AW555" s="13" t="s">
        <v>32</v>
      </c>
      <c r="AX555" s="13" t="s">
        <v>84</v>
      </c>
      <c r="AY555" s="224" t="s">
        <v>205</v>
      </c>
    </row>
    <row r="556" spans="1:65" s="2" customFormat="1" ht="24.2" customHeight="1">
      <c r="A556" s="35"/>
      <c r="B556" s="36"/>
      <c r="C556" s="192" t="s">
        <v>966</v>
      </c>
      <c r="D556" s="192" t="s">
        <v>207</v>
      </c>
      <c r="E556" s="193" t="s">
        <v>967</v>
      </c>
      <c r="F556" s="194" t="s">
        <v>968</v>
      </c>
      <c r="G556" s="195" t="s">
        <v>282</v>
      </c>
      <c r="H556" s="196">
        <v>191520</v>
      </c>
      <c r="I556" s="197"/>
      <c r="J556" s="198">
        <f>ROUND(I556*H556,2)</f>
        <v>0</v>
      </c>
      <c r="K556" s="194" t="s">
        <v>963</v>
      </c>
      <c r="L556" s="40"/>
      <c r="M556" s="199" t="s">
        <v>1</v>
      </c>
      <c r="N556" s="200" t="s">
        <v>41</v>
      </c>
      <c r="O556" s="72"/>
      <c r="P556" s="201">
        <f>O556*H556</f>
        <v>0</v>
      </c>
      <c r="Q556" s="201">
        <v>0</v>
      </c>
      <c r="R556" s="201">
        <f>Q556*H556</f>
        <v>0</v>
      </c>
      <c r="S556" s="201">
        <v>0</v>
      </c>
      <c r="T556" s="202">
        <f>S556*H556</f>
        <v>0</v>
      </c>
      <c r="U556" s="35"/>
      <c r="V556" s="35"/>
      <c r="W556" s="35"/>
      <c r="X556" s="35"/>
      <c r="Y556" s="35"/>
      <c r="Z556" s="35"/>
      <c r="AA556" s="35"/>
      <c r="AB556" s="35"/>
      <c r="AC556" s="35"/>
      <c r="AD556" s="35"/>
      <c r="AE556" s="35"/>
      <c r="AR556" s="203" t="s">
        <v>211</v>
      </c>
      <c r="AT556" s="203" t="s">
        <v>207</v>
      </c>
      <c r="AU556" s="203" t="s">
        <v>86</v>
      </c>
      <c r="AY556" s="18" t="s">
        <v>205</v>
      </c>
      <c r="BE556" s="204">
        <f>IF(N556="základní",J556,0)</f>
        <v>0</v>
      </c>
      <c r="BF556" s="204">
        <f>IF(N556="snížená",J556,0)</f>
        <v>0</v>
      </c>
      <c r="BG556" s="204">
        <f>IF(N556="zákl. přenesená",J556,0)</f>
        <v>0</v>
      </c>
      <c r="BH556" s="204">
        <f>IF(N556="sníž. přenesená",J556,0)</f>
        <v>0</v>
      </c>
      <c r="BI556" s="204">
        <f>IF(N556="nulová",J556,0)</f>
        <v>0</v>
      </c>
      <c r="BJ556" s="18" t="s">
        <v>84</v>
      </c>
      <c r="BK556" s="204">
        <f>ROUND(I556*H556,2)</f>
        <v>0</v>
      </c>
      <c r="BL556" s="18" t="s">
        <v>211</v>
      </c>
      <c r="BM556" s="203" t="s">
        <v>969</v>
      </c>
    </row>
    <row r="557" spans="2:51" s="13" customFormat="1" ht="12">
      <c r="B557" s="214"/>
      <c r="C557" s="215"/>
      <c r="D557" s="205" t="s">
        <v>284</v>
      </c>
      <c r="E557" s="216" t="s">
        <v>1</v>
      </c>
      <c r="F557" s="217" t="s">
        <v>970</v>
      </c>
      <c r="G557" s="215"/>
      <c r="H557" s="218">
        <v>191520</v>
      </c>
      <c r="I557" s="219"/>
      <c r="J557" s="215"/>
      <c r="K557" s="215"/>
      <c r="L557" s="220"/>
      <c r="M557" s="221"/>
      <c r="N557" s="222"/>
      <c r="O557" s="222"/>
      <c r="P557" s="222"/>
      <c r="Q557" s="222"/>
      <c r="R557" s="222"/>
      <c r="S557" s="222"/>
      <c r="T557" s="223"/>
      <c r="AT557" s="224" t="s">
        <v>284</v>
      </c>
      <c r="AU557" s="224" t="s">
        <v>86</v>
      </c>
      <c r="AV557" s="13" t="s">
        <v>86</v>
      </c>
      <c r="AW557" s="13" t="s">
        <v>32</v>
      </c>
      <c r="AX557" s="13" t="s">
        <v>84</v>
      </c>
      <c r="AY557" s="224" t="s">
        <v>205</v>
      </c>
    </row>
    <row r="558" spans="1:65" s="2" customFormat="1" ht="24.2" customHeight="1">
      <c r="A558" s="35"/>
      <c r="B558" s="36"/>
      <c r="C558" s="192" t="s">
        <v>971</v>
      </c>
      <c r="D558" s="192" t="s">
        <v>207</v>
      </c>
      <c r="E558" s="193" t="s">
        <v>972</v>
      </c>
      <c r="F558" s="194" t="s">
        <v>973</v>
      </c>
      <c r="G558" s="195" t="s">
        <v>282</v>
      </c>
      <c r="H558" s="196">
        <v>1596</v>
      </c>
      <c r="I558" s="197"/>
      <c r="J558" s="198">
        <f aca="true" t="shared" si="0" ref="J558:J563">ROUND(I558*H558,2)</f>
        <v>0</v>
      </c>
      <c r="K558" s="194" t="s">
        <v>963</v>
      </c>
      <c r="L558" s="40"/>
      <c r="M558" s="199" t="s">
        <v>1</v>
      </c>
      <c r="N558" s="200" t="s">
        <v>41</v>
      </c>
      <c r="O558" s="72"/>
      <c r="P558" s="201">
        <f aca="true" t="shared" si="1" ref="P558:P563">O558*H558</f>
        <v>0</v>
      </c>
      <c r="Q558" s="201">
        <v>0</v>
      </c>
      <c r="R558" s="201">
        <f aca="true" t="shared" si="2" ref="R558:R563">Q558*H558</f>
        <v>0</v>
      </c>
      <c r="S558" s="201">
        <v>0</v>
      </c>
      <c r="T558" s="202">
        <f aca="true" t="shared" si="3" ref="T558:T563">S558*H558</f>
        <v>0</v>
      </c>
      <c r="U558" s="35"/>
      <c r="V558" s="35"/>
      <c r="W558" s="35"/>
      <c r="X558" s="35"/>
      <c r="Y558" s="35"/>
      <c r="Z558" s="35"/>
      <c r="AA558" s="35"/>
      <c r="AB558" s="35"/>
      <c r="AC558" s="35"/>
      <c r="AD558" s="35"/>
      <c r="AE558" s="35"/>
      <c r="AR558" s="203" t="s">
        <v>211</v>
      </c>
      <c r="AT558" s="203" t="s">
        <v>207</v>
      </c>
      <c r="AU558" s="203" t="s">
        <v>86</v>
      </c>
      <c r="AY558" s="18" t="s">
        <v>205</v>
      </c>
      <c r="BE558" s="204">
        <f aca="true" t="shared" si="4" ref="BE558:BE563">IF(N558="základní",J558,0)</f>
        <v>0</v>
      </c>
      <c r="BF558" s="204">
        <f aca="true" t="shared" si="5" ref="BF558:BF563">IF(N558="snížená",J558,0)</f>
        <v>0</v>
      </c>
      <c r="BG558" s="204">
        <f aca="true" t="shared" si="6" ref="BG558:BG563">IF(N558="zákl. přenesená",J558,0)</f>
        <v>0</v>
      </c>
      <c r="BH558" s="204">
        <f aca="true" t="shared" si="7" ref="BH558:BH563">IF(N558="sníž. přenesená",J558,0)</f>
        <v>0</v>
      </c>
      <c r="BI558" s="204">
        <f aca="true" t="shared" si="8" ref="BI558:BI563">IF(N558="nulová",J558,0)</f>
        <v>0</v>
      </c>
      <c r="BJ558" s="18" t="s">
        <v>84</v>
      </c>
      <c r="BK558" s="204">
        <f aca="true" t="shared" si="9" ref="BK558:BK563">ROUND(I558*H558,2)</f>
        <v>0</v>
      </c>
      <c r="BL558" s="18" t="s">
        <v>211</v>
      </c>
      <c r="BM558" s="203" t="s">
        <v>974</v>
      </c>
    </row>
    <row r="559" spans="1:65" s="2" customFormat="1" ht="14.45" customHeight="1">
      <c r="A559" s="35"/>
      <c r="B559" s="36"/>
      <c r="C559" s="192" t="s">
        <v>975</v>
      </c>
      <c r="D559" s="192" t="s">
        <v>207</v>
      </c>
      <c r="E559" s="193" t="s">
        <v>976</v>
      </c>
      <c r="F559" s="194" t="s">
        <v>977</v>
      </c>
      <c r="G559" s="195" t="s">
        <v>282</v>
      </c>
      <c r="H559" s="196">
        <v>1596</v>
      </c>
      <c r="I559" s="197"/>
      <c r="J559" s="198">
        <f t="shared" si="0"/>
        <v>0</v>
      </c>
      <c r="K559" s="194" t="s">
        <v>963</v>
      </c>
      <c r="L559" s="40"/>
      <c r="M559" s="199" t="s">
        <v>1</v>
      </c>
      <c r="N559" s="200" t="s">
        <v>41</v>
      </c>
      <c r="O559" s="72"/>
      <c r="P559" s="201">
        <f t="shared" si="1"/>
        <v>0</v>
      </c>
      <c r="Q559" s="201">
        <v>0</v>
      </c>
      <c r="R559" s="201">
        <f t="shared" si="2"/>
        <v>0</v>
      </c>
      <c r="S559" s="201">
        <v>0</v>
      </c>
      <c r="T559" s="202">
        <f t="shared" si="3"/>
        <v>0</v>
      </c>
      <c r="U559" s="35"/>
      <c r="V559" s="35"/>
      <c r="W559" s="35"/>
      <c r="X559" s="35"/>
      <c r="Y559" s="35"/>
      <c r="Z559" s="35"/>
      <c r="AA559" s="35"/>
      <c r="AB559" s="35"/>
      <c r="AC559" s="35"/>
      <c r="AD559" s="35"/>
      <c r="AE559" s="35"/>
      <c r="AR559" s="203" t="s">
        <v>211</v>
      </c>
      <c r="AT559" s="203" t="s">
        <v>207</v>
      </c>
      <c r="AU559" s="203" t="s">
        <v>86</v>
      </c>
      <c r="AY559" s="18" t="s">
        <v>205</v>
      </c>
      <c r="BE559" s="204">
        <f t="shared" si="4"/>
        <v>0</v>
      </c>
      <c r="BF559" s="204">
        <f t="shared" si="5"/>
        <v>0</v>
      </c>
      <c r="BG559" s="204">
        <f t="shared" si="6"/>
        <v>0</v>
      </c>
      <c r="BH559" s="204">
        <f t="shared" si="7"/>
        <v>0</v>
      </c>
      <c r="BI559" s="204">
        <f t="shared" si="8"/>
        <v>0</v>
      </c>
      <c r="BJ559" s="18" t="s">
        <v>84</v>
      </c>
      <c r="BK559" s="204">
        <f t="shared" si="9"/>
        <v>0</v>
      </c>
      <c r="BL559" s="18" t="s">
        <v>211</v>
      </c>
      <c r="BM559" s="203" t="s">
        <v>978</v>
      </c>
    </row>
    <row r="560" spans="1:65" s="2" customFormat="1" ht="14.45" customHeight="1">
      <c r="A560" s="35"/>
      <c r="B560" s="36"/>
      <c r="C560" s="192" t="s">
        <v>979</v>
      </c>
      <c r="D560" s="192" t="s">
        <v>207</v>
      </c>
      <c r="E560" s="193" t="s">
        <v>980</v>
      </c>
      <c r="F560" s="194" t="s">
        <v>981</v>
      </c>
      <c r="G560" s="195" t="s">
        <v>282</v>
      </c>
      <c r="H560" s="196">
        <v>191520</v>
      </c>
      <c r="I560" s="197"/>
      <c r="J560" s="198">
        <f t="shared" si="0"/>
        <v>0</v>
      </c>
      <c r="K560" s="194" t="s">
        <v>963</v>
      </c>
      <c r="L560" s="40"/>
      <c r="M560" s="199" t="s">
        <v>1</v>
      </c>
      <c r="N560" s="200" t="s">
        <v>41</v>
      </c>
      <c r="O560" s="72"/>
      <c r="P560" s="201">
        <f t="shared" si="1"/>
        <v>0</v>
      </c>
      <c r="Q560" s="201">
        <v>0</v>
      </c>
      <c r="R560" s="201">
        <f t="shared" si="2"/>
        <v>0</v>
      </c>
      <c r="S560" s="201">
        <v>0</v>
      </c>
      <c r="T560" s="202">
        <f t="shared" si="3"/>
        <v>0</v>
      </c>
      <c r="U560" s="35"/>
      <c r="V560" s="35"/>
      <c r="W560" s="35"/>
      <c r="X560" s="35"/>
      <c r="Y560" s="35"/>
      <c r="Z560" s="35"/>
      <c r="AA560" s="35"/>
      <c r="AB560" s="35"/>
      <c r="AC560" s="35"/>
      <c r="AD560" s="35"/>
      <c r="AE560" s="35"/>
      <c r="AR560" s="203" t="s">
        <v>211</v>
      </c>
      <c r="AT560" s="203" t="s">
        <v>207</v>
      </c>
      <c r="AU560" s="203" t="s">
        <v>86</v>
      </c>
      <c r="AY560" s="18" t="s">
        <v>205</v>
      </c>
      <c r="BE560" s="204">
        <f t="shared" si="4"/>
        <v>0</v>
      </c>
      <c r="BF560" s="204">
        <f t="shared" si="5"/>
        <v>0</v>
      </c>
      <c r="BG560" s="204">
        <f t="shared" si="6"/>
        <v>0</v>
      </c>
      <c r="BH560" s="204">
        <f t="shared" si="7"/>
        <v>0</v>
      </c>
      <c r="BI560" s="204">
        <f t="shared" si="8"/>
        <v>0</v>
      </c>
      <c r="BJ560" s="18" t="s">
        <v>84</v>
      </c>
      <c r="BK560" s="204">
        <f t="shared" si="9"/>
        <v>0</v>
      </c>
      <c r="BL560" s="18" t="s">
        <v>211</v>
      </c>
      <c r="BM560" s="203" t="s">
        <v>982</v>
      </c>
    </row>
    <row r="561" spans="1:65" s="2" customFormat="1" ht="14.45" customHeight="1">
      <c r="A561" s="35"/>
      <c r="B561" s="36"/>
      <c r="C561" s="192" t="s">
        <v>983</v>
      </c>
      <c r="D561" s="192" t="s">
        <v>207</v>
      </c>
      <c r="E561" s="193" t="s">
        <v>984</v>
      </c>
      <c r="F561" s="194" t="s">
        <v>985</v>
      </c>
      <c r="G561" s="195" t="s">
        <v>282</v>
      </c>
      <c r="H561" s="196">
        <v>1596</v>
      </c>
      <c r="I561" s="197"/>
      <c r="J561" s="198">
        <f t="shared" si="0"/>
        <v>0</v>
      </c>
      <c r="K561" s="194" t="s">
        <v>963</v>
      </c>
      <c r="L561" s="40"/>
      <c r="M561" s="199" t="s">
        <v>1</v>
      </c>
      <c r="N561" s="200" t="s">
        <v>41</v>
      </c>
      <c r="O561" s="72"/>
      <c r="P561" s="201">
        <f t="shared" si="1"/>
        <v>0</v>
      </c>
      <c r="Q561" s="201">
        <v>0</v>
      </c>
      <c r="R561" s="201">
        <f t="shared" si="2"/>
        <v>0</v>
      </c>
      <c r="S561" s="201">
        <v>0</v>
      </c>
      <c r="T561" s="202">
        <f t="shared" si="3"/>
        <v>0</v>
      </c>
      <c r="U561" s="35"/>
      <c r="V561" s="35"/>
      <c r="W561" s="35"/>
      <c r="X561" s="35"/>
      <c r="Y561" s="35"/>
      <c r="Z561" s="35"/>
      <c r="AA561" s="35"/>
      <c r="AB561" s="35"/>
      <c r="AC561" s="35"/>
      <c r="AD561" s="35"/>
      <c r="AE561" s="35"/>
      <c r="AR561" s="203" t="s">
        <v>211</v>
      </c>
      <c r="AT561" s="203" t="s">
        <v>207</v>
      </c>
      <c r="AU561" s="203" t="s">
        <v>86</v>
      </c>
      <c r="AY561" s="18" t="s">
        <v>205</v>
      </c>
      <c r="BE561" s="204">
        <f t="shared" si="4"/>
        <v>0</v>
      </c>
      <c r="BF561" s="204">
        <f t="shared" si="5"/>
        <v>0</v>
      </c>
      <c r="BG561" s="204">
        <f t="shared" si="6"/>
        <v>0</v>
      </c>
      <c r="BH561" s="204">
        <f t="shared" si="7"/>
        <v>0</v>
      </c>
      <c r="BI561" s="204">
        <f t="shared" si="8"/>
        <v>0</v>
      </c>
      <c r="BJ561" s="18" t="s">
        <v>84</v>
      </c>
      <c r="BK561" s="204">
        <f t="shared" si="9"/>
        <v>0</v>
      </c>
      <c r="BL561" s="18" t="s">
        <v>211</v>
      </c>
      <c r="BM561" s="203" t="s">
        <v>986</v>
      </c>
    </row>
    <row r="562" spans="1:65" s="2" customFormat="1" ht="14.45" customHeight="1">
      <c r="A562" s="35"/>
      <c r="B562" s="36"/>
      <c r="C562" s="192" t="s">
        <v>987</v>
      </c>
      <c r="D562" s="192" t="s">
        <v>207</v>
      </c>
      <c r="E562" s="193" t="s">
        <v>988</v>
      </c>
      <c r="F562" s="194" t="s">
        <v>989</v>
      </c>
      <c r="G562" s="195" t="s">
        <v>326</v>
      </c>
      <c r="H562" s="196">
        <v>3</v>
      </c>
      <c r="I562" s="197"/>
      <c r="J562" s="198">
        <f t="shared" si="0"/>
        <v>0</v>
      </c>
      <c r="K562" s="194" t="s">
        <v>963</v>
      </c>
      <c r="L562" s="40"/>
      <c r="M562" s="199" t="s">
        <v>1</v>
      </c>
      <c r="N562" s="200" t="s">
        <v>41</v>
      </c>
      <c r="O562" s="72"/>
      <c r="P562" s="201">
        <f t="shared" si="1"/>
        <v>0</v>
      </c>
      <c r="Q562" s="201">
        <v>0</v>
      </c>
      <c r="R562" s="201">
        <f t="shared" si="2"/>
        <v>0</v>
      </c>
      <c r="S562" s="201">
        <v>0</v>
      </c>
      <c r="T562" s="202">
        <f t="shared" si="3"/>
        <v>0</v>
      </c>
      <c r="U562" s="35"/>
      <c r="V562" s="35"/>
      <c r="W562" s="35"/>
      <c r="X562" s="35"/>
      <c r="Y562" s="35"/>
      <c r="Z562" s="35"/>
      <c r="AA562" s="35"/>
      <c r="AB562" s="35"/>
      <c r="AC562" s="35"/>
      <c r="AD562" s="35"/>
      <c r="AE562" s="35"/>
      <c r="AR562" s="203" t="s">
        <v>211</v>
      </c>
      <c r="AT562" s="203" t="s">
        <v>207</v>
      </c>
      <c r="AU562" s="203" t="s">
        <v>86</v>
      </c>
      <c r="AY562" s="18" t="s">
        <v>205</v>
      </c>
      <c r="BE562" s="204">
        <f t="shared" si="4"/>
        <v>0</v>
      </c>
      <c r="BF562" s="204">
        <f t="shared" si="5"/>
        <v>0</v>
      </c>
      <c r="BG562" s="204">
        <f t="shared" si="6"/>
        <v>0</v>
      </c>
      <c r="BH562" s="204">
        <f t="shared" si="7"/>
        <v>0</v>
      </c>
      <c r="BI562" s="204">
        <f t="shared" si="8"/>
        <v>0</v>
      </c>
      <c r="BJ562" s="18" t="s">
        <v>84</v>
      </c>
      <c r="BK562" s="204">
        <f t="shared" si="9"/>
        <v>0</v>
      </c>
      <c r="BL562" s="18" t="s">
        <v>211</v>
      </c>
      <c r="BM562" s="203" t="s">
        <v>990</v>
      </c>
    </row>
    <row r="563" spans="1:65" s="2" customFormat="1" ht="24.2" customHeight="1">
      <c r="A563" s="35"/>
      <c r="B563" s="36"/>
      <c r="C563" s="192" t="s">
        <v>991</v>
      </c>
      <c r="D563" s="192" t="s">
        <v>207</v>
      </c>
      <c r="E563" s="193" t="s">
        <v>992</v>
      </c>
      <c r="F563" s="194" t="s">
        <v>993</v>
      </c>
      <c r="G563" s="195" t="s">
        <v>326</v>
      </c>
      <c r="H563" s="196">
        <v>360</v>
      </c>
      <c r="I563" s="197"/>
      <c r="J563" s="198">
        <f t="shared" si="0"/>
        <v>0</v>
      </c>
      <c r="K563" s="194" t="s">
        <v>963</v>
      </c>
      <c r="L563" s="40"/>
      <c r="M563" s="199" t="s">
        <v>1</v>
      </c>
      <c r="N563" s="200" t="s">
        <v>41</v>
      </c>
      <c r="O563" s="72"/>
      <c r="P563" s="201">
        <f t="shared" si="1"/>
        <v>0</v>
      </c>
      <c r="Q563" s="201">
        <v>0</v>
      </c>
      <c r="R563" s="201">
        <f t="shared" si="2"/>
        <v>0</v>
      </c>
      <c r="S563" s="201">
        <v>0</v>
      </c>
      <c r="T563" s="202">
        <f t="shared" si="3"/>
        <v>0</v>
      </c>
      <c r="U563" s="35"/>
      <c r="V563" s="35"/>
      <c r="W563" s="35"/>
      <c r="X563" s="35"/>
      <c r="Y563" s="35"/>
      <c r="Z563" s="35"/>
      <c r="AA563" s="35"/>
      <c r="AB563" s="35"/>
      <c r="AC563" s="35"/>
      <c r="AD563" s="35"/>
      <c r="AE563" s="35"/>
      <c r="AR563" s="203" t="s">
        <v>211</v>
      </c>
      <c r="AT563" s="203" t="s">
        <v>207</v>
      </c>
      <c r="AU563" s="203" t="s">
        <v>86</v>
      </c>
      <c r="AY563" s="18" t="s">
        <v>205</v>
      </c>
      <c r="BE563" s="204">
        <f t="shared" si="4"/>
        <v>0</v>
      </c>
      <c r="BF563" s="204">
        <f t="shared" si="5"/>
        <v>0</v>
      </c>
      <c r="BG563" s="204">
        <f t="shared" si="6"/>
        <v>0</v>
      </c>
      <c r="BH563" s="204">
        <f t="shared" si="7"/>
        <v>0</v>
      </c>
      <c r="BI563" s="204">
        <f t="shared" si="8"/>
        <v>0</v>
      </c>
      <c r="BJ563" s="18" t="s">
        <v>84</v>
      </c>
      <c r="BK563" s="204">
        <f t="shared" si="9"/>
        <v>0</v>
      </c>
      <c r="BL563" s="18" t="s">
        <v>211</v>
      </c>
      <c r="BM563" s="203" t="s">
        <v>994</v>
      </c>
    </row>
    <row r="564" spans="2:51" s="13" customFormat="1" ht="12">
      <c r="B564" s="214"/>
      <c r="C564" s="215"/>
      <c r="D564" s="205" t="s">
        <v>284</v>
      </c>
      <c r="E564" s="216" t="s">
        <v>1</v>
      </c>
      <c r="F564" s="217" t="s">
        <v>995</v>
      </c>
      <c r="G564" s="215"/>
      <c r="H564" s="218">
        <v>360</v>
      </c>
      <c r="I564" s="219"/>
      <c r="J564" s="215"/>
      <c r="K564" s="215"/>
      <c r="L564" s="220"/>
      <c r="M564" s="221"/>
      <c r="N564" s="222"/>
      <c r="O564" s="222"/>
      <c r="P564" s="222"/>
      <c r="Q564" s="222"/>
      <c r="R564" s="222"/>
      <c r="S564" s="222"/>
      <c r="T564" s="223"/>
      <c r="AT564" s="224" t="s">
        <v>284</v>
      </c>
      <c r="AU564" s="224" t="s">
        <v>86</v>
      </c>
      <c r="AV564" s="13" t="s">
        <v>86</v>
      </c>
      <c r="AW564" s="13" t="s">
        <v>32</v>
      </c>
      <c r="AX564" s="13" t="s">
        <v>84</v>
      </c>
      <c r="AY564" s="224" t="s">
        <v>205</v>
      </c>
    </row>
    <row r="565" spans="1:65" s="2" customFormat="1" ht="14.45" customHeight="1">
      <c r="A565" s="35"/>
      <c r="B565" s="36"/>
      <c r="C565" s="192" t="s">
        <v>996</v>
      </c>
      <c r="D565" s="192" t="s">
        <v>207</v>
      </c>
      <c r="E565" s="193" t="s">
        <v>997</v>
      </c>
      <c r="F565" s="194" t="s">
        <v>998</v>
      </c>
      <c r="G565" s="195" t="s">
        <v>326</v>
      </c>
      <c r="H565" s="196">
        <v>3</v>
      </c>
      <c r="I565" s="197"/>
      <c r="J565" s="198">
        <f>ROUND(I565*H565,2)</f>
        <v>0</v>
      </c>
      <c r="K565" s="194" t="s">
        <v>963</v>
      </c>
      <c r="L565" s="40"/>
      <c r="M565" s="199" t="s">
        <v>1</v>
      </c>
      <c r="N565" s="200" t="s">
        <v>41</v>
      </c>
      <c r="O565" s="72"/>
      <c r="P565" s="201">
        <f>O565*H565</f>
        <v>0</v>
      </c>
      <c r="Q565" s="201">
        <v>0</v>
      </c>
      <c r="R565" s="201">
        <f>Q565*H565</f>
        <v>0</v>
      </c>
      <c r="S565" s="201">
        <v>0</v>
      </c>
      <c r="T565" s="202">
        <f>S565*H565</f>
        <v>0</v>
      </c>
      <c r="U565" s="35"/>
      <c r="V565" s="35"/>
      <c r="W565" s="35"/>
      <c r="X565" s="35"/>
      <c r="Y565" s="35"/>
      <c r="Z565" s="35"/>
      <c r="AA565" s="35"/>
      <c r="AB565" s="35"/>
      <c r="AC565" s="35"/>
      <c r="AD565" s="35"/>
      <c r="AE565" s="35"/>
      <c r="AR565" s="203" t="s">
        <v>211</v>
      </c>
      <c r="AT565" s="203" t="s">
        <v>207</v>
      </c>
      <c r="AU565" s="203" t="s">
        <v>86</v>
      </c>
      <c r="AY565" s="18" t="s">
        <v>205</v>
      </c>
      <c r="BE565" s="204">
        <f>IF(N565="základní",J565,0)</f>
        <v>0</v>
      </c>
      <c r="BF565" s="204">
        <f>IF(N565="snížená",J565,0)</f>
        <v>0</v>
      </c>
      <c r="BG565" s="204">
        <f>IF(N565="zákl. přenesená",J565,0)</f>
        <v>0</v>
      </c>
      <c r="BH565" s="204">
        <f>IF(N565="sníž. přenesená",J565,0)</f>
        <v>0</v>
      </c>
      <c r="BI565" s="204">
        <f>IF(N565="nulová",J565,0)</f>
        <v>0</v>
      </c>
      <c r="BJ565" s="18" t="s">
        <v>84</v>
      </c>
      <c r="BK565" s="204">
        <f>ROUND(I565*H565,2)</f>
        <v>0</v>
      </c>
      <c r="BL565" s="18" t="s">
        <v>211</v>
      </c>
      <c r="BM565" s="203" t="s">
        <v>999</v>
      </c>
    </row>
    <row r="566" spans="1:65" s="2" customFormat="1" ht="24.2" customHeight="1">
      <c r="A566" s="35"/>
      <c r="B566" s="36"/>
      <c r="C566" s="192" t="s">
        <v>1000</v>
      </c>
      <c r="D566" s="192" t="s">
        <v>207</v>
      </c>
      <c r="E566" s="193" t="s">
        <v>1001</v>
      </c>
      <c r="F566" s="194" t="s">
        <v>1002</v>
      </c>
      <c r="G566" s="195" t="s">
        <v>1003</v>
      </c>
      <c r="H566" s="196">
        <v>20</v>
      </c>
      <c r="I566" s="197"/>
      <c r="J566" s="198">
        <f>ROUND(I566*H566,2)</f>
        <v>0</v>
      </c>
      <c r="K566" s="194" t="s">
        <v>963</v>
      </c>
      <c r="L566" s="40"/>
      <c r="M566" s="199" t="s">
        <v>1</v>
      </c>
      <c r="N566" s="200" t="s">
        <v>41</v>
      </c>
      <c r="O566" s="72"/>
      <c r="P566" s="201">
        <f>O566*H566</f>
        <v>0</v>
      </c>
      <c r="Q566" s="201">
        <v>0</v>
      </c>
      <c r="R566" s="201">
        <f>Q566*H566</f>
        <v>0</v>
      </c>
      <c r="S566" s="201">
        <v>0</v>
      </c>
      <c r="T566" s="202">
        <f>S566*H566</f>
        <v>0</v>
      </c>
      <c r="U566" s="35"/>
      <c r="V566" s="35"/>
      <c r="W566" s="35"/>
      <c r="X566" s="35"/>
      <c r="Y566" s="35"/>
      <c r="Z566" s="35"/>
      <c r="AA566" s="35"/>
      <c r="AB566" s="35"/>
      <c r="AC566" s="35"/>
      <c r="AD566" s="35"/>
      <c r="AE566" s="35"/>
      <c r="AR566" s="203" t="s">
        <v>211</v>
      </c>
      <c r="AT566" s="203" t="s">
        <v>207</v>
      </c>
      <c r="AU566" s="203" t="s">
        <v>86</v>
      </c>
      <c r="AY566" s="18" t="s">
        <v>205</v>
      </c>
      <c r="BE566" s="204">
        <f>IF(N566="základní",J566,0)</f>
        <v>0</v>
      </c>
      <c r="BF566" s="204">
        <f>IF(N566="snížená",J566,0)</f>
        <v>0</v>
      </c>
      <c r="BG566" s="204">
        <f>IF(N566="zákl. přenesená",J566,0)</f>
        <v>0</v>
      </c>
      <c r="BH566" s="204">
        <f>IF(N566="sníž. přenesená",J566,0)</f>
        <v>0</v>
      </c>
      <c r="BI566" s="204">
        <f>IF(N566="nulová",J566,0)</f>
        <v>0</v>
      </c>
      <c r="BJ566" s="18" t="s">
        <v>84</v>
      </c>
      <c r="BK566" s="204">
        <f>ROUND(I566*H566,2)</f>
        <v>0</v>
      </c>
      <c r="BL566" s="18" t="s">
        <v>211</v>
      </c>
      <c r="BM566" s="203" t="s">
        <v>1004</v>
      </c>
    </row>
    <row r="567" spans="1:65" s="2" customFormat="1" ht="24.2" customHeight="1">
      <c r="A567" s="35"/>
      <c r="B567" s="36"/>
      <c r="C567" s="192" t="s">
        <v>1005</v>
      </c>
      <c r="D567" s="192" t="s">
        <v>207</v>
      </c>
      <c r="E567" s="193" t="s">
        <v>1006</v>
      </c>
      <c r="F567" s="194" t="s">
        <v>1007</v>
      </c>
      <c r="G567" s="195" t="s">
        <v>282</v>
      </c>
      <c r="H567" s="196">
        <v>921.56</v>
      </c>
      <c r="I567" s="197"/>
      <c r="J567" s="198">
        <f>ROUND(I567*H567,2)</f>
        <v>0</v>
      </c>
      <c r="K567" s="194" t="s">
        <v>963</v>
      </c>
      <c r="L567" s="40"/>
      <c r="M567" s="199" t="s">
        <v>1</v>
      </c>
      <c r="N567" s="200" t="s">
        <v>41</v>
      </c>
      <c r="O567" s="72"/>
      <c r="P567" s="201">
        <f>O567*H567</f>
        <v>0</v>
      </c>
      <c r="Q567" s="201">
        <v>0.00013</v>
      </c>
      <c r="R567" s="201">
        <f>Q567*H567</f>
        <v>0.11980279999999999</v>
      </c>
      <c r="S567" s="201">
        <v>0</v>
      </c>
      <c r="T567" s="202">
        <f>S567*H567</f>
        <v>0</v>
      </c>
      <c r="U567" s="35"/>
      <c r="V567" s="35"/>
      <c r="W567" s="35"/>
      <c r="X567" s="35"/>
      <c r="Y567" s="35"/>
      <c r="Z567" s="35"/>
      <c r="AA567" s="35"/>
      <c r="AB567" s="35"/>
      <c r="AC567" s="35"/>
      <c r="AD567" s="35"/>
      <c r="AE567" s="35"/>
      <c r="AR567" s="203" t="s">
        <v>211</v>
      </c>
      <c r="AT567" s="203" t="s">
        <v>207</v>
      </c>
      <c r="AU567" s="203" t="s">
        <v>86</v>
      </c>
      <c r="AY567" s="18" t="s">
        <v>205</v>
      </c>
      <c r="BE567" s="204">
        <f>IF(N567="základní",J567,0)</f>
        <v>0</v>
      </c>
      <c r="BF567" s="204">
        <f>IF(N567="snížená",J567,0)</f>
        <v>0</v>
      </c>
      <c r="BG567" s="204">
        <f>IF(N567="zákl. přenesená",J567,0)</f>
        <v>0</v>
      </c>
      <c r="BH567" s="204">
        <f>IF(N567="sníž. přenesená",J567,0)</f>
        <v>0</v>
      </c>
      <c r="BI567" s="204">
        <f>IF(N567="nulová",J567,0)</f>
        <v>0</v>
      </c>
      <c r="BJ567" s="18" t="s">
        <v>84</v>
      </c>
      <c r="BK567" s="204">
        <f>ROUND(I567*H567,2)</f>
        <v>0</v>
      </c>
      <c r="BL567" s="18" t="s">
        <v>211</v>
      </c>
      <c r="BM567" s="203" t="s">
        <v>1008</v>
      </c>
    </row>
    <row r="568" spans="2:51" s="13" customFormat="1" ht="12">
      <c r="B568" s="214"/>
      <c r="C568" s="215"/>
      <c r="D568" s="205" t="s">
        <v>284</v>
      </c>
      <c r="E568" s="216" t="s">
        <v>1</v>
      </c>
      <c r="F568" s="217" t="s">
        <v>1009</v>
      </c>
      <c r="G568" s="215"/>
      <c r="H568" s="218">
        <v>921.56</v>
      </c>
      <c r="I568" s="219"/>
      <c r="J568" s="215"/>
      <c r="K568" s="215"/>
      <c r="L568" s="220"/>
      <c r="M568" s="221"/>
      <c r="N568" s="222"/>
      <c r="O568" s="222"/>
      <c r="P568" s="222"/>
      <c r="Q568" s="222"/>
      <c r="R568" s="222"/>
      <c r="S568" s="222"/>
      <c r="T568" s="223"/>
      <c r="AT568" s="224" t="s">
        <v>284</v>
      </c>
      <c r="AU568" s="224" t="s">
        <v>86</v>
      </c>
      <c r="AV568" s="13" t="s">
        <v>86</v>
      </c>
      <c r="AW568" s="13" t="s">
        <v>32</v>
      </c>
      <c r="AX568" s="13" t="s">
        <v>84</v>
      </c>
      <c r="AY568" s="224" t="s">
        <v>205</v>
      </c>
    </row>
    <row r="569" spans="1:65" s="2" customFormat="1" ht="24.2" customHeight="1">
      <c r="A569" s="35"/>
      <c r="B569" s="36"/>
      <c r="C569" s="192" t="s">
        <v>1010</v>
      </c>
      <c r="D569" s="192" t="s">
        <v>207</v>
      </c>
      <c r="E569" s="193" t="s">
        <v>1011</v>
      </c>
      <c r="F569" s="194" t="s">
        <v>1012</v>
      </c>
      <c r="G569" s="195" t="s">
        <v>282</v>
      </c>
      <c r="H569" s="196">
        <v>921.56</v>
      </c>
      <c r="I569" s="197"/>
      <c r="J569" s="198">
        <f>ROUND(I569*H569,2)</f>
        <v>0</v>
      </c>
      <c r="K569" s="194" t="s">
        <v>278</v>
      </c>
      <c r="L569" s="40"/>
      <c r="M569" s="199" t="s">
        <v>1</v>
      </c>
      <c r="N569" s="200" t="s">
        <v>41</v>
      </c>
      <c r="O569" s="72"/>
      <c r="P569" s="201">
        <f>O569*H569</f>
        <v>0</v>
      </c>
      <c r="Q569" s="201">
        <v>4E-05</v>
      </c>
      <c r="R569" s="201">
        <f>Q569*H569</f>
        <v>0.036862400000000003</v>
      </c>
      <c r="S569" s="201">
        <v>0</v>
      </c>
      <c r="T569" s="202">
        <f>S569*H569</f>
        <v>0</v>
      </c>
      <c r="U569" s="35"/>
      <c r="V569" s="35"/>
      <c r="W569" s="35"/>
      <c r="X569" s="35"/>
      <c r="Y569" s="35"/>
      <c r="Z569" s="35"/>
      <c r="AA569" s="35"/>
      <c r="AB569" s="35"/>
      <c r="AC569" s="35"/>
      <c r="AD569" s="35"/>
      <c r="AE569" s="35"/>
      <c r="AR569" s="203" t="s">
        <v>211</v>
      </c>
      <c r="AT569" s="203" t="s">
        <v>207</v>
      </c>
      <c r="AU569" s="203" t="s">
        <v>86</v>
      </c>
      <c r="AY569" s="18" t="s">
        <v>205</v>
      </c>
      <c r="BE569" s="204">
        <f>IF(N569="základní",J569,0)</f>
        <v>0</v>
      </c>
      <c r="BF569" s="204">
        <f>IF(N569="snížená",J569,0)</f>
        <v>0</v>
      </c>
      <c r="BG569" s="204">
        <f>IF(N569="zákl. přenesená",J569,0)</f>
        <v>0</v>
      </c>
      <c r="BH569" s="204">
        <f>IF(N569="sníž. přenesená",J569,0)</f>
        <v>0</v>
      </c>
      <c r="BI569" s="204">
        <f>IF(N569="nulová",J569,0)</f>
        <v>0</v>
      </c>
      <c r="BJ569" s="18" t="s">
        <v>84</v>
      </c>
      <c r="BK569" s="204">
        <f>ROUND(I569*H569,2)</f>
        <v>0</v>
      </c>
      <c r="BL569" s="18" t="s">
        <v>211</v>
      </c>
      <c r="BM569" s="203" t="s">
        <v>1013</v>
      </c>
    </row>
    <row r="570" spans="2:51" s="13" customFormat="1" ht="12">
      <c r="B570" s="214"/>
      <c r="C570" s="215"/>
      <c r="D570" s="205" t="s">
        <v>284</v>
      </c>
      <c r="E570" s="216" t="s">
        <v>1</v>
      </c>
      <c r="F570" s="217" t="s">
        <v>1009</v>
      </c>
      <c r="G570" s="215"/>
      <c r="H570" s="218">
        <v>921.56</v>
      </c>
      <c r="I570" s="219"/>
      <c r="J570" s="215"/>
      <c r="K570" s="215"/>
      <c r="L570" s="220"/>
      <c r="M570" s="221"/>
      <c r="N570" s="222"/>
      <c r="O570" s="222"/>
      <c r="P570" s="222"/>
      <c r="Q570" s="222"/>
      <c r="R570" s="222"/>
      <c r="S570" s="222"/>
      <c r="T570" s="223"/>
      <c r="AT570" s="224" t="s">
        <v>284</v>
      </c>
      <c r="AU570" s="224" t="s">
        <v>86</v>
      </c>
      <c r="AV570" s="13" t="s">
        <v>86</v>
      </c>
      <c r="AW570" s="13" t="s">
        <v>32</v>
      </c>
      <c r="AX570" s="13" t="s">
        <v>84</v>
      </c>
      <c r="AY570" s="224" t="s">
        <v>205</v>
      </c>
    </row>
    <row r="571" spans="1:65" s="2" customFormat="1" ht="24.2" customHeight="1">
      <c r="A571" s="35"/>
      <c r="B571" s="36"/>
      <c r="C571" s="192" t="s">
        <v>1014</v>
      </c>
      <c r="D571" s="192" t="s">
        <v>207</v>
      </c>
      <c r="E571" s="193" t="s">
        <v>1015</v>
      </c>
      <c r="F571" s="194" t="s">
        <v>1016</v>
      </c>
      <c r="G571" s="195" t="s">
        <v>358</v>
      </c>
      <c r="H571" s="196">
        <v>3.21</v>
      </c>
      <c r="I571" s="197"/>
      <c r="J571" s="198">
        <f>ROUND(I571*H571,2)</f>
        <v>0</v>
      </c>
      <c r="K571" s="194" t="s">
        <v>278</v>
      </c>
      <c r="L571" s="40"/>
      <c r="M571" s="199" t="s">
        <v>1</v>
      </c>
      <c r="N571" s="200" t="s">
        <v>41</v>
      </c>
      <c r="O571" s="72"/>
      <c r="P571" s="201">
        <f>O571*H571</f>
        <v>0</v>
      </c>
      <c r="Q571" s="201">
        <v>0</v>
      </c>
      <c r="R571" s="201">
        <f>Q571*H571</f>
        <v>0</v>
      </c>
      <c r="S571" s="201">
        <v>1.8</v>
      </c>
      <c r="T571" s="202">
        <f>S571*H571</f>
        <v>5.7780000000000005</v>
      </c>
      <c r="U571" s="35"/>
      <c r="V571" s="35"/>
      <c r="W571" s="35"/>
      <c r="X571" s="35"/>
      <c r="Y571" s="35"/>
      <c r="Z571" s="35"/>
      <c r="AA571" s="35"/>
      <c r="AB571" s="35"/>
      <c r="AC571" s="35"/>
      <c r="AD571" s="35"/>
      <c r="AE571" s="35"/>
      <c r="AR571" s="203" t="s">
        <v>211</v>
      </c>
      <c r="AT571" s="203" t="s">
        <v>207</v>
      </c>
      <c r="AU571" s="203" t="s">
        <v>86</v>
      </c>
      <c r="AY571" s="18" t="s">
        <v>205</v>
      </c>
      <c r="BE571" s="204">
        <f>IF(N571="základní",J571,0)</f>
        <v>0</v>
      </c>
      <c r="BF571" s="204">
        <f>IF(N571="snížená",J571,0)</f>
        <v>0</v>
      </c>
      <c r="BG571" s="204">
        <f>IF(N571="zákl. přenesená",J571,0)</f>
        <v>0</v>
      </c>
      <c r="BH571" s="204">
        <f>IF(N571="sníž. přenesená",J571,0)</f>
        <v>0</v>
      </c>
      <c r="BI571" s="204">
        <f>IF(N571="nulová",J571,0)</f>
        <v>0</v>
      </c>
      <c r="BJ571" s="18" t="s">
        <v>84</v>
      </c>
      <c r="BK571" s="204">
        <f>ROUND(I571*H571,2)</f>
        <v>0</v>
      </c>
      <c r="BL571" s="18" t="s">
        <v>211</v>
      </c>
      <c r="BM571" s="203" t="s">
        <v>1017</v>
      </c>
    </row>
    <row r="572" spans="2:51" s="13" customFormat="1" ht="22.5">
      <c r="B572" s="214"/>
      <c r="C572" s="215"/>
      <c r="D572" s="205" t="s">
        <v>284</v>
      </c>
      <c r="E572" s="216" t="s">
        <v>1</v>
      </c>
      <c r="F572" s="217" t="s">
        <v>1018</v>
      </c>
      <c r="G572" s="215"/>
      <c r="H572" s="218">
        <v>3.21</v>
      </c>
      <c r="I572" s="219"/>
      <c r="J572" s="215"/>
      <c r="K572" s="215"/>
      <c r="L572" s="220"/>
      <c r="M572" s="221"/>
      <c r="N572" s="222"/>
      <c r="O572" s="222"/>
      <c r="P572" s="222"/>
      <c r="Q572" s="222"/>
      <c r="R572" s="222"/>
      <c r="S572" s="222"/>
      <c r="T572" s="223"/>
      <c r="AT572" s="224" t="s">
        <v>284</v>
      </c>
      <c r="AU572" s="224" t="s">
        <v>86</v>
      </c>
      <c r="AV572" s="13" t="s">
        <v>86</v>
      </c>
      <c r="AW572" s="13" t="s">
        <v>32</v>
      </c>
      <c r="AX572" s="13" t="s">
        <v>84</v>
      </c>
      <c r="AY572" s="224" t="s">
        <v>205</v>
      </c>
    </row>
    <row r="573" spans="1:65" s="2" customFormat="1" ht="24.2" customHeight="1">
      <c r="A573" s="35"/>
      <c r="B573" s="36"/>
      <c r="C573" s="192" t="s">
        <v>1019</v>
      </c>
      <c r="D573" s="192" t="s">
        <v>207</v>
      </c>
      <c r="E573" s="193" t="s">
        <v>1020</v>
      </c>
      <c r="F573" s="194" t="s">
        <v>1021</v>
      </c>
      <c r="G573" s="195" t="s">
        <v>282</v>
      </c>
      <c r="H573" s="196">
        <v>26.46</v>
      </c>
      <c r="I573" s="197"/>
      <c r="J573" s="198">
        <f>ROUND(I573*H573,2)</f>
        <v>0</v>
      </c>
      <c r="K573" s="194" t="s">
        <v>278</v>
      </c>
      <c r="L573" s="40"/>
      <c r="M573" s="199" t="s">
        <v>1</v>
      </c>
      <c r="N573" s="200" t="s">
        <v>41</v>
      </c>
      <c r="O573" s="72"/>
      <c r="P573" s="201">
        <f>O573*H573</f>
        <v>0</v>
      </c>
      <c r="Q573" s="201">
        <v>0</v>
      </c>
      <c r="R573" s="201">
        <f>Q573*H573</f>
        <v>0</v>
      </c>
      <c r="S573" s="201">
        <v>0.051</v>
      </c>
      <c r="T573" s="202">
        <f>S573*H573</f>
        <v>1.3494599999999999</v>
      </c>
      <c r="U573" s="35"/>
      <c r="V573" s="35"/>
      <c r="W573" s="35"/>
      <c r="X573" s="35"/>
      <c r="Y573" s="35"/>
      <c r="Z573" s="35"/>
      <c r="AA573" s="35"/>
      <c r="AB573" s="35"/>
      <c r="AC573" s="35"/>
      <c r="AD573" s="35"/>
      <c r="AE573" s="35"/>
      <c r="AR573" s="203" t="s">
        <v>211</v>
      </c>
      <c r="AT573" s="203" t="s">
        <v>207</v>
      </c>
      <c r="AU573" s="203" t="s">
        <v>86</v>
      </c>
      <c r="AY573" s="18" t="s">
        <v>205</v>
      </c>
      <c r="BE573" s="204">
        <f>IF(N573="základní",J573,0)</f>
        <v>0</v>
      </c>
      <c r="BF573" s="204">
        <f>IF(N573="snížená",J573,0)</f>
        <v>0</v>
      </c>
      <c r="BG573" s="204">
        <f>IF(N573="zákl. přenesená",J573,0)</f>
        <v>0</v>
      </c>
      <c r="BH573" s="204">
        <f>IF(N573="sníž. přenesená",J573,0)</f>
        <v>0</v>
      </c>
      <c r="BI573" s="204">
        <f>IF(N573="nulová",J573,0)</f>
        <v>0</v>
      </c>
      <c r="BJ573" s="18" t="s">
        <v>84</v>
      </c>
      <c r="BK573" s="204">
        <f>ROUND(I573*H573,2)</f>
        <v>0</v>
      </c>
      <c r="BL573" s="18" t="s">
        <v>211</v>
      </c>
      <c r="BM573" s="203" t="s">
        <v>1022</v>
      </c>
    </row>
    <row r="574" spans="2:51" s="13" customFormat="1" ht="22.5">
      <c r="B574" s="214"/>
      <c r="C574" s="215"/>
      <c r="D574" s="205" t="s">
        <v>284</v>
      </c>
      <c r="E574" s="216" t="s">
        <v>1</v>
      </c>
      <c r="F574" s="217" t="s">
        <v>1023</v>
      </c>
      <c r="G574" s="215"/>
      <c r="H574" s="218">
        <v>26.46</v>
      </c>
      <c r="I574" s="219"/>
      <c r="J574" s="215"/>
      <c r="K574" s="215"/>
      <c r="L574" s="220"/>
      <c r="M574" s="221"/>
      <c r="N574" s="222"/>
      <c r="O574" s="222"/>
      <c r="P574" s="222"/>
      <c r="Q574" s="222"/>
      <c r="R574" s="222"/>
      <c r="S574" s="222"/>
      <c r="T574" s="223"/>
      <c r="AT574" s="224" t="s">
        <v>284</v>
      </c>
      <c r="AU574" s="224" t="s">
        <v>86</v>
      </c>
      <c r="AV574" s="13" t="s">
        <v>86</v>
      </c>
      <c r="AW574" s="13" t="s">
        <v>32</v>
      </c>
      <c r="AX574" s="13" t="s">
        <v>84</v>
      </c>
      <c r="AY574" s="224" t="s">
        <v>205</v>
      </c>
    </row>
    <row r="575" spans="1:65" s="2" customFormat="1" ht="37.9" customHeight="1">
      <c r="A575" s="35"/>
      <c r="B575" s="36"/>
      <c r="C575" s="192" t="s">
        <v>1024</v>
      </c>
      <c r="D575" s="192" t="s">
        <v>207</v>
      </c>
      <c r="E575" s="193" t="s">
        <v>1025</v>
      </c>
      <c r="F575" s="194" t="s">
        <v>1026</v>
      </c>
      <c r="G575" s="195" t="s">
        <v>282</v>
      </c>
      <c r="H575" s="196">
        <v>161.13</v>
      </c>
      <c r="I575" s="197"/>
      <c r="J575" s="198">
        <f>ROUND(I575*H575,2)</f>
        <v>0</v>
      </c>
      <c r="K575" s="194" t="s">
        <v>278</v>
      </c>
      <c r="L575" s="40"/>
      <c r="M575" s="199" t="s">
        <v>1</v>
      </c>
      <c r="N575" s="200" t="s">
        <v>41</v>
      </c>
      <c r="O575" s="72"/>
      <c r="P575" s="201">
        <f>O575*H575</f>
        <v>0</v>
      </c>
      <c r="Q575" s="201">
        <v>0</v>
      </c>
      <c r="R575" s="201">
        <f>Q575*H575</f>
        <v>0</v>
      </c>
      <c r="S575" s="201">
        <v>0.059</v>
      </c>
      <c r="T575" s="202">
        <f>S575*H575</f>
        <v>9.50667</v>
      </c>
      <c r="U575" s="35"/>
      <c r="V575" s="35"/>
      <c r="W575" s="35"/>
      <c r="X575" s="35"/>
      <c r="Y575" s="35"/>
      <c r="Z575" s="35"/>
      <c r="AA575" s="35"/>
      <c r="AB575" s="35"/>
      <c r="AC575" s="35"/>
      <c r="AD575" s="35"/>
      <c r="AE575" s="35"/>
      <c r="AR575" s="203" t="s">
        <v>211</v>
      </c>
      <c r="AT575" s="203" t="s">
        <v>207</v>
      </c>
      <c r="AU575" s="203" t="s">
        <v>86</v>
      </c>
      <c r="AY575" s="18" t="s">
        <v>205</v>
      </c>
      <c r="BE575" s="204">
        <f>IF(N575="základní",J575,0)</f>
        <v>0</v>
      </c>
      <c r="BF575" s="204">
        <f>IF(N575="snížená",J575,0)</f>
        <v>0</v>
      </c>
      <c r="BG575" s="204">
        <f>IF(N575="zákl. přenesená",J575,0)</f>
        <v>0</v>
      </c>
      <c r="BH575" s="204">
        <f>IF(N575="sníž. přenesená",J575,0)</f>
        <v>0</v>
      </c>
      <c r="BI575" s="204">
        <f>IF(N575="nulová",J575,0)</f>
        <v>0</v>
      </c>
      <c r="BJ575" s="18" t="s">
        <v>84</v>
      </c>
      <c r="BK575" s="204">
        <f>ROUND(I575*H575,2)</f>
        <v>0</v>
      </c>
      <c r="BL575" s="18" t="s">
        <v>211</v>
      </c>
      <c r="BM575" s="203" t="s">
        <v>1027</v>
      </c>
    </row>
    <row r="576" spans="2:51" s="13" customFormat="1" ht="12">
      <c r="B576" s="214"/>
      <c r="C576" s="215"/>
      <c r="D576" s="205" t="s">
        <v>284</v>
      </c>
      <c r="E576" s="216" t="s">
        <v>1</v>
      </c>
      <c r="F576" s="217" t="s">
        <v>1028</v>
      </c>
      <c r="G576" s="215"/>
      <c r="H576" s="218">
        <v>161.13</v>
      </c>
      <c r="I576" s="219"/>
      <c r="J576" s="215"/>
      <c r="K576" s="215"/>
      <c r="L576" s="220"/>
      <c r="M576" s="221"/>
      <c r="N576" s="222"/>
      <c r="O576" s="222"/>
      <c r="P576" s="222"/>
      <c r="Q576" s="222"/>
      <c r="R576" s="222"/>
      <c r="S576" s="222"/>
      <c r="T576" s="223"/>
      <c r="AT576" s="224" t="s">
        <v>284</v>
      </c>
      <c r="AU576" s="224" t="s">
        <v>86</v>
      </c>
      <c r="AV576" s="13" t="s">
        <v>86</v>
      </c>
      <c r="AW576" s="13" t="s">
        <v>32</v>
      </c>
      <c r="AX576" s="13" t="s">
        <v>84</v>
      </c>
      <c r="AY576" s="224" t="s">
        <v>205</v>
      </c>
    </row>
    <row r="577" spans="2:63" s="12" customFormat="1" ht="20.85" customHeight="1">
      <c r="B577" s="176"/>
      <c r="C577" s="177"/>
      <c r="D577" s="178" t="s">
        <v>75</v>
      </c>
      <c r="E577" s="190" t="s">
        <v>983</v>
      </c>
      <c r="F577" s="190" t="s">
        <v>1029</v>
      </c>
      <c r="G577" s="177"/>
      <c r="H577" s="177"/>
      <c r="I577" s="180"/>
      <c r="J577" s="191">
        <f>BK577</f>
        <v>0</v>
      </c>
      <c r="K577" s="177"/>
      <c r="L577" s="182"/>
      <c r="M577" s="183"/>
      <c r="N577" s="184"/>
      <c r="O577" s="184"/>
      <c r="P577" s="185">
        <f>SUM(P578:P583)</f>
        <v>0</v>
      </c>
      <c r="Q577" s="184"/>
      <c r="R577" s="185">
        <f>SUM(R578:R583)</f>
        <v>0</v>
      </c>
      <c r="S577" s="184"/>
      <c r="T577" s="186">
        <f>SUM(T578:T583)</f>
        <v>0</v>
      </c>
      <c r="AR577" s="187" t="s">
        <v>84</v>
      </c>
      <c r="AT577" s="188" t="s">
        <v>75</v>
      </c>
      <c r="AU577" s="188" t="s">
        <v>86</v>
      </c>
      <c r="AY577" s="187" t="s">
        <v>205</v>
      </c>
      <c r="BK577" s="189">
        <f>SUM(BK578:BK583)</f>
        <v>0</v>
      </c>
    </row>
    <row r="578" spans="1:65" s="2" customFormat="1" ht="24.2" customHeight="1">
      <c r="A578" s="35"/>
      <c r="B578" s="36"/>
      <c r="C578" s="192" t="s">
        <v>1030</v>
      </c>
      <c r="D578" s="192" t="s">
        <v>207</v>
      </c>
      <c r="E578" s="193" t="s">
        <v>1031</v>
      </c>
      <c r="F578" s="194" t="s">
        <v>1032</v>
      </c>
      <c r="G578" s="195" t="s">
        <v>210</v>
      </c>
      <c r="H578" s="196">
        <v>1</v>
      </c>
      <c r="I578" s="197"/>
      <c r="J578" s="198">
        <f>ROUND(I578*H578,2)</f>
        <v>0</v>
      </c>
      <c r="K578" s="194" t="s">
        <v>1</v>
      </c>
      <c r="L578" s="40"/>
      <c r="M578" s="199" t="s">
        <v>1</v>
      </c>
      <c r="N578" s="200" t="s">
        <v>41</v>
      </c>
      <c r="O578" s="72"/>
      <c r="P578" s="201">
        <f>O578*H578</f>
        <v>0</v>
      </c>
      <c r="Q578" s="201">
        <v>0</v>
      </c>
      <c r="R578" s="201">
        <f>Q578*H578</f>
        <v>0</v>
      </c>
      <c r="S578" s="201">
        <v>0</v>
      </c>
      <c r="T578" s="202">
        <f>S578*H578</f>
        <v>0</v>
      </c>
      <c r="U578" s="35"/>
      <c r="V578" s="35"/>
      <c r="W578" s="35"/>
      <c r="X578" s="35"/>
      <c r="Y578" s="35"/>
      <c r="Z578" s="35"/>
      <c r="AA578" s="35"/>
      <c r="AB578" s="35"/>
      <c r="AC578" s="35"/>
      <c r="AD578" s="35"/>
      <c r="AE578" s="35"/>
      <c r="AR578" s="203" t="s">
        <v>211</v>
      </c>
      <c r="AT578" s="203" t="s">
        <v>207</v>
      </c>
      <c r="AU578" s="203" t="s">
        <v>218</v>
      </c>
      <c r="AY578" s="18" t="s">
        <v>205</v>
      </c>
      <c r="BE578" s="204">
        <f>IF(N578="základní",J578,0)</f>
        <v>0</v>
      </c>
      <c r="BF578" s="204">
        <f>IF(N578="snížená",J578,0)</f>
        <v>0</v>
      </c>
      <c r="BG578" s="204">
        <f>IF(N578="zákl. přenesená",J578,0)</f>
        <v>0</v>
      </c>
      <c r="BH578" s="204">
        <f>IF(N578="sníž. přenesená",J578,0)</f>
        <v>0</v>
      </c>
      <c r="BI578" s="204">
        <f>IF(N578="nulová",J578,0)</f>
        <v>0</v>
      </c>
      <c r="BJ578" s="18" t="s">
        <v>84</v>
      </c>
      <c r="BK578" s="204">
        <f>ROUND(I578*H578,2)</f>
        <v>0</v>
      </c>
      <c r="BL578" s="18" t="s">
        <v>211</v>
      </c>
      <c r="BM578" s="203" t="s">
        <v>1033</v>
      </c>
    </row>
    <row r="579" spans="1:47" s="2" customFormat="1" ht="68.25">
      <c r="A579" s="35"/>
      <c r="B579" s="36"/>
      <c r="C579" s="37"/>
      <c r="D579" s="205" t="s">
        <v>225</v>
      </c>
      <c r="E579" s="37"/>
      <c r="F579" s="206" t="s">
        <v>1034</v>
      </c>
      <c r="G579" s="37"/>
      <c r="H579" s="37"/>
      <c r="I579" s="207"/>
      <c r="J579" s="37"/>
      <c r="K579" s="37"/>
      <c r="L579" s="40"/>
      <c r="M579" s="208"/>
      <c r="N579" s="209"/>
      <c r="O579" s="72"/>
      <c r="P579" s="72"/>
      <c r="Q579" s="72"/>
      <c r="R579" s="72"/>
      <c r="S579" s="72"/>
      <c r="T579" s="73"/>
      <c r="U579" s="35"/>
      <c r="V579" s="35"/>
      <c r="W579" s="35"/>
      <c r="X579" s="35"/>
      <c r="Y579" s="35"/>
      <c r="Z579" s="35"/>
      <c r="AA579" s="35"/>
      <c r="AB579" s="35"/>
      <c r="AC579" s="35"/>
      <c r="AD579" s="35"/>
      <c r="AE579" s="35"/>
      <c r="AT579" s="18" t="s">
        <v>225</v>
      </c>
      <c r="AU579" s="18" t="s">
        <v>218</v>
      </c>
    </row>
    <row r="580" spans="1:65" s="2" customFormat="1" ht="14.45" customHeight="1">
      <c r="A580" s="35"/>
      <c r="B580" s="36"/>
      <c r="C580" s="192" t="s">
        <v>1035</v>
      </c>
      <c r="D580" s="192" t="s">
        <v>207</v>
      </c>
      <c r="E580" s="193" t="s">
        <v>1036</v>
      </c>
      <c r="F580" s="194" t="s">
        <v>1037</v>
      </c>
      <c r="G580" s="195" t="s">
        <v>210</v>
      </c>
      <c r="H580" s="196">
        <v>1</v>
      </c>
      <c r="I580" s="197"/>
      <c r="J580" s="198">
        <f>ROUND(I580*H580,2)</f>
        <v>0</v>
      </c>
      <c r="K580" s="194" t="s">
        <v>1</v>
      </c>
      <c r="L580" s="40"/>
      <c r="M580" s="199" t="s">
        <v>1</v>
      </c>
      <c r="N580" s="200" t="s">
        <v>41</v>
      </c>
      <c r="O580" s="72"/>
      <c r="P580" s="201">
        <f>O580*H580</f>
        <v>0</v>
      </c>
      <c r="Q580" s="201">
        <v>0</v>
      </c>
      <c r="R580" s="201">
        <f>Q580*H580</f>
        <v>0</v>
      </c>
      <c r="S580" s="201">
        <v>0</v>
      </c>
      <c r="T580" s="202">
        <f>S580*H580</f>
        <v>0</v>
      </c>
      <c r="U580" s="35"/>
      <c r="V580" s="35"/>
      <c r="W580" s="35"/>
      <c r="X580" s="35"/>
      <c r="Y580" s="35"/>
      <c r="Z580" s="35"/>
      <c r="AA580" s="35"/>
      <c r="AB580" s="35"/>
      <c r="AC580" s="35"/>
      <c r="AD580" s="35"/>
      <c r="AE580" s="35"/>
      <c r="AR580" s="203" t="s">
        <v>211</v>
      </c>
      <c r="AT580" s="203" t="s">
        <v>207</v>
      </c>
      <c r="AU580" s="203" t="s">
        <v>218</v>
      </c>
      <c r="AY580" s="18" t="s">
        <v>205</v>
      </c>
      <c r="BE580" s="204">
        <f>IF(N580="základní",J580,0)</f>
        <v>0</v>
      </c>
      <c r="BF580" s="204">
        <f>IF(N580="snížená",J580,0)</f>
        <v>0</v>
      </c>
      <c r="BG580" s="204">
        <f>IF(N580="zákl. přenesená",J580,0)</f>
        <v>0</v>
      </c>
      <c r="BH580" s="204">
        <f>IF(N580="sníž. přenesená",J580,0)</f>
        <v>0</v>
      </c>
      <c r="BI580" s="204">
        <f>IF(N580="nulová",J580,0)</f>
        <v>0</v>
      </c>
      <c r="BJ580" s="18" t="s">
        <v>84</v>
      </c>
      <c r="BK580" s="204">
        <f>ROUND(I580*H580,2)</f>
        <v>0</v>
      </c>
      <c r="BL580" s="18" t="s">
        <v>211</v>
      </c>
      <c r="BM580" s="203" t="s">
        <v>1038</v>
      </c>
    </row>
    <row r="581" spans="1:65" s="2" customFormat="1" ht="14.45" customHeight="1">
      <c r="A581" s="35"/>
      <c r="B581" s="36"/>
      <c r="C581" s="192" t="s">
        <v>1039</v>
      </c>
      <c r="D581" s="192" t="s">
        <v>207</v>
      </c>
      <c r="E581" s="193" t="s">
        <v>1040</v>
      </c>
      <c r="F581" s="194" t="s">
        <v>1041</v>
      </c>
      <c r="G581" s="195" t="s">
        <v>210</v>
      </c>
      <c r="H581" s="196">
        <v>1</v>
      </c>
      <c r="I581" s="197"/>
      <c r="J581" s="198">
        <f>ROUND(I581*H581,2)</f>
        <v>0</v>
      </c>
      <c r="K581" s="194" t="s">
        <v>1</v>
      </c>
      <c r="L581" s="40"/>
      <c r="M581" s="199" t="s">
        <v>1</v>
      </c>
      <c r="N581" s="200" t="s">
        <v>41</v>
      </c>
      <c r="O581" s="72"/>
      <c r="P581" s="201">
        <f>O581*H581</f>
        <v>0</v>
      </c>
      <c r="Q581" s="201">
        <v>0</v>
      </c>
      <c r="R581" s="201">
        <f>Q581*H581</f>
        <v>0</v>
      </c>
      <c r="S581" s="201">
        <v>0</v>
      </c>
      <c r="T581" s="202">
        <f>S581*H581</f>
        <v>0</v>
      </c>
      <c r="U581" s="35"/>
      <c r="V581" s="35"/>
      <c r="W581" s="35"/>
      <c r="X581" s="35"/>
      <c r="Y581" s="35"/>
      <c r="Z581" s="35"/>
      <c r="AA581" s="35"/>
      <c r="AB581" s="35"/>
      <c r="AC581" s="35"/>
      <c r="AD581" s="35"/>
      <c r="AE581" s="35"/>
      <c r="AR581" s="203" t="s">
        <v>211</v>
      </c>
      <c r="AT581" s="203" t="s">
        <v>207</v>
      </c>
      <c r="AU581" s="203" t="s">
        <v>218</v>
      </c>
      <c r="AY581" s="18" t="s">
        <v>205</v>
      </c>
      <c r="BE581" s="204">
        <f>IF(N581="základní",J581,0)</f>
        <v>0</v>
      </c>
      <c r="BF581" s="204">
        <f>IF(N581="snížená",J581,0)</f>
        <v>0</v>
      </c>
      <c r="BG581" s="204">
        <f>IF(N581="zákl. přenesená",J581,0)</f>
        <v>0</v>
      </c>
      <c r="BH581" s="204">
        <f>IF(N581="sníž. přenesená",J581,0)</f>
        <v>0</v>
      </c>
      <c r="BI581" s="204">
        <f>IF(N581="nulová",J581,0)</f>
        <v>0</v>
      </c>
      <c r="BJ581" s="18" t="s">
        <v>84</v>
      </c>
      <c r="BK581" s="204">
        <f>ROUND(I581*H581,2)</f>
        <v>0</v>
      </c>
      <c r="BL581" s="18" t="s">
        <v>211</v>
      </c>
      <c r="BM581" s="203" t="s">
        <v>1042</v>
      </c>
    </row>
    <row r="582" spans="1:65" s="2" customFormat="1" ht="24.2" customHeight="1">
      <c r="A582" s="35"/>
      <c r="B582" s="36"/>
      <c r="C582" s="192" t="s">
        <v>1043</v>
      </c>
      <c r="D582" s="192" t="s">
        <v>207</v>
      </c>
      <c r="E582" s="193" t="s">
        <v>1044</v>
      </c>
      <c r="F582" s="194" t="s">
        <v>1045</v>
      </c>
      <c r="G582" s="195" t="s">
        <v>210</v>
      </c>
      <c r="H582" s="196">
        <v>1</v>
      </c>
      <c r="I582" s="197"/>
      <c r="J582" s="198">
        <f>ROUND(I582*H582,2)</f>
        <v>0</v>
      </c>
      <c r="K582" s="194" t="s">
        <v>1</v>
      </c>
      <c r="L582" s="40"/>
      <c r="M582" s="199" t="s">
        <v>1</v>
      </c>
      <c r="N582" s="200" t="s">
        <v>41</v>
      </c>
      <c r="O582" s="72"/>
      <c r="P582" s="201">
        <f>O582*H582</f>
        <v>0</v>
      </c>
      <c r="Q582" s="201">
        <v>0</v>
      </c>
      <c r="R582" s="201">
        <f>Q582*H582</f>
        <v>0</v>
      </c>
      <c r="S582" s="201">
        <v>0</v>
      </c>
      <c r="T582" s="202">
        <f>S582*H582</f>
        <v>0</v>
      </c>
      <c r="U582" s="35"/>
      <c r="V582" s="35"/>
      <c r="W582" s="35"/>
      <c r="X582" s="35"/>
      <c r="Y582" s="35"/>
      <c r="Z582" s="35"/>
      <c r="AA582" s="35"/>
      <c r="AB582" s="35"/>
      <c r="AC582" s="35"/>
      <c r="AD582" s="35"/>
      <c r="AE582" s="35"/>
      <c r="AR582" s="203" t="s">
        <v>211</v>
      </c>
      <c r="AT582" s="203" t="s">
        <v>207</v>
      </c>
      <c r="AU582" s="203" t="s">
        <v>218</v>
      </c>
      <c r="AY582" s="18" t="s">
        <v>205</v>
      </c>
      <c r="BE582" s="204">
        <f>IF(N582="základní",J582,0)</f>
        <v>0</v>
      </c>
      <c r="BF582" s="204">
        <f>IF(N582="snížená",J582,0)</f>
        <v>0</v>
      </c>
      <c r="BG582" s="204">
        <f>IF(N582="zákl. přenesená",J582,0)</f>
        <v>0</v>
      </c>
      <c r="BH582" s="204">
        <f>IF(N582="sníž. přenesená",J582,0)</f>
        <v>0</v>
      </c>
      <c r="BI582" s="204">
        <f>IF(N582="nulová",J582,0)</f>
        <v>0</v>
      </c>
      <c r="BJ582" s="18" t="s">
        <v>84</v>
      </c>
      <c r="BK582" s="204">
        <f>ROUND(I582*H582,2)</f>
        <v>0</v>
      </c>
      <c r="BL582" s="18" t="s">
        <v>211</v>
      </c>
      <c r="BM582" s="203" t="s">
        <v>1046</v>
      </c>
    </row>
    <row r="583" spans="1:65" s="2" customFormat="1" ht="24.2" customHeight="1">
      <c r="A583" s="35"/>
      <c r="B583" s="36"/>
      <c r="C583" s="192" t="s">
        <v>1047</v>
      </c>
      <c r="D583" s="192" t="s">
        <v>207</v>
      </c>
      <c r="E583" s="193" t="s">
        <v>1048</v>
      </c>
      <c r="F583" s="194" t="s">
        <v>1049</v>
      </c>
      <c r="G583" s="195" t="s">
        <v>210</v>
      </c>
      <c r="H583" s="196">
        <v>1</v>
      </c>
      <c r="I583" s="197"/>
      <c r="J583" s="198">
        <f>ROUND(I583*H583,2)</f>
        <v>0</v>
      </c>
      <c r="K583" s="194" t="s">
        <v>1</v>
      </c>
      <c r="L583" s="40"/>
      <c r="M583" s="199" t="s">
        <v>1</v>
      </c>
      <c r="N583" s="200" t="s">
        <v>41</v>
      </c>
      <c r="O583" s="72"/>
      <c r="P583" s="201">
        <f>O583*H583</f>
        <v>0</v>
      </c>
      <c r="Q583" s="201">
        <v>0</v>
      </c>
      <c r="R583" s="201">
        <f>Q583*H583</f>
        <v>0</v>
      </c>
      <c r="S583" s="201">
        <v>0</v>
      </c>
      <c r="T583" s="202">
        <f>S583*H583</f>
        <v>0</v>
      </c>
      <c r="U583" s="35"/>
      <c r="V583" s="35"/>
      <c r="W583" s="35"/>
      <c r="X583" s="35"/>
      <c r="Y583" s="35"/>
      <c r="Z583" s="35"/>
      <c r="AA583" s="35"/>
      <c r="AB583" s="35"/>
      <c r="AC583" s="35"/>
      <c r="AD583" s="35"/>
      <c r="AE583" s="35"/>
      <c r="AR583" s="203" t="s">
        <v>211</v>
      </c>
      <c r="AT583" s="203" t="s">
        <v>207</v>
      </c>
      <c r="AU583" s="203" t="s">
        <v>218</v>
      </c>
      <c r="AY583" s="18" t="s">
        <v>205</v>
      </c>
      <c r="BE583" s="204">
        <f>IF(N583="základní",J583,0)</f>
        <v>0</v>
      </c>
      <c r="BF583" s="204">
        <f>IF(N583="snížená",J583,0)</f>
        <v>0</v>
      </c>
      <c r="BG583" s="204">
        <f>IF(N583="zákl. přenesená",J583,0)</f>
        <v>0</v>
      </c>
      <c r="BH583" s="204">
        <f>IF(N583="sníž. přenesená",J583,0)</f>
        <v>0</v>
      </c>
      <c r="BI583" s="204">
        <f>IF(N583="nulová",J583,0)</f>
        <v>0</v>
      </c>
      <c r="BJ583" s="18" t="s">
        <v>84</v>
      </c>
      <c r="BK583" s="204">
        <f>ROUND(I583*H583,2)</f>
        <v>0</v>
      </c>
      <c r="BL583" s="18" t="s">
        <v>211</v>
      </c>
      <c r="BM583" s="203" t="s">
        <v>1050</v>
      </c>
    </row>
    <row r="584" spans="2:63" s="12" customFormat="1" ht="20.85" customHeight="1">
      <c r="B584" s="176"/>
      <c r="C584" s="177"/>
      <c r="D584" s="178" t="s">
        <v>75</v>
      </c>
      <c r="E584" s="190" t="s">
        <v>987</v>
      </c>
      <c r="F584" s="190" t="s">
        <v>1051</v>
      </c>
      <c r="G584" s="177"/>
      <c r="H584" s="177"/>
      <c r="I584" s="180"/>
      <c r="J584" s="191">
        <f>BK584</f>
        <v>0</v>
      </c>
      <c r="K584" s="177"/>
      <c r="L584" s="182"/>
      <c r="M584" s="183"/>
      <c r="N584" s="184"/>
      <c r="O584" s="184"/>
      <c r="P584" s="185">
        <v>0</v>
      </c>
      <c r="Q584" s="184"/>
      <c r="R584" s="185">
        <v>0</v>
      </c>
      <c r="S584" s="184"/>
      <c r="T584" s="186">
        <v>0</v>
      </c>
      <c r="AR584" s="187" t="s">
        <v>84</v>
      </c>
      <c r="AT584" s="188" t="s">
        <v>75</v>
      </c>
      <c r="AU584" s="188" t="s">
        <v>86</v>
      </c>
      <c r="AY584" s="187" t="s">
        <v>205</v>
      </c>
      <c r="BK584" s="189">
        <v>0</v>
      </c>
    </row>
    <row r="585" spans="2:63" s="12" customFormat="1" ht="22.9" customHeight="1">
      <c r="B585" s="176"/>
      <c r="C585" s="177"/>
      <c r="D585" s="178" t="s">
        <v>75</v>
      </c>
      <c r="E585" s="190" t="s">
        <v>377</v>
      </c>
      <c r="F585" s="190" t="s">
        <v>378</v>
      </c>
      <c r="G585" s="177"/>
      <c r="H585" s="177"/>
      <c r="I585" s="180"/>
      <c r="J585" s="191">
        <f>BK585</f>
        <v>0</v>
      </c>
      <c r="K585" s="177"/>
      <c r="L585" s="182"/>
      <c r="M585" s="183"/>
      <c r="N585" s="184"/>
      <c r="O585" s="184"/>
      <c r="P585" s="185">
        <f>SUM(P586:P590)</f>
        <v>0</v>
      </c>
      <c r="Q585" s="184"/>
      <c r="R585" s="185">
        <f>SUM(R586:R590)</f>
        <v>0</v>
      </c>
      <c r="S585" s="184"/>
      <c r="T585" s="186">
        <f>SUM(T586:T590)</f>
        <v>0</v>
      </c>
      <c r="AR585" s="187" t="s">
        <v>84</v>
      </c>
      <c r="AT585" s="188" t="s">
        <v>75</v>
      </c>
      <c r="AU585" s="188" t="s">
        <v>84</v>
      </c>
      <c r="AY585" s="187" t="s">
        <v>205</v>
      </c>
      <c r="BK585" s="189">
        <f>SUM(BK586:BK590)</f>
        <v>0</v>
      </c>
    </row>
    <row r="586" spans="1:65" s="2" customFormat="1" ht="24.2" customHeight="1">
      <c r="A586" s="35"/>
      <c r="B586" s="36"/>
      <c r="C586" s="192" t="s">
        <v>1052</v>
      </c>
      <c r="D586" s="192" t="s">
        <v>207</v>
      </c>
      <c r="E586" s="193" t="s">
        <v>1053</v>
      </c>
      <c r="F586" s="194" t="s">
        <v>1054</v>
      </c>
      <c r="G586" s="195" t="s">
        <v>382</v>
      </c>
      <c r="H586" s="196">
        <v>52.45</v>
      </c>
      <c r="I586" s="197"/>
      <c r="J586" s="198">
        <f>ROUND(I586*H586,2)</f>
        <v>0</v>
      </c>
      <c r="K586" s="194" t="s">
        <v>278</v>
      </c>
      <c r="L586" s="40"/>
      <c r="M586" s="199" t="s">
        <v>1</v>
      </c>
      <c r="N586" s="200" t="s">
        <v>41</v>
      </c>
      <c r="O586" s="72"/>
      <c r="P586" s="201">
        <f>O586*H586</f>
        <v>0</v>
      </c>
      <c r="Q586" s="201">
        <v>0</v>
      </c>
      <c r="R586" s="201">
        <f>Q586*H586</f>
        <v>0</v>
      </c>
      <c r="S586" s="201">
        <v>0</v>
      </c>
      <c r="T586" s="202">
        <f>S586*H586</f>
        <v>0</v>
      </c>
      <c r="U586" s="35"/>
      <c r="V586" s="35"/>
      <c r="W586" s="35"/>
      <c r="X586" s="35"/>
      <c r="Y586" s="35"/>
      <c r="Z586" s="35"/>
      <c r="AA586" s="35"/>
      <c r="AB586" s="35"/>
      <c r="AC586" s="35"/>
      <c r="AD586" s="35"/>
      <c r="AE586" s="35"/>
      <c r="AR586" s="203" t="s">
        <v>211</v>
      </c>
      <c r="AT586" s="203" t="s">
        <v>207</v>
      </c>
      <c r="AU586" s="203" t="s">
        <v>86</v>
      </c>
      <c r="AY586" s="18" t="s">
        <v>205</v>
      </c>
      <c r="BE586" s="204">
        <f>IF(N586="základní",J586,0)</f>
        <v>0</v>
      </c>
      <c r="BF586" s="204">
        <f>IF(N586="snížená",J586,0)</f>
        <v>0</v>
      </c>
      <c r="BG586" s="204">
        <f>IF(N586="zákl. přenesená",J586,0)</f>
        <v>0</v>
      </c>
      <c r="BH586" s="204">
        <f>IF(N586="sníž. přenesená",J586,0)</f>
        <v>0</v>
      </c>
      <c r="BI586" s="204">
        <f>IF(N586="nulová",J586,0)</f>
        <v>0</v>
      </c>
      <c r="BJ586" s="18" t="s">
        <v>84</v>
      </c>
      <c r="BK586" s="204">
        <f>ROUND(I586*H586,2)</f>
        <v>0</v>
      </c>
      <c r="BL586" s="18" t="s">
        <v>211</v>
      </c>
      <c r="BM586" s="203" t="s">
        <v>1055</v>
      </c>
    </row>
    <row r="587" spans="1:65" s="2" customFormat="1" ht="24.2" customHeight="1">
      <c r="A587" s="35"/>
      <c r="B587" s="36"/>
      <c r="C587" s="192" t="s">
        <v>1056</v>
      </c>
      <c r="D587" s="192" t="s">
        <v>207</v>
      </c>
      <c r="E587" s="193" t="s">
        <v>1057</v>
      </c>
      <c r="F587" s="194" t="s">
        <v>1058</v>
      </c>
      <c r="G587" s="195" t="s">
        <v>382</v>
      </c>
      <c r="H587" s="196">
        <v>52.45</v>
      </c>
      <c r="I587" s="197"/>
      <c r="J587" s="198">
        <f>ROUND(I587*H587,2)</f>
        <v>0</v>
      </c>
      <c r="K587" s="194" t="s">
        <v>278</v>
      </c>
      <c r="L587" s="40"/>
      <c r="M587" s="199" t="s">
        <v>1</v>
      </c>
      <c r="N587" s="200" t="s">
        <v>41</v>
      </c>
      <c r="O587" s="72"/>
      <c r="P587" s="201">
        <f>O587*H587</f>
        <v>0</v>
      </c>
      <c r="Q587" s="201">
        <v>0</v>
      </c>
      <c r="R587" s="201">
        <f>Q587*H587</f>
        <v>0</v>
      </c>
      <c r="S587" s="201">
        <v>0</v>
      </c>
      <c r="T587" s="202">
        <f>S587*H587</f>
        <v>0</v>
      </c>
      <c r="U587" s="35"/>
      <c r="V587" s="35"/>
      <c r="W587" s="35"/>
      <c r="X587" s="35"/>
      <c r="Y587" s="35"/>
      <c r="Z587" s="35"/>
      <c r="AA587" s="35"/>
      <c r="AB587" s="35"/>
      <c r="AC587" s="35"/>
      <c r="AD587" s="35"/>
      <c r="AE587" s="35"/>
      <c r="AR587" s="203" t="s">
        <v>211</v>
      </c>
      <c r="AT587" s="203" t="s">
        <v>207</v>
      </c>
      <c r="AU587" s="203" t="s">
        <v>86</v>
      </c>
      <c r="AY587" s="18" t="s">
        <v>205</v>
      </c>
      <c r="BE587" s="204">
        <f>IF(N587="základní",J587,0)</f>
        <v>0</v>
      </c>
      <c r="BF587" s="204">
        <f>IF(N587="snížená",J587,0)</f>
        <v>0</v>
      </c>
      <c r="BG587" s="204">
        <f>IF(N587="zákl. přenesená",J587,0)</f>
        <v>0</v>
      </c>
      <c r="BH587" s="204">
        <f>IF(N587="sníž. přenesená",J587,0)</f>
        <v>0</v>
      </c>
      <c r="BI587" s="204">
        <f>IF(N587="nulová",J587,0)</f>
        <v>0</v>
      </c>
      <c r="BJ587" s="18" t="s">
        <v>84</v>
      </c>
      <c r="BK587" s="204">
        <f>ROUND(I587*H587,2)</f>
        <v>0</v>
      </c>
      <c r="BL587" s="18" t="s">
        <v>211</v>
      </c>
      <c r="BM587" s="203" t="s">
        <v>1059</v>
      </c>
    </row>
    <row r="588" spans="1:65" s="2" customFormat="1" ht="24.2" customHeight="1">
      <c r="A588" s="35"/>
      <c r="B588" s="36"/>
      <c r="C588" s="192" t="s">
        <v>1060</v>
      </c>
      <c r="D588" s="192" t="s">
        <v>207</v>
      </c>
      <c r="E588" s="193" t="s">
        <v>1061</v>
      </c>
      <c r="F588" s="194" t="s">
        <v>1062</v>
      </c>
      <c r="G588" s="195" t="s">
        <v>382</v>
      </c>
      <c r="H588" s="196">
        <v>734.3</v>
      </c>
      <c r="I588" s="197"/>
      <c r="J588" s="198">
        <f>ROUND(I588*H588,2)</f>
        <v>0</v>
      </c>
      <c r="K588" s="194" t="s">
        <v>278</v>
      </c>
      <c r="L588" s="40"/>
      <c r="M588" s="199" t="s">
        <v>1</v>
      </c>
      <c r="N588" s="200" t="s">
        <v>41</v>
      </c>
      <c r="O588" s="72"/>
      <c r="P588" s="201">
        <f>O588*H588</f>
        <v>0</v>
      </c>
      <c r="Q588" s="201">
        <v>0</v>
      </c>
      <c r="R588" s="201">
        <f>Q588*H588</f>
        <v>0</v>
      </c>
      <c r="S588" s="201">
        <v>0</v>
      </c>
      <c r="T588" s="202">
        <f>S588*H588</f>
        <v>0</v>
      </c>
      <c r="U588" s="35"/>
      <c r="V588" s="35"/>
      <c r="W588" s="35"/>
      <c r="X588" s="35"/>
      <c r="Y588" s="35"/>
      <c r="Z588" s="35"/>
      <c r="AA588" s="35"/>
      <c r="AB588" s="35"/>
      <c r="AC588" s="35"/>
      <c r="AD588" s="35"/>
      <c r="AE588" s="35"/>
      <c r="AR588" s="203" t="s">
        <v>211</v>
      </c>
      <c r="AT588" s="203" t="s">
        <v>207</v>
      </c>
      <c r="AU588" s="203" t="s">
        <v>86</v>
      </c>
      <c r="AY588" s="18" t="s">
        <v>205</v>
      </c>
      <c r="BE588" s="204">
        <f>IF(N588="základní",J588,0)</f>
        <v>0</v>
      </c>
      <c r="BF588" s="204">
        <f>IF(N588="snížená",J588,0)</f>
        <v>0</v>
      </c>
      <c r="BG588" s="204">
        <f>IF(N588="zákl. přenesená",J588,0)</f>
        <v>0</v>
      </c>
      <c r="BH588" s="204">
        <f>IF(N588="sníž. přenesená",J588,0)</f>
        <v>0</v>
      </c>
      <c r="BI588" s="204">
        <f>IF(N588="nulová",J588,0)</f>
        <v>0</v>
      </c>
      <c r="BJ588" s="18" t="s">
        <v>84</v>
      </c>
      <c r="BK588" s="204">
        <f>ROUND(I588*H588,2)</f>
        <v>0</v>
      </c>
      <c r="BL588" s="18" t="s">
        <v>211</v>
      </c>
      <c r="BM588" s="203" t="s">
        <v>1063</v>
      </c>
    </row>
    <row r="589" spans="2:51" s="13" customFormat="1" ht="12">
      <c r="B589" s="214"/>
      <c r="C589" s="215"/>
      <c r="D589" s="205" t="s">
        <v>284</v>
      </c>
      <c r="E589" s="215"/>
      <c r="F589" s="217" t="s">
        <v>1064</v>
      </c>
      <c r="G589" s="215"/>
      <c r="H589" s="218">
        <v>734.3</v>
      </c>
      <c r="I589" s="219"/>
      <c r="J589" s="215"/>
      <c r="K589" s="215"/>
      <c r="L589" s="220"/>
      <c r="M589" s="221"/>
      <c r="N589" s="222"/>
      <c r="O589" s="222"/>
      <c r="P589" s="222"/>
      <c r="Q589" s="222"/>
      <c r="R589" s="222"/>
      <c r="S589" s="222"/>
      <c r="T589" s="223"/>
      <c r="AT589" s="224" t="s">
        <v>284</v>
      </c>
      <c r="AU589" s="224" t="s">
        <v>86</v>
      </c>
      <c r="AV589" s="13" t="s">
        <v>86</v>
      </c>
      <c r="AW589" s="13" t="s">
        <v>4</v>
      </c>
      <c r="AX589" s="13" t="s">
        <v>84</v>
      </c>
      <c r="AY589" s="224" t="s">
        <v>205</v>
      </c>
    </row>
    <row r="590" spans="1:65" s="2" customFormat="1" ht="24.2" customHeight="1">
      <c r="A590" s="35"/>
      <c r="B590" s="36"/>
      <c r="C590" s="192" t="s">
        <v>1065</v>
      </c>
      <c r="D590" s="192" t="s">
        <v>207</v>
      </c>
      <c r="E590" s="193" t="s">
        <v>1066</v>
      </c>
      <c r="F590" s="194" t="s">
        <v>1067</v>
      </c>
      <c r="G590" s="195" t="s">
        <v>382</v>
      </c>
      <c r="H590" s="196">
        <v>52.45</v>
      </c>
      <c r="I590" s="197"/>
      <c r="J590" s="198">
        <f>ROUND(I590*H590,2)</f>
        <v>0</v>
      </c>
      <c r="K590" s="194" t="s">
        <v>278</v>
      </c>
      <c r="L590" s="40"/>
      <c r="M590" s="199" t="s">
        <v>1</v>
      </c>
      <c r="N590" s="200" t="s">
        <v>41</v>
      </c>
      <c r="O590" s="72"/>
      <c r="P590" s="201">
        <f>O590*H590</f>
        <v>0</v>
      </c>
      <c r="Q590" s="201">
        <v>0</v>
      </c>
      <c r="R590" s="201">
        <f>Q590*H590</f>
        <v>0</v>
      </c>
      <c r="S590" s="201">
        <v>0</v>
      </c>
      <c r="T590" s="202">
        <f>S590*H590</f>
        <v>0</v>
      </c>
      <c r="U590" s="35"/>
      <c r="V590" s="35"/>
      <c r="W590" s="35"/>
      <c r="X590" s="35"/>
      <c r="Y590" s="35"/>
      <c r="Z590" s="35"/>
      <c r="AA590" s="35"/>
      <c r="AB590" s="35"/>
      <c r="AC590" s="35"/>
      <c r="AD590" s="35"/>
      <c r="AE590" s="35"/>
      <c r="AR590" s="203" t="s">
        <v>211</v>
      </c>
      <c r="AT590" s="203" t="s">
        <v>207</v>
      </c>
      <c r="AU590" s="203" t="s">
        <v>86</v>
      </c>
      <c r="AY590" s="18" t="s">
        <v>205</v>
      </c>
      <c r="BE590" s="204">
        <f>IF(N590="základní",J590,0)</f>
        <v>0</v>
      </c>
      <c r="BF590" s="204">
        <f>IF(N590="snížená",J590,0)</f>
        <v>0</v>
      </c>
      <c r="BG590" s="204">
        <f>IF(N590="zákl. přenesená",J590,0)</f>
        <v>0</v>
      </c>
      <c r="BH590" s="204">
        <f>IF(N590="sníž. přenesená",J590,0)</f>
        <v>0</v>
      </c>
      <c r="BI590" s="204">
        <f>IF(N590="nulová",J590,0)</f>
        <v>0</v>
      </c>
      <c r="BJ590" s="18" t="s">
        <v>84</v>
      </c>
      <c r="BK590" s="204">
        <f>ROUND(I590*H590,2)</f>
        <v>0</v>
      </c>
      <c r="BL590" s="18" t="s">
        <v>211</v>
      </c>
      <c r="BM590" s="203" t="s">
        <v>1068</v>
      </c>
    </row>
    <row r="591" spans="2:63" s="12" customFormat="1" ht="22.9" customHeight="1">
      <c r="B591" s="176"/>
      <c r="C591" s="177"/>
      <c r="D591" s="178" t="s">
        <v>75</v>
      </c>
      <c r="E591" s="190" t="s">
        <v>1069</v>
      </c>
      <c r="F591" s="190" t="s">
        <v>1070</v>
      </c>
      <c r="G591" s="177"/>
      <c r="H591" s="177"/>
      <c r="I591" s="180"/>
      <c r="J591" s="191">
        <f>BK591</f>
        <v>0</v>
      </c>
      <c r="K591" s="177"/>
      <c r="L591" s="182"/>
      <c r="M591" s="183"/>
      <c r="N591" s="184"/>
      <c r="O591" s="184"/>
      <c r="P591" s="185">
        <f>P592</f>
        <v>0</v>
      </c>
      <c r="Q591" s="184"/>
      <c r="R591" s="185">
        <f>R592</f>
        <v>0</v>
      </c>
      <c r="S591" s="184"/>
      <c r="T591" s="186">
        <f>T592</f>
        <v>0</v>
      </c>
      <c r="AR591" s="187" t="s">
        <v>84</v>
      </c>
      <c r="AT591" s="188" t="s">
        <v>75</v>
      </c>
      <c r="AU591" s="188" t="s">
        <v>84</v>
      </c>
      <c r="AY591" s="187" t="s">
        <v>205</v>
      </c>
      <c r="BK591" s="189">
        <f>BK592</f>
        <v>0</v>
      </c>
    </row>
    <row r="592" spans="1:65" s="2" customFormat="1" ht="14.45" customHeight="1">
      <c r="A592" s="35"/>
      <c r="B592" s="36"/>
      <c r="C592" s="192" t="s">
        <v>1071</v>
      </c>
      <c r="D592" s="192" t="s">
        <v>207</v>
      </c>
      <c r="E592" s="193" t="s">
        <v>1072</v>
      </c>
      <c r="F592" s="194" t="s">
        <v>1073</v>
      </c>
      <c r="G592" s="195" t="s">
        <v>382</v>
      </c>
      <c r="H592" s="196">
        <v>2858.481</v>
      </c>
      <c r="I592" s="197"/>
      <c r="J592" s="198">
        <f>ROUND(I592*H592,2)</f>
        <v>0</v>
      </c>
      <c r="K592" s="194" t="s">
        <v>278</v>
      </c>
      <c r="L592" s="40"/>
      <c r="M592" s="199" t="s">
        <v>1</v>
      </c>
      <c r="N592" s="200" t="s">
        <v>41</v>
      </c>
      <c r="O592" s="72"/>
      <c r="P592" s="201">
        <f>O592*H592</f>
        <v>0</v>
      </c>
      <c r="Q592" s="201">
        <v>0</v>
      </c>
      <c r="R592" s="201">
        <f>Q592*H592</f>
        <v>0</v>
      </c>
      <c r="S592" s="201">
        <v>0</v>
      </c>
      <c r="T592" s="202">
        <f>S592*H592</f>
        <v>0</v>
      </c>
      <c r="U592" s="35"/>
      <c r="V592" s="35"/>
      <c r="W592" s="35"/>
      <c r="X592" s="35"/>
      <c r="Y592" s="35"/>
      <c r="Z592" s="35"/>
      <c r="AA592" s="35"/>
      <c r="AB592" s="35"/>
      <c r="AC592" s="35"/>
      <c r="AD592" s="35"/>
      <c r="AE592" s="35"/>
      <c r="AR592" s="203" t="s">
        <v>211</v>
      </c>
      <c r="AT592" s="203" t="s">
        <v>207</v>
      </c>
      <c r="AU592" s="203" t="s">
        <v>86</v>
      </c>
      <c r="AY592" s="18" t="s">
        <v>205</v>
      </c>
      <c r="BE592" s="204">
        <f>IF(N592="základní",J592,0)</f>
        <v>0</v>
      </c>
      <c r="BF592" s="204">
        <f>IF(N592="snížená",J592,0)</f>
        <v>0</v>
      </c>
      <c r="BG592" s="204">
        <f>IF(N592="zákl. přenesená",J592,0)</f>
        <v>0</v>
      </c>
      <c r="BH592" s="204">
        <f>IF(N592="sníž. přenesená",J592,0)</f>
        <v>0</v>
      </c>
      <c r="BI592" s="204">
        <f>IF(N592="nulová",J592,0)</f>
        <v>0</v>
      </c>
      <c r="BJ592" s="18" t="s">
        <v>84</v>
      </c>
      <c r="BK592" s="204">
        <f>ROUND(I592*H592,2)</f>
        <v>0</v>
      </c>
      <c r="BL592" s="18" t="s">
        <v>211</v>
      </c>
      <c r="BM592" s="203" t="s">
        <v>1074</v>
      </c>
    </row>
    <row r="593" spans="2:63" s="12" customFormat="1" ht="25.9" customHeight="1">
      <c r="B593" s="176"/>
      <c r="C593" s="177"/>
      <c r="D593" s="178" t="s">
        <v>75</v>
      </c>
      <c r="E593" s="179" t="s">
        <v>1075</v>
      </c>
      <c r="F593" s="179" t="s">
        <v>1076</v>
      </c>
      <c r="G593" s="177"/>
      <c r="H593" s="177"/>
      <c r="I593" s="180"/>
      <c r="J593" s="181">
        <f>BK593</f>
        <v>0</v>
      </c>
      <c r="K593" s="177"/>
      <c r="L593" s="182"/>
      <c r="M593" s="183"/>
      <c r="N593" s="184"/>
      <c r="O593" s="184"/>
      <c r="P593" s="185">
        <f>P594+P630+P655+P693+P704+P713+P762+P812+P860+P1024+P1069+P1109+P1138+P1140</f>
        <v>0</v>
      </c>
      <c r="Q593" s="184"/>
      <c r="R593" s="185">
        <f>R594+R630+R655+R693+R704+R713+R762+R812+R860+R1024+R1069+R1109+R1138+R1140</f>
        <v>84.8832684</v>
      </c>
      <c r="S593" s="184"/>
      <c r="T593" s="186">
        <f>T594+T630+T655+T693+T704+T713+T762+T812+T860+T1024+T1069+T1109+T1138+T1140</f>
        <v>0.5314812</v>
      </c>
      <c r="AR593" s="187" t="s">
        <v>86</v>
      </c>
      <c r="AT593" s="188" t="s">
        <v>75</v>
      </c>
      <c r="AU593" s="188" t="s">
        <v>76</v>
      </c>
      <c r="AY593" s="187" t="s">
        <v>205</v>
      </c>
      <c r="BK593" s="189">
        <f>BK594+BK630+BK655+BK693+BK704+BK713+BK762+BK812+BK860+BK1024+BK1069+BK1109+BK1138+BK1140</f>
        <v>0</v>
      </c>
    </row>
    <row r="594" spans="2:63" s="12" customFormat="1" ht="22.9" customHeight="1">
      <c r="B594" s="176"/>
      <c r="C594" s="177"/>
      <c r="D594" s="178" t="s">
        <v>75</v>
      </c>
      <c r="E594" s="190" t="s">
        <v>1077</v>
      </c>
      <c r="F594" s="190" t="s">
        <v>1078</v>
      </c>
      <c r="G594" s="177"/>
      <c r="H594" s="177"/>
      <c r="I594" s="180"/>
      <c r="J594" s="191">
        <f>BK594</f>
        <v>0</v>
      </c>
      <c r="K594" s="177"/>
      <c r="L594" s="182"/>
      <c r="M594" s="183"/>
      <c r="N594" s="184"/>
      <c r="O594" s="184"/>
      <c r="P594" s="185">
        <f>SUM(P595:P629)</f>
        <v>0</v>
      </c>
      <c r="Q594" s="184"/>
      <c r="R594" s="185">
        <f>SUM(R595:R629)</f>
        <v>12.251459</v>
      </c>
      <c r="S594" s="184"/>
      <c r="T594" s="186">
        <f>SUM(T595:T629)</f>
        <v>0</v>
      </c>
      <c r="AR594" s="187" t="s">
        <v>86</v>
      </c>
      <c r="AT594" s="188" t="s">
        <v>75</v>
      </c>
      <c r="AU594" s="188" t="s">
        <v>84</v>
      </c>
      <c r="AY594" s="187" t="s">
        <v>205</v>
      </c>
      <c r="BK594" s="189">
        <f>SUM(BK595:BK629)</f>
        <v>0</v>
      </c>
    </row>
    <row r="595" spans="1:65" s="2" customFormat="1" ht="24.2" customHeight="1">
      <c r="A595" s="35"/>
      <c r="B595" s="36"/>
      <c r="C595" s="192" t="s">
        <v>1079</v>
      </c>
      <c r="D595" s="192" t="s">
        <v>207</v>
      </c>
      <c r="E595" s="193" t="s">
        <v>1080</v>
      </c>
      <c r="F595" s="194" t="s">
        <v>1081</v>
      </c>
      <c r="G595" s="195" t="s">
        <v>282</v>
      </c>
      <c r="H595" s="196">
        <v>1268.8</v>
      </c>
      <c r="I595" s="197"/>
      <c r="J595" s="198">
        <f>ROUND(I595*H595,2)</f>
        <v>0</v>
      </c>
      <c r="K595" s="194" t="s">
        <v>278</v>
      </c>
      <c r="L595" s="40"/>
      <c r="M595" s="199" t="s">
        <v>1</v>
      </c>
      <c r="N595" s="200" t="s">
        <v>41</v>
      </c>
      <c r="O595" s="72"/>
      <c r="P595" s="201">
        <f>O595*H595</f>
        <v>0</v>
      </c>
      <c r="Q595" s="201">
        <v>3E-05</v>
      </c>
      <c r="R595" s="201">
        <f>Q595*H595</f>
        <v>0.038064</v>
      </c>
      <c r="S595" s="201">
        <v>0</v>
      </c>
      <c r="T595" s="202">
        <f>S595*H595</f>
        <v>0</v>
      </c>
      <c r="U595" s="35"/>
      <c r="V595" s="35"/>
      <c r="W595" s="35"/>
      <c r="X595" s="35"/>
      <c r="Y595" s="35"/>
      <c r="Z595" s="35"/>
      <c r="AA595" s="35"/>
      <c r="AB595" s="35"/>
      <c r="AC595" s="35"/>
      <c r="AD595" s="35"/>
      <c r="AE595" s="35"/>
      <c r="AR595" s="203" t="s">
        <v>341</v>
      </c>
      <c r="AT595" s="203" t="s">
        <v>207</v>
      </c>
      <c r="AU595" s="203" t="s">
        <v>86</v>
      </c>
      <c r="AY595" s="18" t="s">
        <v>205</v>
      </c>
      <c r="BE595" s="204">
        <f>IF(N595="základní",J595,0)</f>
        <v>0</v>
      </c>
      <c r="BF595" s="204">
        <f>IF(N595="snížená",J595,0)</f>
        <v>0</v>
      </c>
      <c r="BG595" s="204">
        <f>IF(N595="zákl. přenesená",J595,0)</f>
        <v>0</v>
      </c>
      <c r="BH595" s="204">
        <f>IF(N595="sníž. přenesená",J595,0)</f>
        <v>0</v>
      </c>
      <c r="BI595" s="204">
        <f>IF(N595="nulová",J595,0)</f>
        <v>0</v>
      </c>
      <c r="BJ595" s="18" t="s">
        <v>84</v>
      </c>
      <c r="BK595" s="204">
        <f>ROUND(I595*H595,2)</f>
        <v>0</v>
      </c>
      <c r="BL595" s="18" t="s">
        <v>341</v>
      </c>
      <c r="BM595" s="203" t="s">
        <v>1082</v>
      </c>
    </row>
    <row r="596" spans="2:51" s="14" customFormat="1" ht="12">
      <c r="B596" s="229"/>
      <c r="C596" s="230"/>
      <c r="D596" s="205" t="s">
        <v>284</v>
      </c>
      <c r="E596" s="231" t="s">
        <v>1</v>
      </c>
      <c r="F596" s="232" t="s">
        <v>1083</v>
      </c>
      <c r="G596" s="230"/>
      <c r="H596" s="231" t="s">
        <v>1</v>
      </c>
      <c r="I596" s="233"/>
      <c r="J596" s="230"/>
      <c r="K596" s="230"/>
      <c r="L596" s="234"/>
      <c r="M596" s="235"/>
      <c r="N596" s="236"/>
      <c r="O596" s="236"/>
      <c r="P596" s="236"/>
      <c r="Q596" s="236"/>
      <c r="R596" s="236"/>
      <c r="S596" s="236"/>
      <c r="T596" s="237"/>
      <c r="AT596" s="238" t="s">
        <v>284</v>
      </c>
      <c r="AU596" s="238" t="s">
        <v>86</v>
      </c>
      <c r="AV596" s="14" t="s">
        <v>84</v>
      </c>
      <c r="AW596" s="14" t="s">
        <v>32</v>
      </c>
      <c r="AX596" s="14" t="s">
        <v>76</v>
      </c>
      <c r="AY596" s="238" t="s">
        <v>205</v>
      </c>
    </row>
    <row r="597" spans="2:51" s="13" customFormat="1" ht="12">
      <c r="B597" s="214"/>
      <c r="C597" s="215"/>
      <c r="D597" s="205" t="s">
        <v>284</v>
      </c>
      <c r="E597" s="216" t="s">
        <v>1</v>
      </c>
      <c r="F597" s="217" t="s">
        <v>1084</v>
      </c>
      <c r="G597" s="215"/>
      <c r="H597" s="218">
        <v>1236</v>
      </c>
      <c r="I597" s="219"/>
      <c r="J597" s="215"/>
      <c r="K597" s="215"/>
      <c r="L597" s="220"/>
      <c r="M597" s="221"/>
      <c r="N597" s="222"/>
      <c r="O597" s="222"/>
      <c r="P597" s="222"/>
      <c r="Q597" s="222"/>
      <c r="R597" s="222"/>
      <c r="S597" s="222"/>
      <c r="T597" s="223"/>
      <c r="AT597" s="224" t="s">
        <v>284</v>
      </c>
      <c r="AU597" s="224" t="s">
        <v>86</v>
      </c>
      <c r="AV597" s="13" t="s">
        <v>86</v>
      </c>
      <c r="AW597" s="13" t="s">
        <v>32</v>
      </c>
      <c r="AX597" s="13" t="s">
        <v>76</v>
      </c>
      <c r="AY597" s="224" t="s">
        <v>205</v>
      </c>
    </row>
    <row r="598" spans="2:51" s="13" customFormat="1" ht="12">
      <c r="B598" s="214"/>
      <c r="C598" s="215"/>
      <c r="D598" s="205" t="s">
        <v>284</v>
      </c>
      <c r="E598" s="216" t="s">
        <v>1</v>
      </c>
      <c r="F598" s="217" t="s">
        <v>1085</v>
      </c>
      <c r="G598" s="215"/>
      <c r="H598" s="218">
        <v>17.6</v>
      </c>
      <c r="I598" s="219"/>
      <c r="J598" s="215"/>
      <c r="K598" s="215"/>
      <c r="L598" s="220"/>
      <c r="M598" s="221"/>
      <c r="N598" s="222"/>
      <c r="O598" s="222"/>
      <c r="P598" s="222"/>
      <c r="Q598" s="222"/>
      <c r="R598" s="222"/>
      <c r="S598" s="222"/>
      <c r="T598" s="223"/>
      <c r="AT598" s="224" t="s">
        <v>284</v>
      </c>
      <c r="AU598" s="224" t="s">
        <v>86</v>
      </c>
      <c r="AV598" s="13" t="s">
        <v>86</v>
      </c>
      <c r="AW598" s="13" t="s">
        <v>32</v>
      </c>
      <c r="AX598" s="13" t="s">
        <v>76</v>
      </c>
      <c r="AY598" s="224" t="s">
        <v>205</v>
      </c>
    </row>
    <row r="599" spans="2:51" s="13" customFormat="1" ht="12">
      <c r="B599" s="214"/>
      <c r="C599" s="215"/>
      <c r="D599" s="205" t="s">
        <v>284</v>
      </c>
      <c r="E599" s="216" t="s">
        <v>1</v>
      </c>
      <c r="F599" s="217" t="s">
        <v>1086</v>
      </c>
      <c r="G599" s="215"/>
      <c r="H599" s="218">
        <v>15.2</v>
      </c>
      <c r="I599" s="219"/>
      <c r="J599" s="215"/>
      <c r="K599" s="215"/>
      <c r="L599" s="220"/>
      <c r="M599" s="221"/>
      <c r="N599" s="222"/>
      <c r="O599" s="222"/>
      <c r="P599" s="222"/>
      <c r="Q599" s="222"/>
      <c r="R599" s="222"/>
      <c r="S599" s="222"/>
      <c r="T599" s="223"/>
      <c r="AT599" s="224" t="s">
        <v>284</v>
      </c>
      <c r="AU599" s="224" t="s">
        <v>86</v>
      </c>
      <c r="AV599" s="13" t="s">
        <v>86</v>
      </c>
      <c r="AW599" s="13" t="s">
        <v>32</v>
      </c>
      <c r="AX599" s="13" t="s">
        <v>76</v>
      </c>
      <c r="AY599" s="224" t="s">
        <v>205</v>
      </c>
    </row>
    <row r="600" spans="2:51" s="15" customFormat="1" ht="12">
      <c r="B600" s="239"/>
      <c r="C600" s="240"/>
      <c r="D600" s="205" t="s">
        <v>284</v>
      </c>
      <c r="E600" s="241" t="s">
        <v>1</v>
      </c>
      <c r="F600" s="242" t="s">
        <v>453</v>
      </c>
      <c r="G600" s="240"/>
      <c r="H600" s="243">
        <v>1268.8</v>
      </c>
      <c r="I600" s="244"/>
      <c r="J600" s="240"/>
      <c r="K600" s="240"/>
      <c r="L600" s="245"/>
      <c r="M600" s="246"/>
      <c r="N600" s="247"/>
      <c r="O600" s="247"/>
      <c r="P600" s="247"/>
      <c r="Q600" s="247"/>
      <c r="R600" s="247"/>
      <c r="S600" s="247"/>
      <c r="T600" s="248"/>
      <c r="AT600" s="249" t="s">
        <v>284</v>
      </c>
      <c r="AU600" s="249" t="s">
        <v>86</v>
      </c>
      <c r="AV600" s="15" t="s">
        <v>211</v>
      </c>
      <c r="AW600" s="15" t="s">
        <v>32</v>
      </c>
      <c r="AX600" s="15" t="s">
        <v>84</v>
      </c>
      <c r="AY600" s="249" t="s">
        <v>205</v>
      </c>
    </row>
    <row r="601" spans="1:65" s="2" customFormat="1" ht="14.45" customHeight="1">
      <c r="A601" s="35"/>
      <c r="B601" s="36"/>
      <c r="C601" s="250" t="s">
        <v>1087</v>
      </c>
      <c r="D601" s="250" t="s">
        <v>502</v>
      </c>
      <c r="E601" s="251" t="s">
        <v>1088</v>
      </c>
      <c r="F601" s="252" t="s">
        <v>1089</v>
      </c>
      <c r="G601" s="253" t="s">
        <v>382</v>
      </c>
      <c r="H601" s="254">
        <v>2.005</v>
      </c>
      <c r="I601" s="255"/>
      <c r="J601" s="256">
        <f>ROUND(I601*H601,2)</f>
        <v>0</v>
      </c>
      <c r="K601" s="252" t="s">
        <v>278</v>
      </c>
      <c r="L601" s="257"/>
      <c r="M601" s="258" t="s">
        <v>1</v>
      </c>
      <c r="N601" s="259" t="s">
        <v>41</v>
      </c>
      <c r="O601" s="72"/>
      <c r="P601" s="201">
        <f>O601*H601</f>
        <v>0</v>
      </c>
      <c r="Q601" s="201">
        <v>1</v>
      </c>
      <c r="R601" s="201">
        <f>Q601*H601</f>
        <v>2.005</v>
      </c>
      <c r="S601" s="201">
        <v>0</v>
      </c>
      <c r="T601" s="202">
        <f>S601*H601</f>
        <v>0</v>
      </c>
      <c r="U601" s="35"/>
      <c r="V601" s="35"/>
      <c r="W601" s="35"/>
      <c r="X601" s="35"/>
      <c r="Y601" s="35"/>
      <c r="Z601" s="35"/>
      <c r="AA601" s="35"/>
      <c r="AB601" s="35"/>
      <c r="AC601" s="35"/>
      <c r="AD601" s="35"/>
      <c r="AE601" s="35"/>
      <c r="AR601" s="203" t="s">
        <v>643</v>
      </c>
      <c r="AT601" s="203" t="s">
        <v>502</v>
      </c>
      <c r="AU601" s="203" t="s">
        <v>86</v>
      </c>
      <c r="AY601" s="18" t="s">
        <v>205</v>
      </c>
      <c r="BE601" s="204">
        <f>IF(N601="základní",J601,0)</f>
        <v>0</v>
      </c>
      <c r="BF601" s="204">
        <f>IF(N601="snížená",J601,0)</f>
        <v>0</v>
      </c>
      <c r="BG601" s="204">
        <f>IF(N601="zákl. přenesená",J601,0)</f>
        <v>0</v>
      </c>
      <c r="BH601" s="204">
        <f>IF(N601="sníž. přenesená",J601,0)</f>
        <v>0</v>
      </c>
      <c r="BI601" s="204">
        <f>IF(N601="nulová",J601,0)</f>
        <v>0</v>
      </c>
      <c r="BJ601" s="18" t="s">
        <v>84</v>
      </c>
      <c r="BK601" s="204">
        <f>ROUND(I601*H601,2)</f>
        <v>0</v>
      </c>
      <c r="BL601" s="18" t="s">
        <v>341</v>
      </c>
      <c r="BM601" s="203" t="s">
        <v>1090</v>
      </c>
    </row>
    <row r="602" spans="2:51" s="13" customFormat="1" ht="12">
      <c r="B602" s="214"/>
      <c r="C602" s="215"/>
      <c r="D602" s="205" t="s">
        <v>284</v>
      </c>
      <c r="E602" s="216" t="s">
        <v>1</v>
      </c>
      <c r="F602" s="217" t="s">
        <v>1091</v>
      </c>
      <c r="G602" s="215"/>
      <c r="H602" s="218">
        <v>2.005</v>
      </c>
      <c r="I602" s="219"/>
      <c r="J602" s="215"/>
      <c r="K602" s="215"/>
      <c r="L602" s="220"/>
      <c r="M602" s="221"/>
      <c r="N602" s="222"/>
      <c r="O602" s="222"/>
      <c r="P602" s="222"/>
      <c r="Q602" s="222"/>
      <c r="R602" s="222"/>
      <c r="S602" s="222"/>
      <c r="T602" s="223"/>
      <c r="AT602" s="224" t="s">
        <v>284</v>
      </c>
      <c r="AU602" s="224" t="s">
        <v>86</v>
      </c>
      <c r="AV602" s="13" t="s">
        <v>86</v>
      </c>
      <c r="AW602" s="13" t="s">
        <v>32</v>
      </c>
      <c r="AX602" s="13" t="s">
        <v>84</v>
      </c>
      <c r="AY602" s="224" t="s">
        <v>205</v>
      </c>
    </row>
    <row r="603" spans="1:65" s="2" customFormat="1" ht="24.2" customHeight="1">
      <c r="A603" s="35"/>
      <c r="B603" s="36"/>
      <c r="C603" s="192" t="s">
        <v>1092</v>
      </c>
      <c r="D603" s="192" t="s">
        <v>207</v>
      </c>
      <c r="E603" s="193" t="s">
        <v>1093</v>
      </c>
      <c r="F603" s="194" t="s">
        <v>1094</v>
      </c>
      <c r="G603" s="195" t="s">
        <v>282</v>
      </c>
      <c r="H603" s="196">
        <v>349.4</v>
      </c>
      <c r="I603" s="197"/>
      <c r="J603" s="198">
        <f>ROUND(I603*H603,2)</f>
        <v>0</v>
      </c>
      <c r="K603" s="194" t="s">
        <v>278</v>
      </c>
      <c r="L603" s="40"/>
      <c r="M603" s="199" t="s">
        <v>1</v>
      </c>
      <c r="N603" s="200" t="s">
        <v>41</v>
      </c>
      <c r="O603" s="72"/>
      <c r="P603" s="201">
        <f>O603*H603</f>
        <v>0</v>
      </c>
      <c r="Q603" s="201">
        <v>3E-05</v>
      </c>
      <c r="R603" s="201">
        <f>Q603*H603</f>
        <v>0.010482</v>
      </c>
      <c r="S603" s="201">
        <v>0</v>
      </c>
      <c r="T603" s="202">
        <f>S603*H603</f>
        <v>0</v>
      </c>
      <c r="U603" s="35"/>
      <c r="V603" s="35"/>
      <c r="W603" s="35"/>
      <c r="X603" s="35"/>
      <c r="Y603" s="35"/>
      <c r="Z603" s="35"/>
      <c r="AA603" s="35"/>
      <c r="AB603" s="35"/>
      <c r="AC603" s="35"/>
      <c r="AD603" s="35"/>
      <c r="AE603" s="35"/>
      <c r="AR603" s="203" t="s">
        <v>341</v>
      </c>
      <c r="AT603" s="203" t="s">
        <v>207</v>
      </c>
      <c r="AU603" s="203" t="s">
        <v>86</v>
      </c>
      <c r="AY603" s="18" t="s">
        <v>205</v>
      </c>
      <c r="BE603" s="204">
        <f>IF(N603="základní",J603,0)</f>
        <v>0</v>
      </c>
      <c r="BF603" s="204">
        <f>IF(N603="snížená",J603,0)</f>
        <v>0</v>
      </c>
      <c r="BG603" s="204">
        <f>IF(N603="zákl. přenesená",J603,0)</f>
        <v>0</v>
      </c>
      <c r="BH603" s="204">
        <f>IF(N603="sníž. přenesená",J603,0)</f>
        <v>0</v>
      </c>
      <c r="BI603" s="204">
        <f>IF(N603="nulová",J603,0)</f>
        <v>0</v>
      </c>
      <c r="BJ603" s="18" t="s">
        <v>84</v>
      </c>
      <c r="BK603" s="204">
        <f>ROUND(I603*H603,2)</f>
        <v>0</v>
      </c>
      <c r="BL603" s="18" t="s">
        <v>341</v>
      </c>
      <c r="BM603" s="203" t="s">
        <v>1095</v>
      </c>
    </row>
    <row r="604" spans="2:51" s="13" customFormat="1" ht="22.5">
      <c r="B604" s="214"/>
      <c r="C604" s="215"/>
      <c r="D604" s="205" t="s">
        <v>284</v>
      </c>
      <c r="E604" s="216" t="s">
        <v>1</v>
      </c>
      <c r="F604" s="217" t="s">
        <v>1096</v>
      </c>
      <c r="G604" s="215"/>
      <c r="H604" s="218">
        <v>349.4</v>
      </c>
      <c r="I604" s="219"/>
      <c r="J604" s="215"/>
      <c r="K604" s="215"/>
      <c r="L604" s="220"/>
      <c r="M604" s="221"/>
      <c r="N604" s="222"/>
      <c r="O604" s="222"/>
      <c r="P604" s="222"/>
      <c r="Q604" s="222"/>
      <c r="R604" s="222"/>
      <c r="S604" s="222"/>
      <c r="T604" s="223"/>
      <c r="AT604" s="224" t="s">
        <v>284</v>
      </c>
      <c r="AU604" s="224" t="s">
        <v>86</v>
      </c>
      <c r="AV604" s="13" t="s">
        <v>86</v>
      </c>
      <c r="AW604" s="13" t="s">
        <v>32</v>
      </c>
      <c r="AX604" s="13" t="s">
        <v>84</v>
      </c>
      <c r="AY604" s="224" t="s">
        <v>205</v>
      </c>
    </row>
    <row r="605" spans="1:65" s="2" customFormat="1" ht="14.45" customHeight="1">
      <c r="A605" s="35"/>
      <c r="B605" s="36"/>
      <c r="C605" s="250" t="s">
        <v>1097</v>
      </c>
      <c r="D605" s="250" t="s">
        <v>502</v>
      </c>
      <c r="E605" s="251" t="s">
        <v>1088</v>
      </c>
      <c r="F605" s="252" t="s">
        <v>1089</v>
      </c>
      <c r="G605" s="253" t="s">
        <v>382</v>
      </c>
      <c r="H605" s="254">
        <v>0.552</v>
      </c>
      <c r="I605" s="255"/>
      <c r="J605" s="256">
        <f>ROUND(I605*H605,2)</f>
        <v>0</v>
      </c>
      <c r="K605" s="252" t="s">
        <v>278</v>
      </c>
      <c r="L605" s="257"/>
      <c r="M605" s="258" t="s">
        <v>1</v>
      </c>
      <c r="N605" s="259" t="s">
        <v>41</v>
      </c>
      <c r="O605" s="72"/>
      <c r="P605" s="201">
        <f>O605*H605</f>
        <v>0</v>
      </c>
      <c r="Q605" s="201">
        <v>1</v>
      </c>
      <c r="R605" s="201">
        <f>Q605*H605</f>
        <v>0.552</v>
      </c>
      <c r="S605" s="201">
        <v>0</v>
      </c>
      <c r="T605" s="202">
        <f>S605*H605</f>
        <v>0</v>
      </c>
      <c r="U605" s="35"/>
      <c r="V605" s="35"/>
      <c r="W605" s="35"/>
      <c r="X605" s="35"/>
      <c r="Y605" s="35"/>
      <c r="Z605" s="35"/>
      <c r="AA605" s="35"/>
      <c r="AB605" s="35"/>
      <c r="AC605" s="35"/>
      <c r="AD605" s="35"/>
      <c r="AE605" s="35"/>
      <c r="AR605" s="203" t="s">
        <v>643</v>
      </c>
      <c r="AT605" s="203" t="s">
        <v>502</v>
      </c>
      <c r="AU605" s="203" t="s">
        <v>86</v>
      </c>
      <c r="AY605" s="18" t="s">
        <v>205</v>
      </c>
      <c r="BE605" s="204">
        <f>IF(N605="základní",J605,0)</f>
        <v>0</v>
      </c>
      <c r="BF605" s="204">
        <f>IF(N605="snížená",J605,0)</f>
        <v>0</v>
      </c>
      <c r="BG605" s="204">
        <f>IF(N605="zákl. přenesená",J605,0)</f>
        <v>0</v>
      </c>
      <c r="BH605" s="204">
        <f>IF(N605="sníž. přenesená",J605,0)</f>
        <v>0</v>
      </c>
      <c r="BI605" s="204">
        <f>IF(N605="nulová",J605,0)</f>
        <v>0</v>
      </c>
      <c r="BJ605" s="18" t="s">
        <v>84</v>
      </c>
      <c r="BK605" s="204">
        <f>ROUND(I605*H605,2)</f>
        <v>0</v>
      </c>
      <c r="BL605" s="18" t="s">
        <v>341</v>
      </c>
      <c r="BM605" s="203" t="s">
        <v>1098</v>
      </c>
    </row>
    <row r="606" spans="2:51" s="13" customFormat="1" ht="12">
      <c r="B606" s="214"/>
      <c r="C606" s="215"/>
      <c r="D606" s="205" t="s">
        <v>284</v>
      </c>
      <c r="E606" s="216" t="s">
        <v>1</v>
      </c>
      <c r="F606" s="217" t="s">
        <v>1099</v>
      </c>
      <c r="G606" s="215"/>
      <c r="H606" s="218">
        <v>0.552</v>
      </c>
      <c r="I606" s="219"/>
      <c r="J606" s="215"/>
      <c r="K606" s="215"/>
      <c r="L606" s="220"/>
      <c r="M606" s="221"/>
      <c r="N606" s="222"/>
      <c r="O606" s="222"/>
      <c r="P606" s="222"/>
      <c r="Q606" s="222"/>
      <c r="R606" s="222"/>
      <c r="S606" s="222"/>
      <c r="T606" s="223"/>
      <c r="AT606" s="224" t="s">
        <v>284</v>
      </c>
      <c r="AU606" s="224" t="s">
        <v>86</v>
      </c>
      <c r="AV606" s="13" t="s">
        <v>86</v>
      </c>
      <c r="AW606" s="13" t="s">
        <v>32</v>
      </c>
      <c r="AX606" s="13" t="s">
        <v>84</v>
      </c>
      <c r="AY606" s="224" t="s">
        <v>205</v>
      </c>
    </row>
    <row r="607" spans="1:65" s="2" customFormat="1" ht="24.2" customHeight="1">
      <c r="A607" s="35"/>
      <c r="B607" s="36"/>
      <c r="C607" s="192" t="s">
        <v>1100</v>
      </c>
      <c r="D607" s="192" t="s">
        <v>207</v>
      </c>
      <c r="E607" s="193" t="s">
        <v>1101</v>
      </c>
      <c r="F607" s="194" t="s">
        <v>1102</v>
      </c>
      <c r="G607" s="195" t="s">
        <v>282</v>
      </c>
      <c r="H607" s="196">
        <v>1268.8</v>
      </c>
      <c r="I607" s="197"/>
      <c r="J607" s="198">
        <f>ROUND(I607*H607,2)</f>
        <v>0</v>
      </c>
      <c r="K607" s="194" t="s">
        <v>278</v>
      </c>
      <c r="L607" s="40"/>
      <c r="M607" s="199" t="s">
        <v>1</v>
      </c>
      <c r="N607" s="200" t="s">
        <v>41</v>
      </c>
      <c r="O607" s="72"/>
      <c r="P607" s="201">
        <f>O607*H607</f>
        <v>0</v>
      </c>
      <c r="Q607" s="201">
        <v>0.0004</v>
      </c>
      <c r="R607" s="201">
        <f>Q607*H607</f>
        <v>0.50752</v>
      </c>
      <c r="S607" s="201">
        <v>0</v>
      </c>
      <c r="T607" s="202">
        <f>S607*H607</f>
        <v>0</v>
      </c>
      <c r="U607" s="35"/>
      <c r="V607" s="35"/>
      <c r="W607" s="35"/>
      <c r="X607" s="35"/>
      <c r="Y607" s="35"/>
      <c r="Z607" s="35"/>
      <c r="AA607" s="35"/>
      <c r="AB607" s="35"/>
      <c r="AC607" s="35"/>
      <c r="AD607" s="35"/>
      <c r="AE607" s="35"/>
      <c r="AR607" s="203" t="s">
        <v>341</v>
      </c>
      <c r="AT607" s="203" t="s">
        <v>207</v>
      </c>
      <c r="AU607" s="203" t="s">
        <v>86</v>
      </c>
      <c r="AY607" s="18" t="s">
        <v>205</v>
      </c>
      <c r="BE607" s="204">
        <f>IF(N607="základní",J607,0)</f>
        <v>0</v>
      </c>
      <c r="BF607" s="204">
        <f>IF(N607="snížená",J607,0)</f>
        <v>0</v>
      </c>
      <c r="BG607" s="204">
        <f>IF(N607="zákl. přenesená",J607,0)</f>
        <v>0</v>
      </c>
      <c r="BH607" s="204">
        <f>IF(N607="sníž. přenesená",J607,0)</f>
        <v>0</v>
      </c>
      <c r="BI607" s="204">
        <f>IF(N607="nulová",J607,0)</f>
        <v>0</v>
      </c>
      <c r="BJ607" s="18" t="s">
        <v>84</v>
      </c>
      <c r="BK607" s="204">
        <f>ROUND(I607*H607,2)</f>
        <v>0</v>
      </c>
      <c r="BL607" s="18" t="s">
        <v>341</v>
      </c>
      <c r="BM607" s="203" t="s">
        <v>1103</v>
      </c>
    </row>
    <row r="608" spans="2:51" s="14" customFormat="1" ht="12">
      <c r="B608" s="229"/>
      <c r="C608" s="230"/>
      <c r="D608" s="205" t="s">
        <v>284</v>
      </c>
      <c r="E608" s="231" t="s">
        <v>1</v>
      </c>
      <c r="F608" s="232" t="s">
        <v>1083</v>
      </c>
      <c r="G608" s="230"/>
      <c r="H608" s="231" t="s">
        <v>1</v>
      </c>
      <c r="I608" s="233"/>
      <c r="J608" s="230"/>
      <c r="K608" s="230"/>
      <c r="L608" s="234"/>
      <c r="M608" s="235"/>
      <c r="N608" s="236"/>
      <c r="O608" s="236"/>
      <c r="P608" s="236"/>
      <c r="Q608" s="236"/>
      <c r="R608" s="236"/>
      <c r="S608" s="236"/>
      <c r="T608" s="237"/>
      <c r="AT608" s="238" t="s">
        <v>284</v>
      </c>
      <c r="AU608" s="238" t="s">
        <v>86</v>
      </c>
      <c r="AV608" s="14" t="s">
        <v>84</v>
      </c>
      <c r="AW608" s="14" t="s">
        <v>32</v>
      </c>
      <c r="AX608" s="14" t="s">
        <v>76</v>
      </c>
      <c r="AY608" s="238" t="s">
        <v>205</v>
      </c>
    </row>
    <row r="609" spans="2:51" s="13" customFormat="1" ht="12">
      <c r="B609" s="214"/>
      <c r="C609" s="215"/>
      <c r="D609" s="205" t="s">
        <v>284</v>
      </c>
      <c r="E609" s="216" t="s">
        <v>1</v>
      </c>
      <c r="F609" s="217" t="s">
        <v>1084</v>
      </c>
      <c r="G609" s="215"/>
      <c r="H609" s="218">
        <v>1236</v>
      </c>
      <c r="I609" s="219"/>
      <c r="J609" s="215"/>
      <c r="K609" s="215"/>
      <c r="L609" s="220"/>
      <c r="M609" s="221"/>
      <c r="N609" s="222"/>
      <c r="O609" s="222"/>
      <c r="P609" s="222"/>
      <c r="Q609" s="222"/>
      <c r="R609" s="222"/>
      <c r="S609" s="222"/>
      <c r="T609" s="223"/>
      <c r="AT609" s="224" t="s">
        <v>284</v>
      </c>
      <c r="AU609" s="224" t="s">
        <v>86</v>
      </c>
      <c r="AV609" s="13" t="s">
        <v>86</v>
      </c>
      <c r="AW609" s="13" t="s">
        <v>32</v>
      </c>
      <c r="AX609" s="13" t="s">
        <v>76</v>
      </c>
      <c r="AY609" s="224" t="s">
        <v>205</v>
      </c>
    </row>
    <row r="610" spans="2:51" s="13" customFormat="1" ht="12">
      <c r="B610" s="214"/>
      <c r="C610" s="215"/>
      <c r="D610" s="205" t="s">
        <v>284</v>
      </c>
      <c r="E610" s="216" t="s">
        <v>1</v>
      </c>
      <c r="F610" s="217" t="s">
        <v>1085</v>
      </c>
      <c r="G610" s="215"/>
      <c r="H610" s="218">
        <v>17.6</v>
      </c>
      <c r="I610" s="219"/>
      <c r="J610" s="215"/>
      <c r="K610" s="215"/>
      <c r="L610" s="220"/>
      <c r="M610" s="221"/>
      <c r="N610" s="222"/>
      <c r="O610" s="222"/>
      <c r="P610" s="222"/>
      <c r="Q610" s="222"/>
      <c r="R610" s="222"/>
      <c r="S610" s="222"/>
      <c r="T610" s="223"/>
      <c r="AT610" s="224" t="s">
        <v>284</v>
      </c>
      <c r="AU610" s="224" t="s">
        <v>86</v>
      </c>
      <c r="AV610" s="13" t="s">
        <v>86</v>
      </c>
      <c r="AW610" s="13" t="s">
        <v>32</v>
      </c>
      <c r="AX610" s="13" t="s">
        <v>76</v>
      </c>
      <c r="AY610" s="224" t="s">
        <v>205</v>
      </c>
    </row>
    <row r="611" spans="2:51" s="13" customFormat="1" ht="12">
      <c r="B611" s="214"/>
      <c r="C611" s="215"/>
      <c r="D611" s="205" t="s">
        <v>284</v>
      </c>
      <c r="E611" s="216" t="s">
        <v>1</v>
      </c>
      <c r="F611" s="217" t="s">
        <v>1086</v>
      </c>
      <c r="G611" s="215"/>
      <c r="H611" s="218">
        <v>15.2</v>
      </c>
      <c r="I611" s="219"/>
      <c r="J611" s="215"/>
      <c r="K611" s="215"/>
      <c r="L611" s="220"/>
      <c r="M611" s="221"/>
      <c r="N611" s="222"/>
      <c r="O611" s="222"/>
      <c r="P611" s="222"/>
      <c r="Q611" s="222"/>
      <c r="R611" s="222"/>
      <c r="S611" s="222"/>
      <c r="T611" s="223"/>
      <c r="AT611" s="224" t="s">
        <v>284</v>
      </c>
      <c r="AU611" s="224" t="s">
        <v>86</v>
      </c>
      <c r="AV611" s="13" t="s">
        <v>86</v>
      </c>
      <c r="AW611" s="13" t="s">
        <v>32</v>
      </c>
      <c r="AX611" s="13" t="s">
        <v>76</v>
      </c>
      <c r="AY611" s="224" t="s">
        <v>205</v>
      </c>
    </row>
    <row r="612" spans="2:51" s="15" customFormat="1" ht="12">
      <c r="B612" s="239"/>
      <c r="C612" s="240"/>
      <c r="D612" s="205" t="s">
        <v>284</v>
      </c>
      <c r="E612" s="241" t="s">
        <v>1</v>
      </c>
      <c r="F612" s="242" t="s">
        <v>453</v>
      </c>
      <c r="G612" s="240"/>
      <c r="H612" s="243">
        <v>1268.8</v>
      </c>
      <c r="I612" s="244"/>
      <c r="J612" s="240"/>
      <c r="K612" s="240"/>
      <c r="L612" s="245"/>
      <c r="M612" s="246"/>
      <c r="N612" s="247"/>
      <c r="O612" s="247"/>
      <c r="P612" s="247"/>
      <c r="Q612" s="247"/>
      <c r="R612" s="247"/>
      <c r="S612" s="247"/>
      <c r="T612" s="248"/>
      <c r="AT612" s="249" t="s">
        <v>284</v>
      </c>
      <c r="AU612" s="249" t="s">
        <v>86</v>
      </c>
      <c r="AV612" s="15" t="s">
        <v>211</v>
      </c>
      <c r="AW612" s="15" t="s">
        <v>32</v>
      </c>
      <c r="AX612" s="15" t="s">
        <v>84</v>
      </c>
      <c r="AY612" s="249" t="s">
        <v>205</v>
      </c>
    </row>
    <row r="613" spans="1:65" s="2" customFormat="1" ht="37.9" customHeight="1">
      <c r="A613" s="35"/>
      <c r="B613" s="36"/>
      <c r="C613" s="250" t="s">
        <v>1104</v>
      </c>
      <c r="D613" s="250" t="s">
        <v>502</v>
      </c>
      <c r="E613" s="251" t="s">
        <v>1105</v>
      </c>
      <c r="F613" s="252" t="s">
        <v>1106</v>
      </c>
      <c r="G613" s="253" t="s">
        <v>282</v>
      </c>
      <c r="H613" s="254">
        <v>1459.12</v>
      </c>
      <c r="I613" s="255"/>
      <c r="J613" s="256">
        <f>ROUND(I613*H613,2)</f>
        <v>0</v>
      </c>
      <c r="K613" s="252" t="s">
        <v>278</v>
      </c>
      <c r="L613" s="257"/>
      <c r="M613" s="258" t="s">
        <v>1</v>
      </c>
      <c r="N613" s="259" t="s">
        <v>41</v>
      </c>
      <c r="O613" s="72"/>
      <c r="P613" s="201">
        <f>O613*H613</f>
        <v>0</v>
      </c>
      <c r="Q613" s="201">
        <v>0.0045</v>
      </c>
      <c r="R613" s="201">
        <f>Q613*H613</f>
        <v>6.566039999999999</v>
      </c>
      <c r="S613" s="201">
        <v>0</v>
      </c>
      <c r="T613" s="202">
        <f>S613*H613</f>
        <v>0</v>
      </c>
      <c r="U613" s="35"/>
      <c r="V613" s="35"/>
      <c r="W613" s="35"/>
      <c r="X613" s="35"/>
      <c r="Y613" s="35"/>
      <c r="Z613" s="35"/>
      <c r="AA613" s="35"/>
      <c r="AB613" s="35"/>
      <c r="AC613" s="35"/>
      <c r="AD613" s="35"/>
      <c r="AE613" s="35"/>
      <c r="AR613" s="203" t="s">
        <v>643</v>
      </c>
      <c r="AT613" s="203" t="s">
        <v>502</v>
      </c>
      <c r="AU613" s="203" t="s">
        <v>86</v>
      </c>
      <c r="AY613" s="18" t="s">
        <v>205</v>
      </c>
      <c r="BE613" s="204">
        <f>IF(N613="základní",J613,0)</f>
        <v>0</v>
      </c>
      <c r="BF613" s="204">
        <f>IF(N613="snížená",J613,0)</f>
        <v>0</v>
      </c>
      <c r="BG613" s="204">
        <f>IF(N613="zákl. přenesená",J613,0)</f>
        <v>0</v>
      </c>
      <c r="BH613" s="204">
        <f>IF(N613="sníž. přenesená",J613,0)</f>
        <v>0</v>
      </c>
      <c r="BI613" s="204">
        <f>IF(N613="nulová",J613,0)</f>
        <v>0</v>
      </c>
      <c r="BJ613" s="18" t="s">
        <v>84</v>
      </c>
      <c r="BK613" s="204">
        <f>ROUND(I613*H613,2)</f>
        <v>0</v>
      </c>
      <c r="BL613" s="18" t="s">
        <v>341</v>
      </c>
      <c r="BM613" s="203" t="s">
        <v>1107</v>
      </c>
    </row>
    <row r="614" spans="2:51" s="13" customFormat="1" ht="12">
      <c r="B614" s="214"/>
      <c r="C614" s="215"/>
      <c r="D614" s="205" t="s">
        <v>284</v>
      </c>
      <c r="E614" s="215"/>
      <c r="F614" s="217" t="s">
        <v>1108</v>
      </c>
      <c r="G614" s="215"/>
      <c r="H614" s="218">
        <v>1459.12</v>
      </c>
      <c r="I614" s="219"/>
      <c r="J614" s="215"/>
      <c r="K614" s="215"/>
      <c r="L614" s="220"/>
      <c r="M614" s="221"/>
      <c r="N614" s="222"/>
      <c r="O614" s="222"/>
      <c r="P614" s="222"/>
      <c r="Q614" s="222"/>
      <c r="R614" s="222"/>
      <c r="S614" s="222"/>
      <c r="T614" s="223"/>
      <c r="AT614" s="224" t="s">
        <v>284</v>
      </c>
      <c r="AU614" s="224" t="s">
        <v>86</v>
      </c>
      <c r="AV614" s="13" t="s">
        <v>86</v>
      </c>
      <c r="AW614" s="13" t="s">
        <v>4</v>
      </c>
      <c r="AX614" s="13" t="s">
        <v>84</v>
      </c>
      <c r="AY614" s="224" t="s">
        <v>205</v>
      </c>
    </row>
    <row r="615" spans="1:65" s="2" customFormat="1" ht="24.2" customHeight="1">
      <c r="A615" s="35"/>
      <c r="B615" s="36"/>
      <c r="C615" s="192" t="s">
        <v>1109</v>
      </c>
      <c r="D615" s="192" t="s">
        <v>207</v>
      </c>
      <c r="E615" s="193" t="s">
        <v>1110</v>
      </c>
      <c r="F615" s="194" t="s">
        <v>1111</v>
      </c>
      <c r="G615" s="195" t="s">
        <v>282</v>
      </c>
      <c r="H615" s="196">
        <v>349.4</v>
      </c>
      <c r="I615" s="197"/>
      <c r="J615" s="198">
        <f>ROUND(I615*H615,2)</f>
        <v>0</v>
      </c>
      <c r="K615" s="194" t="s">
        <v>278</v>
      </c>
      <c r="L615" s="40"/>
      <c r="M615" s="199" t="s">
        <v>1</v>
      </c>
      <c r="N615" s="200" t="s">
        <v>41</v>
      </c>
      <c r="O615" s="72"/>
      <c r="P615" s="201">
        <f>O615*H615</f>
        <v>0</v>
      </c>
      <c r="Q615" s="201">
        <v>0.0004</v>
      </c>
      <c r="R615" s="201">
        <f>Q615*H615</f>
        <v>0.13976</v>
      </c>
      <c r="S615" s="201">
        <v>0</v>
      </c>
      <c r="T615" s="202">
        <f>S615*H615</f>
        <v>0</v>
      </c>
      <c r="U615" s="35"/>
      <c r="V615" s="35"/>
      <c r="W615" s="35"/>
      <c r="X615" s="35"/>
      <c r="Y615" s="35"/>
      <c r="Z615" s="35"/>
      <c r="AA615" s="35"/>
      <c r="AB615" s="35"/>
      <c r="AC615" s="35"/>
      <c r="AD615" s="35"/>
      <c r="AE615" s="35"/>
      <c r="AR615" s="203" t="s">
        <v>341</v>
      </c>
      <c r="AT615" s="203" t="s">
        <v>207</v>
      </c>
      <c r="AU615" s="203" t="s">
        <v>86</v>
      </c>
      <c r="AY615" s="18" t="s">
        <v>205</v>
      </c>
      <c r="BE615" s="204">
        <f>IF(N615="základní",J615,0)</f>
        <v>0</v>
      </c>
      <c r="BF615" s="204">
        <f>IF(N615="snížená",J615,0)</f>
        <v>0</v>
      </c>
      <c r="BG615" s="204">
        <f>IF(N615="zákl. přenesená",J615,0)</f>
        <v>0</v>
      </c>
      <c r="BH615" s="204">
        <f>IF(N615="sníž. přenesená",J615,0)</f>
        <v>0</v>
      </c>
      <c r="BI615" s="204">
        <f>IF(N615="nulová",J615,0)</f>
        <v>0</v>
      </c>
      <c r="BJ615" s="18" t="s">
        <v>84</v>
      </c>
      <c r="BK615" s="204">
        <f>ROUND(I615*H615,2)</f>
        <v>0</v>
      </c>
      <c r="BL615" s="18" t="s">
        <v>341</v>
      </c>
      <c r="BM615" s="203" t="s">
        <v>1112</v>
      </c>
    </row>
    <row r="616" spans="2:51" s="13" customFormat="1" ht="22.5">
      <c r="B616" s="214"/>
      <c r="C616" s="215"/>
      <c r="D616" s="205" t="s">
        <v>284</v>
      </c>
      <c r="E616" s="216" t="s">
        <v>1</v>
      </c>
      <c r="F616" s="217" t="s">
        <v>1096</v>
      </c>
      <c r="G616" s="215"/>
      <c r="H616" s="218">
        <v>349.4</v>
      </c>
      <c r="I616" s="219"/>
      <c r="J616" s="215"/>
      <c r="K616" s="215"/>
      <c r="L616" s="220"/>
      <c r="M616" s="221"/>
      <c r="N616" s="222"/>
      <c r="O616" s="222"/>
      <c r="P616" s="222"/>
      <c r="Q616" s="222"/>
      <c r="R616" s="222"/>
      <c r="S616" s="222"/>
      <c r="T616" s="223"/>
      <c r="AT616" s="224" t="s">
        <v>284</v>
      </c>
      <c r="AU616" s="224" t="s">
        <v>86</v>
      </c>
      <c r="AV616" s="13" t="s">
        <v>86</v>
      </c>
      <c r="AW616" s="13" t="s">
        <v>32</v>
      </c>
      <c r="AX616" s="13" t="s">
        <v>84</v>
      </c>
      <c r="AY616" s="224" t="s">
        <v>205</v>
      </c>
    </row>
    <row r="617" spans="1:65" s="2" customFormat="1" ht="37.9" customHeight="1">
      <c r="A617" s="35"/>
      <c r="B617" s="36"/>
      <c r="C617" s="250" t="s">
        <v>1113</v>
      </c>
      <c r="D617" s="250" t="s">
        <v>502</v>
      </c>
      <c r="E617" s="251" t="s">
        <v>1105</v>
      </c>
      <c r="F617" s="252" t="s">
        <v>1106</v>
      </c>
      <c r="G617" s="253" t="s">
        <v>282</v>
      </c>
      <c r="H617" s="254">
        <v>401.81</v>
      </c>
      <c r="I617" s="255"/>
      <c r="J617" s="256">
        <f>ROUND(I617*H617,2)</f>
        <v>0</v>
      </c>
      <c r="K617" s="252" t="s">
        <v>278</v>
      </c>
      <c r="L617" s="257"/>
      <c r="M617" s="258" t="s">
        <v>1</v>
      </c>
      <c r="N617" s="259" t="s">
        <v>41</v>
      </c>
      <c r="O617" s="72"/>
      <c r="P617" s="201">
        <f>O617*H617</f>
        <v>0</v>
      </c>
      <c r="Q617" s="201">
        <v>0.0045</v>
      </c>
      <c r="R617" s="201">
        <f>Q617*H617</f>
        <v>1.808145</v>
      </c>
      <c r="S617" s="201">
        <v>0</v>
      </c>
      <c r="T617" s="202">
        <f>S617*H617</f>
        <v>0</v>
      </c>
      <c r="U617" s="35"/>
      <c r="V617" s="35"/>
      <c r="W617" s="35"/>
      <c r="X617" s="35"/>
      <c r="Y617" s="35"/>
      <c r="Z617" s="35"/>
      <c r="AA617" s="35"/>
      <c r="AB617" s="35"/>
      <c r="AC617" s="35"/>
      <c r="AD617" s="35"/>
      <c r="AE617" s="35"/>
      <c r="AR617" s="203" t="s">
        <v>643</v>
      </c>
      <c r="AT617" s="203" t="s">
        <v>502</v>
      </c>
      <c r="AU617" s="203" t="s">
        <v>86</v>
      </c>
      <c r="AY617" s="18" t="s">
        <v>205</v>
      </c>
      <c r="BE617" s="204">
        <f>IF(N617="základní",J617,0)</f>
        <v>0</v>
      </c>
      <c r="BF617" s="204">
        <f>IF(N617="snížená",J617,0)</f>
        <v>0</v>
      </c>
      <c r="BG617" s="204">
        <f>IF(N617="zákl. přenesená",J617,0)</f>
        <v>0</v>
      </c>
      <c r="BH617" s="204">
        <f>IF(N617="sníž. přenesená",J617,0)</f>
        <v>0</v>
      </c>
      <c r="BI617" s="204">
        <f>IF(N617="nulová",J617,0)</f>
        <v>0</v>
      </c>
      <c r="BJ617" s="18" t="s">
        <v>84</v>
      </c>
      <c r="BK617" s="204">
        <f>ROUND(I617*H617,2)</f>
        <v>0</v>
      </c>
      <c r="BL617" s="18" t="s">
        <v>341</v>
      </c>
      <c r="BM617" s="203" t="s">
        <v>1114</v>
      </c>
    </row>
    <row r="618" spans="2:51" s="13" customFormat="1" ht="12">
      <c r="B618" s="214"/>
      <c r="C618" s="215"/>
      <c r="D618" s="205" t="s">
        <v>284</v>
      </c>
      <c r="E618" s="215"/>
      <c r="F618" s="217" t="s">
        <v>1115</v>
      </c>
      <c r="G618" s="215"/>
      <c r="H618" s="218">
        <v>401.81</v>
      </c>
      <c r="I618" s="219"/>
      <c r="J618" s="215"/>
      <c r="K618" s="215"/>
      <c r="L618" s="220"/>
      <c r="M618" s="221"/>
      <c r="N618" s="222"/>
      <c r="O618" s="222"/>
      <c r="P618" s="222"/>
      <c r="Q618" s="222"/>
      <c r="R618" s="222"/>
      <c r="S618" s="222"/>
      <c r="T618" s="223"/>
      <c r="AT618" s="224" t="s">
        <v>284</v>
      </c>
      <c r="AU618" s="224" t="s">
        <v>86</v>
      </c>
      <c r="AV618" s="13" t="s">
        <v>86</v>
      </c>
      <c r="AW618" s="13" t="s">
        <v>4</v>
      </c>
      <c r="AX618" s="13" t="s">
        <v>84</v>
      </c>
      <c r="AY618" s="224" t="s">
        <v>205</v>
      </c>
    </row>
    <row r="619" spans="1:65" s="2" customFormat="1" ht="24.2" customHeight="1">
      <c r="A619" s="35"/>
      <c r="B619" s="36"/>
      <c r="C619" s="192" t="s">
        <v>1116</v>
      </c>
      <c r="D619" s="192" t="s">
        <v>207</v>
      </c>
      <c r="E619" s="193" t="s">
        <v>1117</v>
      </c>
      <c r="F619" s="194" t="s">
        <v>1118</v>
      </c>
      <c r="G619" s="195" t="s">
        <v>282</v>
      </c>
      <c r="H619" s="196">
        <v>110</v>
      </c>
      <c r="I619" s="197"/>
      <c r="J619" s="198">
        <f>ROUND(I619*H619,2)</f>
        <v>0</v>
      </c>
      <c r="K619" s="194" t="s">
        <v>278</v>
      </c>
      <c r="L619" s="40"/>
      <c r="M619" s="199" t="s">
        <v>1</v>
      </c>
      <c r="N619" s="200" t="s">
        <v>41</v>
      </c>
      <c r="O619" s="72"/>
      <c r="P619" s="201">
        <f>O619*H619</f>
        <v>0</v>
      </c>
      <c r="Q619" s="201">
        <v>0.0004</v>
      </c>
      <c r="R619" s="201">
        <f>Q619*H619</f>
        <v>0.044000000000000004</v>
      </c>
      <c r="S619" s="201">
        <v>0</v>
      </c>
      <c r="T619" s="202">
        <f>S619*H619</f>
        <v>0</v>
      </c>
      <c r="U619" s="35"/>
      <c r="V619" s="35"/>
      <c r="W619" s="35"/>
      <c r="X619" s="35"/>
      <c r="Y619" s="35"/>
      <c r="Z619" s="35"/>
      <c r="AA619" s="35"/>
      <c r="AB619" s="35"/>
      <c r="AC619" s="35"/>
      <c r="AD619" s="35"/>
      <c r="AE619" s="35"/>
      <c r="AR619" s="203" t="s">
        <v>341</v>
      </c>
      <c r="AT619" s="203" t="s">
        <v>207</v>
      </c>
      <c r="AU619" s="203" t="s">
        <v>86</v>
      </c>
      <c r="AY619" s="18" t="s">
        <v>205</v>
      </c>
      <c r="BE619" s="204">
        <f>IF(N619="základní",J619,0)</f>
        <v>0</v>
      </c>
      <c r="BF619" s="204">
        <f>IF(N619="snížená",J619,0)</f>
        <v>0</v>
      </c>
      <c r="BG619" s="204">
        <f>IF(N619="zákl. přenesená",J619,0)</f>
        <v>0</v>
      </c>
      <c r="BH619" s="204">
        <f>IF(N619="sníž. přenesená",J619,0)</f>
        <v>0</v>
      </c>
      <c r="BI619" s="204">
        <f>IF(N619="nulová",J619,0)</f>
        <v>0</v>
      </c>
      <c r="BJ619" s="18" t="s">
        <v>84</v>
      </c>
      <c r="BK619" s="204">
        <f>ROUND(I619*H619,2)</f>
        <v>0</v>
      </c>
      <c r="BL619" s="18" t="s">
        <v>341</v>
      </c>
      <c r="BM619" s="203" t="s">
        <v>1119</v>
      </c>
    </row>
    <row r="620" spans="1:65" s="2" customFormat="1" ht="24.2" customHeight="1">
      <c r="A620" s="35"/>
      <c r="B620" s="36"/>
      <c r="C620" s="192" t="s">
        <v>1120</v>
      </c>
      <c r="D620" s="192" t="s">
        <v>207</v>
      </c>
      <c r="E620" s="193" t="s">
        <v>1121</v>
      </c>
      <c r="F620" s="194" t="s">
        <v>1122</v>
      </c>
      <c r="G620" s="195" t="s">
        <v>326</v>
      </c>
      <c r="H620" s="196">
        <v>110</v>
      </c>
      <c r="I620" s="197"/>
      <c r="J620" s="198">
        <f>ROUND(I620*H620,2)</f>
        <v>0</v>
      </c>
      <c r="K620" s="194" t="s">
        <v>278</v>
      </c>
      <c r="L620" s="40"/>
      <c r="M620" s="199" t="s">
        <v>1</v>
      </c>
      <c r="N620" s="200" t="s">
        <v>41</v>
      </c>
      <c r="O620" s="72"/>
      <c r="P620" s="201">
        <f>O620*H620</f>
        <v>0</v>
      </c>
      <c r="Q620" s="201">
        <v>0.00016</v>
      </c>
      <c r="R620" s="201">
        <f>Q620*H620</f>
        <v>0.0176</v>
      </c>
      <c r="S620" s="201">
        <v>0</v>
      </c>
      <c r="T620" s="202">
        <f>S620*H620</f>
        <v>0</v>
      </c>
      <c r="U620" s="35"/>
      <c r="V620" s="35"/>
      <c r="W620" s="35"/>
      <c r="X620" s="35"/>
      <c r="Y620" s="35"/>
      <c r="Z620" s="35"/>
      <c r="AA620" s="35"/>
      <c r="AB620" s="35"/>
      <c r="AC620" s="35"/>
      <c r="AD620" s="35"/>
      <c r="AE620" s="35"/>
      <c r="AR620" s="203" t="s">
        <v>341</v>
      </c>
      <c r="AT620" s="203" t="s">
        <v>207</v>
      </c>
      <c r="AU620" s="203" t="s">
        <v>86</v>
      </c>
      <c r="AY620" s="18" t="s">
        <v>205</v>
      </c>
      <c r="BE620" s="204">
        <f>IF(N620="základní",J620,0)</f>
        <v>0</v>
      </c>
      <c r="BF620" s="204">
        <f>IF(N620="snížená",J620,0)</f>
        <v>0</v>
      </c>
      <c r="BG620" s="204">
        <f>IF(N620="zákl. přenesená",J620,0)</f>
        <v>0</v>
      </c>
      <c r="BH620" s="204">
        <f>IF(N620="sníž. přenesená",J620,0)</f>
        <v>0</v>
      </c>
      <c r="BI620" s="204">
        <f>IF(N620="nulová",J620,0)</f>
        <v>0</v>
      </c>
      <c r="BJ620" s="18" t="s">
        <v>84</v>
      </c>
      <c r="BK620" s="204">
        <f>ROUND(I620*H620,2)</f>
        <v>0</v>
      </c>
      <c r="BL620" s="18" t="s">
        <v>341</v>
      </c>
      <c r="BM620" s="203" t="s">
        <v>1123</v>
      </c>
    </row>
    <row r="621" spans="2:51" s="13" customFormat="1" ht="12">
      <c r="B621" s="214"/>
      <c r="C621" s="215"/>
      <c r="D621" s="205" t="s">
        <v>284</v>
      </c>
      <c r="E621" s="216" t="s">
        <v>1</v>
      </c>
      <c r="F621" s="217" t="s">
        <v>1124</v>
      </c>
      <c r="G621" s="215"/>
      <c r="H621" s="218">
        <v>110</v>
      </c>
      <c r="I621" s="219"/>
      <c r="J621" s="215"/>
      <c r="K621" s="215"/>
      <c r="L621" s="220"/>
      <c r="M621" s="221"/>
      <c r="N621" s="222"/>
      <c r="O621" s="222"/>
      <c r="P621" s="222"/>
      <c r="Q621" s="222"/>
      <c r="R621" s="222"/>
      <c r="S621" s="222"/>
      <c r="T621" s="223"/>
      <c r="AT621" s="224" t="s">
        <v>284</v>
      </c>
      <c r="AU621" s="224" t="s">
        <v>86</v>
      </c>
      <c r="AV621" s="13" t="s">
        <v>86</v>
      </c>
      <c r="AW621" s="13" t="s">
        <v>32</v>
      </c>
      <c r="AX621" s="13" t="s">
        <v>84</v>
      </c>
      <c r="AY621" s="224" t="s">
        <v>205</v>
      </c>
    </row>
    <row r="622" spans="1:65" s="2" customFormat="1" ht="24.2" customHeight="1">
      <c r="A622" s="35"/>
      <c r="B622" s="36"/>
      <c r="C622" s="192" t="s">
        <v>1125</v>
      </c>
      <c r="D622" s="192" t="s">
        <v>207</v>
      </c>
      <c r="E622" s="193" t="s">
        <v>1126</v>
      </c>
      <c r="F622" s="194" t="s">
        <v>1127</v>
      </c>
      <c r="G622" s="195" t="s">
        <v>282</v>
      </c>
      <c r="H622" s="196">
        <v>124.8</v>
      </c>
      <c r="I622" s="197"/>
      <c r="J622" s="198">
        <f>ROUND(I622*H622,2)</f>
        <v>0</v>
      </c>
      <c r="K622" s="194" t="s">
        <v>278</v>
      </c>
      <c r="L622" s="40"/>
      <c r="M622" s="199" t="s">
        <v>1</v>
      </c>
      <c r="N622" s="200" t="s">
        <v>41</v>
      </c>
      <c r="O622" s="72"/>
      <c r="P622" s="201">
        <f>O622*H622</f>
        <v>0</v>
      </c>
      <c r="Q622" s="201">
        <v>0.00451</v>
      </c>
      <c r="R622" s="201">
        <f>Q622*H622</f>
        <v>0.562848</v>
      </c>
      <c r="S622" s="201">
        <v>0</v>
      </c>
      <c r="T622" s="202">
        <f>S622*H622</f>
        <v>0</v>
      </c>
      <c r="U622" s="35"/>
      <c r="V622" s="35"/>
      <c r="W622" s="35"/>
      <c r="X622" s="35"/>
      <c r="Y622" s="35"/>
      <c r="Z622" s="35"/>
      <c r="AA622" s="35"/>
      <c r="AB622" s="35"/>
      <c r="AC622" s="35"/>
      <c r="AD622" s="35"/>
      <c r="AE622" s="35"/>
      <c r="AR622" s="203" t="s">
        <v>341</v>
      </c>
      <c r="AT622" s="203" t="s">
        <v>207</v>
      </c>
      <c r="AU622" s="203" t="s">
        <v>86</v>
      </c>
      <c r="AY622" s="18" t="s">
        <v>205</v>
      </c>
      <c r="BE622" s="204">
        <f>IF(N622="základní",J622,0)</f>
        <v>0</v>
      </c>
      <c r="BF622" s="204">
        <f>IF(N622="snížená",J622,0)</f>
        <v>0</v>
      </c>
      <c r="BG622" s="204">
        <f>IF(N622="zákl. přenesená",J622,0)</f>
        <v>0</v>
      </c>
      <c r="BH622" s="204">
        <f>IF(N622="sníž. přenesená",J622,0)</f>
        <v>0</v>
      </c>
      <c r="BI622" s="204">
        <f>IF(N622="nulová",J622,0)</f>
        <v>0</v>
      </c>
      <c r="BJ622" s="18" t="s">
        <v>84</v>
      </c>
      <c r="BK622" s="204">
        <f>ROUND(I622*H622,2)</f>
        <v>0</v>
      </c>
      <c r="BL622" s="18" t="s">
        <v>341</v>
      </c>
      <c r="BM622" s="203" t="s">
        <v>1128</v>
      </c>
    </row>
    <row r="623" spans="1:47" s="2" customFormat="1" ht="19.5">
      <c r="A623" s="35"/>
      <c r="B623" s="36"/>
      <c r="C623" s="37"/>
      <c r="D623" s="205" t="s">
        <v>225</v>
      </c>
      <c r="E623" s="37"/>
      <c r="F623" s="206" t="s">
        <v>1129</v>
      </c>
      <c r="G623" s="37"/>
      <c r="H623" s="37"/>
      <c r="I623" s="207"/>
      <c r="J623" s="37"/>
      <c r="K623" s="37"/>
      <c r="L623" s="40"/>
      <c r="M623" s="208"/>
      <c r="N623" s="209"/>
      <c r="O623" s="72"/>
      <c r="P623" s="72"/>
      <c r="Q623" s="72"/>
      <c r="R623" s="72"/>
      <c r="S623" s="72"/>
      <c r="T623" s="73"/>
      <c r="U623" s="35"/>
      <c r="V623" s="35"/>
      <c r="W623" s="35"/>
      <c r="X623" s="35"/>
      <c r="Y623" s="35"/>
      <c r="Z623" s="35"/>
      <c r="AA623" s="35"/>
      <c r="AB623" s="35"/>
      <c r="AC623" s="35"/>
      <c r="AD623" s="35"/>
      <c r="AE623" s="35"/>
      <c r="AT623" s="18" t="s">
        <v>225</v>
      </c>
      <c r="AU623" s="18" t="s">
        <v>86</v>
      </c>
    </row>
    <row r="624" spans="2:51" s="13" customFormat="1" ht="12">
      <c r="B624" s="214"/>
      <c r="C624" s="215"/>
      <c r="D624" s="205" t="s">
        <v>284</v>
      </c>
      <c r="E624" s="216" t="s">
        <v>1</v>
      </c>
      <c r="F624" s="217" t="s">
        <v>1130</v>
      </c>
      <c r="G624" s="215"/>
      <c r="H624" s="218">
        <v>15.6</v>
      </c>
      <c r="I624" s="219"/>
      <c r="J624" s="215"/>
      <c r="K624" s="215"/>
      <c r="L624" s="220"/>
      <c r="M624" s="221"/>
      <c r="N624" s="222"/>
      <c r="O624" s="222"/>
      <c r="P624" s="222"/>
      <c r="Q624" s="222"/>
      <c r="R624" s="222"/>
      <c r="S624" s="222"/>
      <c r="T624" s="223"/>
      <c r="AT624" s="224" t="s">
        <v>284</v>
      </c>
      <c r="AU624" s="224" t="s">
        <v>86</v>
      </c>
      <c r="AV624" s="13" t="s">
        <v>86</v>
      </c>
      <c r="AW624" s="13" t="s">
        <v>32</v>
      </c>
      <c r="AX624" s="13" t="s">
        <v>76</v>
      </c>
      <c r="AY624" s="224" t="s">
        <v>205</v>
      </c>
    </row>
    <row r="625" spans="2:51" s="13" customFormat="1" ht="12">
      <c r="B625" s="214"/>
      <c r="C625" s="215"/>
      <c r="D625" s="205" t="s">
        <v>284</v>
      </c>
      <c r="E625" s="216" t="s">
        <v>1</v>
      </c>
      <c r="F625" s="217" t="s">
        <v>1131</v>
      </c>
      <c r="G625" s="215"/>
      <c r="H625" s="218">
        <v>46.14</v>
      </c>
      <c r="I625" s="219"/>
      <c r="J625" s="215"/>
      <c r="K625" s="215"/>
      <c r="L625" s="220"/>
      <c r="M625" s="221"/>
      <c r="N625" s="222"/>
      <c r="O625" s="222"/>
      <c r="P625" s="222"/>
      <c r="Q625" s="222"/>
      <c r="R625" s="222"/>
      <c r="S625" s="222"/>
      <c r="T625" s="223"/>
      <c r="AT625" s="224" t="s">
        <v>284</v>
      </c>
      <c r="AU625" s="224" t="s">
        <v>86</v>
      </c>
      <c r="AV625" s="13" t="s">
        <v>86</v>
      </c>
      <c r="AW625" s="13" t="s">
        <v>32</v>
      </c>
      <c r="AX625" s="13" t="s">
        <v>76</v>
      </c>
      <c r="AY625" s="224" t="s">
        <v>205</v>
      </c>
    </row>
    <row r="626" spans="2:51" s="13" customFormat="1" ht="12">
      <c r="B626" s="214"/>
      <c r="C626" s="215"/>
      <c r="D626" s="205" t="s">
        <v>284</v>
      </c>
      <c r="E626" s="216" t="s">
        <v>1</v>
      </c>
      <c r="F626" s="217" t="s">
        <v>1132</v>
      </c>
      <c r="G626" s="215"/>
      <c r="H626" s="218">
        <v>24.06</v>
      </c>
      <c r="I626" s="219"/>
      <c r="J626" s="215"/>
      <c r="K626" s="215"/>
      <c r="L626" s="220"/>
      <c r="M626" s="221"/>
      <c r="N626" s="222"/>
      <c r="O626" s="222"/>
      <c r="P626" s="222"/>
      <c r="Q626" s="222"/>
      <c r="R626" s="222"/>
      <c r="S626" s="222"/>
      <c r="T626" s="223"/>
      <c r="AT626" s="224" t="s">
        <v>284</v>
      </c>
      <c r="AU626" s="224" t="s">
        <v>86</v>
      </c>
      <c r="AV626" s="13" t="s">
        <v>86</v>
      </c>
      <c r="AW626" s="13" t="s">
        <v>32</v>
      </c>
      <c r="AX626" s="13" t="s">
        <v>76</v>
      </c>
      <c r="AY626" s="224" t="s">
        <v>205</v>
      </c>
    </row>
    <row r="627" spans="2:51" s="13" customFormat="1" ht="12">
      <c r="B627" s="214"/>
      <c r="C627" s="215"/>
      <c r="D627" s="205" t="s">
        <v>284</v>
      </c>
      <c r="E627" s="216" t="s">
        <v>1</v>
      </c>
      <c r="F627" s="217" t="s">
        <v>1133</v>
      </c>
      <c r="G627" s="215"/>
      <c r="H627" s="218">
        <v>39</v>
      </c>
      <c r="I627" s="219"/>
      <c r="J627" s="215"/>
      <c r="K627" s="215"/>
      <c r="L627" s="220"/>
      <c r="M627" s="221"/>
      <c r="N627" s="222"/>
      <c r="O627" s="222"/>
      <c r="P627" s="222"/>
      <c r="Q627" s="222"/>
      <c r="R627" s="222"/>
      <c r="S627" s="222"/>
      <c r="T627" s="223"/>
      <c r="AT627" s="224" t="s">
        <v>284</v>
      </c>
      <c r="AU627" s="224" t="s">
        <v>86</v>
      </c>
      <c r="AV627" s="13" t="s">
        <v>86</v>
      </c>
      <c r="AW627" s="13" t="s">
        <v>32</v>
      </c>
      <c r="AX627" s="13" t="s">
        <v>76</v>
      </c>
      <c r="AY627" s="224" t="s">
        <v>205</v>
      </c>
    </row>
    <row r="628" spans="2:51" s="15" customFormat="1" ht="12">
      <c r="B628" s="239"/>
      <c r="C628" s="240"/>
      <c r="D628" s="205" t="s">
        <v>284</v>
      </c>
      <c r="E628" s="241" t="s">
        <v>1</v>
      </c>
      <c r="F628" s="242" t="s">
        <v>453</v>
      </c>
      <c r="G628" s="240"/>
      <c r="H628" s="243">
        <v>124.8</v>
      </c>
      <c r="I628" s="244"/>
      <c r="J628" s="240"/>
      <c r="K628" s="240"/>
      <c r="L628" s="245"/>
      <c r="M628" s="246"/>
      <c r="N628" s="247"/>
      <c r="O628" s="247"/>
      <c r="P628" s="247"/>
      <c r="Q628" s="247"/>
      <c r="R628" s="247"/>
      <c r="S628" s="247"/>
      <c r="T628" s="248"/>
      <c r="AT628" s="249" t="s">
        <v>284</v>
      </c>
      <c r="AU628" s="249" t="s">
        <v>86</v>
      </c>
      <c r="AV628" s="15" t="s">
        <v>211</v>
      </c>
      <c r="AW628" s="15" t="s">
        <v>32</v>
      </c>
      <c r="AX628" s="15" t="s">
        <v>84</v>
      </c>
      <c r="AY628" s="249" t="s">
        <v>205</v>
      </c>
    </row>
    <row r="629" spans="1:65" s="2" customFormat="1" ht="24.2" customHeight="1">
      <c r="A629" s="35"/>
      <c r="B629" s="36"/>
      <c r="C629" s="192" t="s">
        <v>1134</v>
      </c>
      <c r="D629" s="192" t="s">
        <v>207</v>
      </c>
      <c r="E629" s="193" t="s">
        <v>1135</v>
      </c>
      <c r="F629" s="194" t="s">
        <v>1136</v>
      </c>
      <c r="G629" s="195" t="s">
        <v>1137</v>
      </c>
      <c r="H629" s="271"/>
      <c r="I629" s="197"/>
      <c r="J629" s="198">
        <f>ROUND(I629*H629,2)</f>
        <v>0</v>
      </c>
      <c r="K629" s="194" t="s">
        <v>278</v>
      </c>
      <c r="L629" s="40"/>
      <c r="M629" s="199" t="s">
        <v>1</v>
      </c>
      <c r="N629" s="200" t="s">
        <v>41</v>
      </c>
      <c r="O629" s="72"/>
      <c r="P629" s="201">
        <f>O629*H629</f>
        <v>0</v>
      </c>
      <c r="Q629" s="201">
        <v>0</v>
      </c>
      <c r="R629" s="201">
        <f>Q629*H629</f>
        <v>0</v>
      </c>
      <c r="S629" s="201">
        <v>0</v>
      </c>
      <c r="T629" s="202">
        <f>S629*H629</f>
        <v>0</v>
      </c>
      <c r="U629" s="35"/>
      <c r="V629" s="35"/>
      <c r="W629" s="35"/>
      <c r="X629" s="35"/>
      <c r="Y629" s="35"/>
      <c r="Z629" s="35"/>
      <c r="AA629" s="35"/>
      <c r="AB629" s="35"/>
      <c r="AC629" s="35"/>
      <c r="AD629" s="35"/>
      <c r="AE629" s="35"/>
      <c r="AR629" s="203" t="s">
        <v>341</v>
      </c>
      <c r="AT629" s="203" t="s">
        <v>207</v>
      </c>
      <c r="AU629" s="203" t="s">
        <v>86</v>
      </c>
      <c r="AY629" s="18" t="s">
        <v>205</v>
      </c>
      <c r="BE629" s="204">
        <f>IF(N629="základní",J629,0)</f>
        <v>0</v>
      </c>
      <c r="BF629" s="204">
        <f>IF(N629="snížená",J629,0)</f>
        <v>0</v>
      </c>
      <c r="BG629" s="204">
        <f>IF(N629="zákl. přenesená",J629,0)</f>
        <v>0</v>
      </c>
      <c r="BH629" s="204">
        <f>IF(N629="sníž. přenesená",J629,0)</f>
        <v>0</v>
      </c>
      <c r="BI629" s="204">
        <f>IF(N629="nulová",J629,0)</f>
        <v>0</v>
      </c>
      <c r="BJ629" s="18" t="s">
        <v>84</v>
      </c>
      <c r="BK629" s="204">
        <f>ROUND(I629*H629,2)</f>
        <v>0</v>
      </c>
      <c r="BL629" s="18" t="s">
        <v>341</v>
      </c>
      <c r="BM629" s="203" t="s">
        <v>1138</v>
      </c>
    </row>
    <row r="630" spans="2:63" s="12" customFormat="1" ht="22.9" customHeight="1">
      <c r="B630" s="176"/>
      <c r="C630" s="177"/>
      <c r="D630" s="178" t="s">
        <v>75</v>
      </c>
      <c r="E630" s="190" t="s">
        <v>1139</v>
      </c>
      <c r="F630" s="190" t="s">
        <v>1140</v>
      </c>
      <c r="G630" s="177"/>
      <c r="H630" s="177"/>
      <c r="I630" s="180"/>
      <c r="J630" s="191">
        <f>BK630</f>
        <v>0</v>
      </c>
      <c r="K630" s="177"/>
      <c r="L630" s="182"/>
      <c r="M630" s="183"/>
      <c r="N630" s="184"/>
      <c r="O630" s="184"/>
      <c r="P630" s="185">
        <f>SUM(P631:P654)</f>
        <v>0</v>
      </c>
      <c r="Q630" s="184"/>
      <c r="R630" s="185">
        <f>SUM(R631:R654)</f>
        <v>4.119538</v>
      </c>
      <c r="S630" s="184"/>
      <c r="T630" s="186">
        <f>SUM(T631:T654)</f>
        <v>0</v>
      </c>
      <c r="AR630" s="187" t="s">
        <v>86</v>
      </c>
      <c r="AT630" s="188" t="s">
        <v>75</v>
      </c>
      <c r="AU630" s="188" t="s">
        <v>84</v>
      </c>
      <c r="AY630" s="187" t="s">
        <v>205</v>
      </c>
      <c r="BK630" s="189">
        <f>SUM(BK631:BK654)</f>
        <v>0</v>
      </c>
    </row>
    <row r="631" spans="1:65" s="2" customFormat="1" ht="24.2" customHeight="1">
      <c r="A631" s="35"/>
      <c r="B631" s="36"/>
      <c r="C631" s="192" t="s">
        <v>1141</v>
      </c>
      <c r="D631" s="192" t="s">
        <v>207</v>
      </c>
      <c r="E631" s="193" t="s">
        <v>1142</v>
      </c>
      <c r="F631" s="194" t="s">
        <v>1143</v>
      </c>
      <c r="G631" s="195" t="s">
        <v>282</v>
      </c>
      <c r="H631" s="196">
        <v>469</v>
      </c>
      <c r="I631" s="197"/>
      <c r="J631" s="198">
        <f>ROUND(I631*H631,2)</f>
        <v>0</v>
      </c>
      <c r="K631" s="194" t="s">
        <v>278</v>
      </c>
      <c r="L631" s="40"/>
      <c r="M631" s="199" t="s">
        <v>1</v>
      </c>
      <c r="N631" s="200" t="s">
        <v>41</v>
      </c>
      <c r="O631" s="72"/>
      <c r="P631" s="201">
        <f>O631*H631</f>
        <v>0</v>
      </c>
      <c r="Q631" s="201">
        <v>3E-05</v>
      </c>
      <c r="R631" s="201">
        <f>Q631*H631</f>
        <v>0.014070000000000001</v>
      </c>
      <c r="S631" s="201">
        <v>0</v>
      </c>
      <c r="T631" s="202">
        <f>S631*H631</f>
        <v>0</v>
      </c>
      <c r="U631" s="35"/>
      <c r="V631" s="35"/>
      <c r="W631" s="35"/>
      <c r="X631" s="35"/>
      <c r="Y631" s="35"/>
      <c r="Z631" s="35"/>
      <c r="AA631" s="35"/>
      <c r="AB631" s="35"/>
      <c r="AC631" s="35"/>
      <c r="AD631" s="35"/>
      <c r="AE631" s="35"/>
      <c r="AR631" s="203" t="s">
        <v>341</v>
      </c>
      <c r="AT631" s="203" t="s">
        <v>207</v>
      </c>
      <c r="AU631" s="203" t="s">
        <v>86</v>
      </c>
      <c r="AY631" s="18" t="s">
        <v>205</v>
      </c>
      <c r="BE631" s="204">
        <f>IF(N631="základní",J631,0)</f>
        <v>0</v>
      </c>
      <c r="BF631" s="204">
        <f>IF(N631="snížená",J631,0)</f>
        <v>0</v>
      </c>
      <c r="BG631" s="204">
        <f>IF(N631="zákl. přenesená",J631,0)</f>
        <v>0</v>
      </c>
      <c r="BH631" s="204">
        <f>IF(N631="sníž. přenesená",J631,0)</f>
        <v>0</v>
      </c>
      <c r="BI631" s="204">
        <f>IF(N631="nulová",J631,0)</f>
        <v>0</v>
      </c>
      <c r="BJ631" s="18" t="s">
        <v>84</v>
      </c>
      <c r="BK631" s="204">
        <f>ROUND(I631*H631,2)</f>
        <v>0</v>
      </c>
      <c r="BL631" s="18" t="s">
        <v>341</v>
      </c>
      <c r="BM631" s="203" t="s">
        <v>1144</v>
      </c>
    </row>
    <row r="632" spans="2:51" s="13" customFormat="1" ht="12">
      <c r="B632" s="214"/>
      <c r="C632" s="215"/>
      <c r="D632" s="205" t="s">
        <v>284</v>
      </c>
      <c r="E632" s="216" t="s">
        <v>1</v>
      </c>
      <c r="F632" s="217" t="s">
        <v>1145</v>
      </c>
      <c r="G632" s="215"/>
      <c r="H632" s="218">
        <v>384</v>
      </c>
      <c r="I632" s="219"/>
      <c r="J632" s="215"/>
      <c r="K632" s="215"/>
      <c r="L632" s="220"/>
      <c r="M632" s="221"/>
      <c r="N632" s="222"/>
      <c r="O632" s="222"/>
      <c r="P632" s="222"/>
      <c r="Q632" s="222"/>
      <c r="R632" s="222"/>
      <c r="S632" s="222"/>
      <c r="T632" s="223"/>
      <c r="AT632" s="224" t="s">
        <v>284</v>
      </c>
      <c r="AU632" s="224" t="s">
        <v>86</v>
      </c>
      <c r="AV632" s="13" t="s">
        <v>86</v>
      </c>
      <c r="AW632" s="13" t="s">
        <v>32</v>
      </c>
      <c r="AX632" s="13" t="s">
        <v>76</v>
      </c>
      <c r="AY632" s="224" t="s">
        <v>205</v>
      </c>
    </row>
    <row r="633" spans="2:51" s="13" customFormat="1" ht="12">
      <c r="B633" s="214"/>
      <c r="C633" s="215"/>
      <c r="D633" s="205" t="s">
        <v>284</v>
      </c>
      <c r="E633" s="216" t="s">
        <v>1</v>
      </c>
      <c r="F633" s="217" t="s">
        <v>1146</v>
      </c>
      <c r="G633" s="215"/>
      <c r="H633" s="218">
        <v>85</v>
      </c>
      <c r="I633" s="219"/>
      <c r="J633" s="215"/>
      <c r="K633" s="215"/>
      <c r="L633" s="220"/>
      <c r="M633" s="221"/>
      <c r="N633" s="222"/>
      <c r="O633" s="222"/>
      <c r="P633" s="222"/>
      <c r="Q633" s="222"/>
      <c r="R633" s="222"/>
      <c r="S633" s="222"/>
      <c r="T633" s="223"/>
      <c r="AT633" s="224" t="s">
        <v>284</v>
      </c>
      <c r="AU633" s="224" t="s">
        <v>86</v>
      </c>
      <c r="AV633" s="13" t="s">
        <v>86</v>
      </c>
      <c r="AW633" s="13" t="s">
        <v>32</v>
      </c>
      <c r="AX633" s="13" t="s">
        <v>76</v>
      </c>
      <c r="AY633" s="224" t="s">
        <v>205</v>
      </c>
    </row>
    <row r="634" spans="2:51" s="15" customFormat="1" ht="12">
      <c r="B634" s="239"/>
      <c r="C634" s="240"/>
      <c r="D634" s="205" t="s">
        <v>284</v>
      </c>
      <c r="E634" s="241" t="s">
        <v>1</v>
      </c>
      <c r="F634" s="242" t="s">
        <v>453</v>
      </c>
      <c r="G634" s="240"/>
      <c r="H634" s="243">
        <v>469</v>
      </c>
      <c r="I634" s="244"/>
      <c r="J634" s="240"/>
      <c r="K634" s="240"/>
      <c r="L634" s="245"/>
      <c r="M634" s="246"/>
      <c r="N634" s="247"/>
      <c r="O634" s="247"/>
      <c r="P634" s="247"/>
      <c r="Q634" s="247"/>
      <c r="R634" s="247"/>
      <c r="S634" s="247"/>
      <c r="T634" s="248"/>
      <c r="AT634" s="249" t="s">
        <v>284</v>
      </c>
      <c r="AU634" s="249" t="s">
        <v>86</v>
      </c>
      <c r="AV634" s="15" t="s">
        <v>211</v>
      </c>
      <c r="AW634" s="15" t="s">
        <v>32</v>
      </c>
      <c r="AX634" s="15" t="s">
        <v>84</v>
      </c>
      <c r="AY634" s="249" t="s">
        <v>205</v>
      </c>
    </row>
    <row r="635" spans="1:65" s="2" customFormat="1" ht="14.45" customHeight="1">
      <c r="A635" s="35"/>
      <c r="B635" s="36"/>
      <c r="C635" s="250" t="s">
        <v>1147</v>
      </c>
      <c r="D635" s="250" t="s">
        <v>502</v>
      </c>
      <c r="E635" s="251" t="s">
        <v>1088</v>
      </c>
      <c r="F635" s="252" t="s">
        <v>1089</v>
      </c>
      <c r="G635" s="253" t="s">
        <v>382</v>
      </c>
      <c r="H635" s="254">
        <v>0.741</v>
      </c>
      <c r="I635" s="255"/>
      <c r="J635" s="256">
        <f>ROUND(I635*H635,2)</f>
        <v>0</v>
      </c>
      <c r="K635" s="252" t="s">
        <v>278</v>
      </c>
      <c r="L635" s="257"/>
      <c r="M635" s="258" t="s">
        <v>1</v>
      </c>
      <c r="N635" s="259" t="s">
        <v>41</v>
      </c>
      <c r="O635" s="72"/>
      <c r="P635" s="201">
        <f>O635*H635</f>
        <v>0</v>
      </c>
      <c r="Q635" s="201">
        <v>1</v>
      </c>
      <c r="R635" s="201">
        <f>Q635*H635</f>
        <v>0.741</v>
      </c>
      <c r="S635" s="201">
        <v>0</v>
      </c>
      <c r="T635" s="202">
        <f>S635*H635</f>
        <v>0</v>
      </c>
      <c r="U635" s="35"/>
      <c r="V635" s="35"/>
      <c r="W635" s="35"/>
      <c r="X635" s="35"/>
      <c r="Y635" s="35"/>
      <c r="Z635" s="35"/>
      <c r="AA635" s="35"/>
      <c r="AB635" s="35"/>
      <c r="AC635" s="35"/>
      <c r="AD635" s="35"/>
      <c r="AE635" s="35"/>
      <c r="AR635" s="203" t="s">
        <v>643</v>
      </c>
      <c r="AT635" s="203" t="s">
        <v>502</v>
      </c>
      <c r="AU635" s="203" t="s">
        <v>86</v>
      </c>
      <c r="AY635" s="18" t="s">
        <v>205</v>
      </c>
      <c r="BE635" s="204">
        <f>IF(N635="základní",J635,0)</f>
        <v>0</v>
      </c>
      <c r="BF635" s="204">
        <f>IF(N635="snížená",J635,0)</f>
        <v>0</v>
      </c>
      <c r="BG635" s="204">
        <f>IF(N635="zákl. přenesená",J635,0)</f>
        <v>0</v>
      </c>
      <c r="BH635" s="204">
        <f>IF(N635="sníž. přenesená",J635,0)</f>
        <v>0</v>
      </c>
      <c r="BI635" s="204">
        <f>IF(N635="nulová",J635,0)</f>
        <v>0</v>
      </c>
      <c r="BJ635" s="18" t="s">
        <v>84</v>
      </c>
      <c r="BK635" s="204">
        <f>ROUND(I635*H635,2)</f>
        <v>0</v>
      </c>
      <c r="BL635" s="18" t="s">
        <v>341</v>
      </c>
      <c r="BM635" s="203" t="s">
        <v>1148</v>
      </c>
    </row>
    <row r="636" spans="2:51" s="13" customFormat="1" ht="12">
      <c r="B636" s="214"/>
      <c r="C636" s="215"/>
      <c r="D636" s="205" t="s">
        <v>284</v>
      </c>
      <c r="E636" s="215"/>
      <c r="F636" s="217" t="s">
        <v>1149</v>
      </c>
      <c r="G636" s="215"/>
      <c r="H636" s="218">
        <v>0.741</v>
      </c>
      <c r="I636" s="219"/>
      <c r="J636" s="215"/>
      <c r="K636" s="215"/>
      <c r="L636" s="220"/>
      <c r="M636" s="221"/>
      <c r="N636" s="222"/>
      <c r="O636" s="222"/>
      <c r="P636" s="222"/>
      <c r="Q636" s="222"/>
      <c r="R636" s="222"/>
      <c r="S636" s="222"/>
      <c r="T636" s="223"/>
      <c r="AT636" s="224" t="s">
        <v>284</v>
      </c>
      <c r="AU636" s="224" t="s">
        <v>86</v>
      </c>
      <c r="AV636" s="13" t="s">
        <v>86</v>
      </c>
      <c r="AW636" s="13" t="s">
        <v>4</v>
      </c>
      <c r="AX636" s="13" t="s">
        <v>84</v>
      </c>
      <c r="AY636" s="224" t="s">
        <v>205</v>
      </c>
    </row>
    <row r="637" spans="1:65" s="2" customFormat="1" ht="24.2" customHeight="1">
      <c r="A637" s="35"/>
      <c r="B637" s="36"/>
      <c r="C637" s="192" t="s">
        <v>1150</v>
      </c>
      <c r="D637" s="192" t="s">
        <v>207</v>
      </c>
      <c r="E637" s="193" t="s">
        <v>1151</v>
      </c>
      <c r="F637" s="194" t="s">
        <v>1152</v>
      </c>
      <c r="G637" s="195" t="s">
        <v>282</v>
      </c>
      <c r="H637" s="196">
        <v>469</v>
      </c>
      <c r="I637" s="197"/>
      <c r="J637" s="198">
        <f>ROUND(I637*H637,2)</f>
        <v>0</v>
      </c>
      <c r="K637" s="194" t="s">
        <v>278</v>
      </c>
      <c r="L637" s="40"/>
      <c r="M637" s="199" t="s">
        <v>1</v>
      </c>
      <c r="N637" s="200" t="s">
        <v>41</v>
      </c>
      <c r="O637" s="72"/>
      <c r="P637" s="201">
        <f>O637*H637</f>
        <v>0</v>
      </c>
      <c r="Q637" s="201">
        <v>0.00088</v>
      </c>
      <c r="R637" s="201">
        <f>Q637*H637</f>
        <v>0.41272000000000003</v>
      </c>
      <c r="S637" s="201">
        <v>0</v>
      </c>
      <c r="T637" s="202">
        <f>S637*H637</f>
        <v>0</v>
      </c>
      <c r="U637" s="35"/>
      <c r="V637" s="35"/>
      <c r="W637" s="35"/>
      <c r="X637" s="35"/>
      <c r="Y637" s="35"/>
      <c r="Z637" s="35"/>
      <c r="AA637" s="35"/>
      <c r="AB637" s="35"/>
      <c r="AC637" s="35"/>
      <c r="AD637" s="35"/>
      <c r="AE637" s="35"/>
      <c r="AR637" s="203" t="s">
        <v>341</v>
      </c>
      <c r="AT637" s="203" t="s">
        <v>207</v>
      </c>
      <c r="AU637" s="203" t="s">
        <v>86</v>
      </c>
      <c r="AY637" s="18" t="s">
        <v>205</v>
      </c>
      <c r="BE637" s="204">
        <f>IF(N637="základní",J637,0)</f>
        <v>0</v>
      </c>
      <c r="BF637" s="204">
        <f>IF(N637="snížená",J637,0)</f>
        <v>0</v>
      </c>
      <c r="BG637" s="204">
        <f>IF(N637="zákl. přenesená",J637,0)</f>
        <v>0</v>
      </c>
      <c r="BH637" s="204">
        <f>IF(N637="sníž. přenesená",J637,0)</f>
        <v>0</v>
      </c>
      <c r="BI637" s="204">
        <f>IF(N637="nulová",J637,0)</f>
        <v>0</v>
      </c>
      <c r="BJ637" s="18" t="s">
        <v>84</v>
      </c>
      <c r="BK637" s="204">
        <f>ROUND(I637*H637,2)</f>
        <v>0</v>
      </c>
      <c r="BL637" s="18" t="s">
        <v>341</v>
      </c>
      <c r="BM637" s="203" t="s">
        <v>1153</v>
      </c>
    </row>
    <row r="638" spans="2:51" s="13" customFormat="1" ht="12">
      <c r="B638" s="214"/>
      <c r="C638" s="215"/>
      <c r="D638" s="205" t="s">
        <v>284</v>
      </c>
      <c r="E638" s="216" t="s">
        <v>1</v>
      </c>
      <c r="F638" s="217" t="s">
        <v>1145</v>
      </c>
      <c r="G638" s="215"/>
      <c r="H638" s="218">
        <v>384</v>
      </c>
      <c r="I638" s="219"/>
      <c r="J638" s="215"/>
      <c r="K638" s="215"/>
      <c r="L638" s="220"/>
      <c r="M638" s="221"/>
      <c r="N638" s="222"/>
      <c r="O638" s="222"/>
      <c r="P638" s="222"/>
      <c r="Q638" s="222"/>
      <c r="R638" s="222"/>
      <c r="S638" s="222"/>
      <c r="T638" s="223"/>
      <c r="AT638" s="224" t="s">
        <v>284</v>
      </c>
      <c r="AU638" s="224" t="s">
        <v>86</v>
      </c>
      <c r="AV638" s="13" t="s">
        <v>86</v>
      </c>
      <c r="AW638" s="13" t="s">
        <v>32</v>
      </c>
      <c r="AX638" s="13" t="s">
        <v>76</v>
      </c>
      <c r="AY638" s="224" t="s">
        <v>205</v>
      </c>
    </row>
    <row r="639" spans="2:51" s="13" customFormat="1" ht="12">
      <c r="B639" s="214"/>
      <c r="C639" s="215"/>
      <c r="D639" s="205" t="s">
        <v>284</v>
      </c>
      <c r="E639" s="216" t="s">
        <v>1</v>
      </c>
      <c r="F639" s="217" t="s">
        <v>1146</v>
      </c>
      <c r="G639" s="215"/>
      <c r="H639" s="218">
        <v>85</v>
      </c>
      <c r="I639" s="219"/>
      <c r="J639" s="215"/>
      <c r="K639" s="215"/>
      <c r="L639" s="220"/>
      <c r="M639" s="221"/>
      <c r="N639" s="222"/>
      <c r="O639" s="222"/>
      <c r="P639" s="222"/>
      <c r="Q639" s="222"/>
      <c r="R639" s="222"/>
      <c r="S639" s="222"/>
      <c r="T639" s="223"/>
      <c r="AT639" s="224" t="s">
        <v>284</v>
      </c>
      <c r="AU639" s="224" t="s">
        <v>86</v>
      </c>
      <c r="AV639" s="13" t="s">
        <v>86</v>
      </c>
      <c r="AW639" s="13" t="s">
        <v>32</v>
      </c>
      <c r="AX639" s="13" t="s">
        <v>76</v>
      </c>
      <c r="AY639" s="224" t="s">
        <v>205</v>
      </c>
    </row>
    <row r="640" spans="2:51" s="15" customFormat="1" ht="12">
      <c r="B640" s="239"/>
      <c r="C640" s="240"/>
      <c r="D640" s="205" t="s">
        <v>284</v>
      </c>
      <c r="E640" s="241" t="s">
        <v>1</v>
      </c>
      <c r="F640" s="242" t="s">
        <v>453</v>
      </c>
      <c r="G640" s="240"/>
      <c r="H640" s="243">
        <v>469</v>
      </c>
      <c r="I640" s="244"/>
      <c r="J640" s="240"/>
      <c r="K640" s="240"/>
      <c r="L640" s="245"/>
      <c r="M640" s="246"/>
      <c r="N640" s="247"/>
      <c r="O640" s="247"/>
      <c r="P640" s="247"/>
      <c r="Q640" s="247"/>
      <c r="R640" s="247"/>
      <c r="S640" s="247"/>
      <c r="T640" s="248"/>
      <c r="AT640" s="249" t="s">
        <v>284</v>
      </c>
      <c r="AU640" s="249" t="s">
        <v>86</v>
      </c>
      <c r="AV640" s="15" t="s">
        <v>211</v>
      </c>
      <c r="AW640" s="15" t="s">
        <v>32</v>
      </c>
      <c r="AX640" s="15" t="s">
        <v>84</v>
      </c>
      <c r="AY640" s="249" t="s">
        <v>205</v>
      </c>
    </row>
    <row r="641" spans="1:65" s="2" customFormat="1" ht="37.9" customHeight="1">
      <c r="A641" s="35"/>
      <c r="B641" s="36"/>
      <c r="C641" s="250" t="s">
        <v>1154</v>
      </c>
      <c r="D641" s="250" t="s">
        <v>502</v>
      </c>
      <c r="E641" s="251" t="s">
        <v>1155</v>
      </c>
      <c r="F641" s="252" t="s">
        <v>1156</v>
      </c>
      <c r="G641" s="253" t="s">
        <v>282</v>
      </c>
      <c r="H641" s="254">
        <v>546.62</v>
      </c>
      <c r="I641" s="255"/>
      <c r="J641" s="256">
        <f>ROUND(I641*H641,2)</f>
        <v>0</v>
      </c>
      <c r="K641" s="252" t="s">
        <v>278</v>
      </c>
      <c r="L641" s="257"/>
      <c r="M641" s="258" t="s">
        <v>1</v>
      </c>
      <c r="N641" s="259" t="s">
        <v>41</v>
      </c>
      <c r="O641" s="72"/>
      <c r="P641" s="201">
        <f>O641*H641</f>
        <v>0</v>
      </c>
      <c r="Q641" s="201">
        <v>0.0054</v>
      </c>
      <c r="R641" s="201">
        <f>Q641*H641</f>
        <v>2.9517480000000003</v>
      </c>
      <c r="S641" s="201">
        <v>0</v>
      </c>
      <c r="T641" s="202">
        <f>S641*H641</f>
        <v>0</v>
      </c>
      <c r="U641" s="35"/>
      <c r="V641" s="35"/>
      <c r="W641" s="35"/>
      <c r="X641" s="35"/>
      <c r="Y641" s="35"/>
      <c r="Z641" s="35"/>
      <c r="AA641" s="35"/>
      <c r="AB641" s="35"/>
      <c r="AC641" s="35"/>
      <c r="AD641" s="35"/>
      <c r="AE641" s="35"/>
      <c r="AR641" s="203" t="s">
        <v>643</v>
      </c>
      <c r="AT641" s="203" t="s">
        <v>502</v>
      </c>
      <c r="AU641" s="203" t="s">
        <v>86</v>
      </c>
      <c r="AY641" s="18" t="s">
        <v>205</v>
      </c>
      <c r="BE641" s="204">
        <f>IF(N641="základní",J641,0)</f>
        <v>0</v>
      </c>
      <c r="BF641" s="204">
        <f>IF(N641="snížená",J641,0)</f>
        <v>0</v>
      </c>
      <c r="BG641" s="204">
        <f>IF(N641="zákl. přenesená",J641,0)</f>
        <v>0</v>
      </c>
      <c r="BH641" s="204">
        <f>IF(N641="sníž. přenesená",J641,0)</f>
        <v>0</v>
      </c>
      <c r="BI641" s="204">
        <f>IF(N641="nulová",J641,0)</f>
        <v>0</v>
      </c>
      <c r="BJ641" s="18" t="s">
        <v>84</v>
      </c>
      <c r="BK641" s="204">
        <f>ROUND(I641*H641,2)</f>
        <v>0</v>
      </c>
      <c r="BL641" s="18" t="s">
        <v>341</v>
      </c>
      <c r="BM641" s="203" t="s">
        <v>1157</v>
      </c>
    </row>
    <row r="642" spans="2:51" s="13" customFormat="1" ht="12">
      <c r="B642" s="214"/>
      <c r="C642" s="215"/>
      <c r="D642" s="205" t="s">
        <v>284</v>
      </c>
      <c r="E642" s="215"/>
      <c r="F642" s="217" t="s">
        <v>1158</v>
      </c>
      <c r="G642" s="215"/>
      <c r="H642" s="218">
        <v>546.62</v>
      </c>
      <c r="I642" s="219"/>
      <c r="J642" s="215"/>
      <c r="K642" s="215"/>
      <c r="L642" s="220"/>
      <c r="M642" s="221"/>
      <c r="N642" s="222"/>
      <c r="O642" s="222"/>
      <c r="P642" s="222"/>
      <c r="Q642" s="222"/>
      <c r="R642" s="222"/>
      <c r="S642" s="222"/>
      <c r="T642" s="223"/>
      <c r="AT642" s="224" t="s">
        <v>284</v>
      </c>
      <c r="AU642" s="224" t="s">
        <v>86</v>
      </c>
      <c r="AV642" s="13" t="s">
        <v>86</v>
      </c>
      <c r="AW642" s="13" t="s">
        <v>4</v>
      </c>
      <c r="AX642" s="13" t="s">
        <v>84</v>
      </c>
      <c r="AY642" s="224" t="s">
        <v>205</v>
      </c>
    </row>
    <row r="643" spans="1:65" s="2" customFormat="1" ht="24.2" customHeight="1">
      <c r="A643" s="35"/>
      <c r="B643" s="36"/>
      <c r="C643" s="192" t="s">
        <v>1159</v>
      </c>
      <c r="D643" s="192" t="s">
        <v>207</v>
      </c>
      <c r="E643" s="193" t="s">
        <v>1160</v>
      </c>
      <c r="F643" s="194" t="s">
        <v>1161</v>
      </c>
      <c r="G643" s="195" t="s">
        <v>1137</v>
      </c>
      <c r="H643" s="271"/>
      <c r="I643" s="197"/>
      <c r="J643" s="198">
        <f>ROUND(I643*H643,2)</f>
        <v>0</v>
      </c>
      <c r="K643" s="194" t="s">
        <v>278</v>
      </c>
      <c r="L643" s="40"/>
      <c r="M643" s="199" t="s">
        <v>1</v>
      </c>
      <c r="N643" s="200" t="s">
        <v>41</v>
      </c>
      <c r="O643" s="72"/>
      <c r="P643" s="201">
        <f>O643*H643</f>
        <v>0</v>
      </c>
      <c r="Q643" s="201">
        <v>0</v>
      </c>
      <c r="R643" s="201">
        <f>Q643*H643</f>
        <v>0</v>
      </c>
      <c r="S643" s="201">
        <v>0</v>
      </c>
      <c r="T643" s="202">
        <f>S643*H643</f>
        <v>0</v>
      </c>
      <c r="U643" s="35"/>
      <c r="V643" s="35"/>
      <c r="W643" s="35"/>
      <c r="X643" s="35"/>
      <c r="Y643" s="35"/>
      <c r="Z643" s="35"/>
      <c r="AA643" s="35"/>
      <c r="AB643" s="35"/>
      <c r="AC643" s="35"/>
      <c r="AD643" s="35"/>
      <c r="AE643" s="35"/>
      <c r="AR643" s="203" t="s">
        <v>341</v>
      </c>
      <c r="AT643" s="203" t="s">
        <v>207</v>
      </c>
      <c r="AU643" s="203" t="s">
        <v>86</v>
      </c>
      <c r="AY643" s="18" t="s">
        <v>205</v>
      </c>
      <c r="BE643" s="204">
        <f>IF(N643="základní",J643,0)</f>
        <v>0</v>
      </c>
      <c r="BF643" s="204">
        <f>IF(N643="snížená",J643,0)</f>
        <v>0</v>
      </c>
      <c r="BG643" s="204">
        <f>IF(N643="zákl. přenesená",J643,0)</f>
        <v>0</v>
      </c>
      <c r="BH643" s="204">
        <f>IF(N643="sníž. přenesená",J643,0)</f>
        <v>0</v>
      </c>
      <c r="BI643" s="204">
        <f>IF(N643="nulová",J643,0)</f>
        <v>0</v>
      </c>
      <c r="BJ643" s="18" t="s">
        <v>84</v>
      </c>
      <c r="BK643" s="204">
        <f>ROUND(I643*H643,2)</f>
        <v>0</v>
      </c>
      <c r="BL643" s="18" t="s">
        <v>341</v>
      </c>
      <c r="BM643" s="203" t="s">
        <v>1162</v>
      </c>
    </row>
    <row r="644" spans="1:65" s="2" customFormat="1" ht="37.9" customHeight="1">
      <c r="A644" s="35"/>
      <c r="B644" s="36"/>
      <c r="C644" s="192" t="s">
        <v>1163</v>
      </c>
      <c r="D644" s="192" t="s">
        <v>207</v>
      </c>
      <c r="E644" s="193" t="s">
        <v>1164</v>
      </c>
      <c r="F644" s="194" t="s">
        <v>1165</v>
      </c>
      <c r="G644" s="195" t="s">
        <v>282</v>
      </c>
      <c r="H644" s="196">
        <v>751</v>
      </c>
      <c r="I644" s="197"/>
      <c r="J644" s="198">
        <f>ROUND(I644*H644,2)</f>
        <v>0</v>
      </c>
      <c r="K644" s="194" t="s">
        <v>1</v>
      </c>
      <c r="L644" s="40"/>
      <c r="M644" s="199" t="s">
        <v>1</v>
      </c>
      <c r="N644" s="200" t="s">
        <v>41</v>
      </c>
      <c r="O644" s="72"/>
      <c r="P644" s="201">
        <f>O644*H644</f>
        <v>0</v>
      </c>
      <c r="Q644" s="201">
        <v>0</v>
      </c>
      <c r="R644" s="201">
        <f>Q644*H644</f>
        <v>0</v>
      </c>
      <c r="S644" s="201">
        <v>0</v>
      </c>
      <c r="T644" s="202">
        <f>S644*H644</f>
        <v>0</v>
      </c>
      <c r="U644" s="35"/>
      <c r="V644" s="35"/>
      <c r="W644" s="35"/>
      <c r="X644" s="35"/>
      <c r="Y644" s="35"/>
      <c r="Z644" s="35"/>
      <c r="AA644" s="35"/>
      <c r="AB644" s="35"/>
      <c r="AC644" s="35"/>
      <c r="AD644" s="35"/>
      <c r="AE644" s="35"/>
      <c r="AR644" s="203" t="s">
        <v>341</v>
      </c>
      <c r="AT644" s="203" t="s">
        <v>207</v>
      </c>
      <c r="AU644" s="203" t="s">
        <v>86</v>
      </c>
      <c r="AY644" s="18" t="s">
        <v>205</v>
      </c>
      <c r="BE644" s="204">
        <f>IF(N644="základní",J644,0)</f>
        <v>0</v>
      </c>
      <c r="BF644" s="204">
        <f>IF(N644="snížená",J644,0)</f>
        <v>0</v>
      </c>
      <c r="BG644" s="204">
        <f>IF(N644="zákl. přenesená",J644,0)</f>
        <v>0</v>
      </c>
      <c r="BH644" s="204">
        <f>IF(N644="sníž. přenesená",J644,0)</f>
        <v>0</v>
      </c>
      <c r="BI644" s="204">
        <f>IF(N644="nulová",J644,0)</f>
        <v>0</v>
      </c>
      <c r="BJ644" s="18" t="s">
        <v>84</v>
      </c>
      <c r="BK644" s="204">
        <f>ROUND(I644*H644,2)</f>
        <v>0</v>
      </c>
      <c r="BL644" s="18" t="s">
        <v>341</v>
      </c>
      <c r="BM644" s="203" t="s">
        <v>1166</v>
      </c>
    </row>
    <row r="645" spans="1:47" s="2" customFormat="1" ht="39">
      <c r="A645" s="35"/>
      <c r="B645" s="36"/>
      <c r="C645" s="37"/>
      <c r="D645" s="205" t="s">
        <v>225</v>
      </c>
      <c r="E645" s="37"/>
      <c r="F645" s="206" t="s">
        <v>1167</v>
      </c>
      <c r="G645" s="37"/>
      <c r="H645" s="37"/>
      <c r="I645" s="207"/>
      <c r="J645" s="37"/>
      <c r="K645" s="37"/>
      <c r="L645" s="40"/>
      <c r="M645" s="208"/>
      <c r="N645" s="209"/>
      <c r="O645" s="72"/>
      <c r="P645" s="72"/>
      <c r="Q645" s="72"/>
      <c r="R645" s="72"/>
      <c r="S645" s="72"/>
      <c r="T645" s="73"/>
      <c r="U645" s="35"/>
      <c r="V645" s="35"/>
      <c r="W645" s="35"/>
      <c r="X645" s="35"/>
      <c r="Y645" s="35"/>
      <c r="Z645" s="35"/>
      <c r="AA645" s="35"/>
      <c r="AB645" s="35"/>
      <c r="AC645" s="35"/>
      <c r="AD645" s="35"/>
      <c r="AE645" s="35"/>
      <c r="AT645" s="18" t="s">
        <v>225</v>
      </c>
      <c r="AU645" s="18" t="s">
        <v>86</v>
      </c>
    </row>
    <row r="646" spans="2:51" s="13" customFormat="1" ht="12">
      <c r="B646" s="214"/>
      <c r="C646" s="215"/>
      <c r="D646" s="205" t="s">
        <v>284</v>
      </c>
      <c r="E646" s="216" t="s">
        <v>1</v>
      </c>
      <c r="F646" s="217" t="s">
        <v>835</v>
      </c>
      <c r="G646" s="215"/>
      <c r="H646" s="218">
        <v>74</v>
      </c>
      <c r="I646" s="219"/>
      <c r="J646" s="215"/>
      <c r="K646" s="215"/>
      <c r="L646" s="220"/>
      <c r="M646" s="221"/>
      <c r="N646" s="222"/>
      <c r="O646" s="222"/>
      <c r="P646" s="222"/>
      <c r="Q646" s="222"/>
      <c r="R646" s="222"/>
      <c r="S646" s="222"/>
      <c r="T646" s="223"/>
      <c r="AT646" s="224" t="s">
        <v>284</v>
      </c>
      <c r="AU646" s="224" t="s">
        <v>86</v>
      </c>
      <c r="AV646" s="13" t="s">
        <v>86</v>
      </c>
      <c r="AW646" s="13" t="s">
        <v>32</v>
      </c>
      <c r="AX646" s="13" t="s">
        <v>76</v>
      </c>
      <c r="AY646" s="224" t="s">
        <v>205</v>
      </c>
    </row>
    <row r="647" spans="2:51" s="13" customFormat="1" ht="12">
      <c r="B647" s="214"/>
      <c r="C647" s="215"/>
      <c r="D647" s="205" t="s">
        <v>284</v>
      </c>
      <c r="E647" s="216" t="s">
        <v>1</v>
      </c>
      <c r="F647" s="217" t="s">
        <v>1168</v>
      </c>
      <c r="G647" s="215"/>
      <c r="H647" s="218">
        <v>138</v>
      </c>
      <c r="I647" s="219"/>
      <c r="J647" s="215"/>
      <c r="K647" s="215"/>
      <c r="L647" s="220"/>
      <c r="M647" s="221"/>
      <c r="N647" s="222"/>
      <c r="O647" s="222"/>
      <c r="P647" s="222"/>
      <c r="Q647" s="222"/>
      <c r="R647" s="222"/>
      <c r="S647" s="222"/>
      <c r="T647" s="223"/>
      <c r="AT647" s="224" t="s">
        <v>284</v>
      </c>
      <c r="AU647" s="224" t="s">
        <v>86</v>
      </c>
      <c r="AV647" s="13" t="s">
        <v>86</v>
      </c>
      <c r="AW647" s="13" t="s">
        <v>32</v>
      </c>
      <c r="AX647" s="13" t="s">
        <v>76</v>
      </c>
      <c r="AY647" s="224" t="s">
        <v>205</v>
      </c>
    </row>
    <row r="648" spans="2:51" s="13" customFormat="1" ht="12">
      <c r="B648" s="214"/>
      <c r="C648" s="215"/>
      <c r="D648" s="205" t="s">
        <v>284</v>
      </c>
      <c r="E648" s="216" t="s">
        <v>1</v>
      </c>
      <c r="F648" s="217" t="s">
        <v>1145</v>
      </c>
      <c r="G648" s="215"/>
      <c r="H648" s="218">
        <v>384</v>
      </c>
      <c r="I648" s="219"/>
      <c r="J648" s="215"/>
      <c r="K648" s="215"/>
      <c r="L648" s="220"/>
      <c r="M648" s="221"/>
      <c r="N648" s="222"/>
      <c r="O648" s="222"/>
      <c r="P648" s="222"/>
      <c r="Q648" s="222"/>
      <c r="R648" s="222"/>
      <c r="S648" s="222"/>
      <c r="T648" s="223"/>
      <c r="AT648" s="224" t="s">
        <v>284</v>
      </c>
      <c r="AU648" s="224" t="s">
        <v>86</v>
      </c>
      <c r="AV648" s="13" t="s">
        <v>86</v>
      </c>
      <c r="AW648" s="13" t="s">
        <v>32</v>
      </c>
      <c r="AX648" s="13" t="s">
        <v>76</v>
      </c>
      <c r="AY648" s="224" t="s">
        <v>205</v>
      </c>
    </row>
    <row r="649" spans="2:51" s="13" customFormat="1" ht="12">
      <c r="B649" s="214"/>
      <c r="C649" s="215"/>
      <c r="D649" s="205" t="s">
        <v>284</v>
      </c>
      <c r="E649" s="216" t="s">
        <v>1</v>
      </c>
      <c r="F649" s="217" t="s">
        <v>1169</v>
      </c>
      <c r="G649" s="215"/>
      <c r="H649" s="218">
        <v>85</v>
      </c>
      <c r="I649" s="219"/>
      <c r="J649" s="215"/>
      <c r="K649" s="215"/>
      <c r="L649" s="220"/>
      <c r="M649" s="221"/>
      <c r="N649" s="222"/>
      <c r="O649" s="222"/>
      <c r="P649" s="222"/>
      <c r="Q649" s="222"/>
      <c r="R649" s="222"/>
      <c r="S649" s="222"/>
      <c r="T649" s="223"/>
      <c r="AT649" s="224" t="s">
        <v>284</v>
      </c>
      <c r="AU649" s="224" t="s">
        <v>86</v>
      </c>
      <c r="AV649" s="13" t="s">
        <v>86</v>
      </c>
      <c r="AW649" s="13" t="s">
        <v>32</v>
      </c>
      <c r="AX649" s="13" t="s">
        <v>76</v>
      </c>
      <c r="AY649" s="224" t="s">
        <v>205</v>
      </c>
    </row>
    <row r="650" spans="2:51" s="13" customFormat="1" ht="12">
      <c r="B650" s="214"/>
      <c r="C650" s="215"/>
      <c r="D650" s="205" t="s">
        <v>284</v>
      </c>
      <c r="E650" s="216" t="s">
        <v>1</v>
      </c>
      <c r="F650" s="217" t="s">
        <v>1170</v>
      </c>
      <c r="G650" s="215"/>
      <c r="H650" s="218">
        <v>70</v>
      </c>
      <c r="I650" s="219"/>
      <c r="J650" s="215"/>
      <c r="K650" s="215"/>
      <c r="L650" s="220"/>
      <c r="M650" s="221"/>
      <c r="N650" s="222"/>
      <c r="O650" s="222"/>
      <c r="P650" s="222"/>
      <c r="Q650" s="222"/>
      <c r="R650" s="222"/>
      <c r="S650" s="222"/>
      <c r="T650" s="223"/>
      <c r="AT650" s="224" t="s">
        <v>284</v>
      </c>
      <c r="AU650" s="224" t="s">
        <v>86</v>
      </c>
      <c r="AV650" s="13" t="s">
        <v>86</v>
      </c>
      <c r="AW650" s="13" t="s">
        <v>32</v>
      </c>
      <c r="AX650" s="13" t="s">
        <v>76</v>
      </c>
      <c r="AY650" s="224" t="s">
        <v>205</v>
      </c>
    </row>
    <row r="651" spans="2:51" s="15" customFormat="1" ht="12">
      <c r="B651" s="239"/>
      <c r="C651" s="240"/>
      <c r="D651" s="205" t="s">
        <v>284</v>
      </c>
      <c r="E651" s="241" t="s">
        <v>1</v>
      </c>
      <c r="F651" s="242" t="s">
        <v>453</v>
      </c>
      <c r="G651" s="240"/>
      <c r="H651" s="243">
        <v>751</v>
      </c>
      <c r="I651" s="244"/>
      <c r="J651" s="240"/>
      <c r="K651" s="240"/>
      <c r="L651" s="245"/>
      <c r="M651" s="246"/>
      <c r="N651" s="247"/>
      <c r="O651" s="247"/>
      <c r="P651" s="247"/>
      <c r="Q651" s="247"/>
      <c r="R651" s="247"/>
      <c r="S651" s="247"/>
      <c r="T651" s="248"/>
      <c r="AT651" s="249" t="s">
        <v>284</v>
      </c>
      <c r="AU651" s="249" t="s">
        <v>86</v>
      </c>
      <c r="AV651" s="15" t="s">
        <v>211</v>
      </c>
      <c r="AW651" s="15" t="s">
        <v>32</v>
      </c>
      <c r="AX651" s="15" t="s">
        <v>84</v>
      </c>
      <c r="AY651" s="249" t="s">
        <v>205</v>
      </c>
    </row>
    <row r="652" spans="1:65" s="2" customFormat="1" ht="24.2" customHeight="1">
      <c r="A652" s="35"/>
      <c r="B652" s="36"/>
      <c r="C652" s="192" t="s">
        <v>1171</v>
      </c>
      <c r="D652" s="192" t="s">
        <v>207</v>
      </c>
      <c r="E652" s="193" t="s">
        <v>1172</v>
      </c>
      <c r="F652" s="194" t="s">
        <v>1173</v>
      </c>
      <c r="G652" s="195" t="s">
        <v>282</v>
      </c>
      <c r="H652" s="196">
        <v>50</v>
      </c>
      <c r="I652" s="197"/>
      <c r="J652" s="198">
        <f>ROUND(I652*H652,2)</f>
        <v>0</v>
      </c>
      <c r="K652" s="194" t="s">
        <v>1</v>
      </c>
      <c r="L652" s="40"/>
      <c r="M652" s="199" t="s">
        <v>1</v>
      </c>
      <c r="N652" s="200" t="s">
        <v>41</v>
      </c>
      <c r="O652" s="72"/>
      <c r="P652" s="201">
        <f>O652*H652</f>
        <v>0</v>
      </c>
      <c r="Q652" s="201">
        <v>0</v>
      </c>
      <c r="R652" s="201">
        <f>Q652*H652</f>
        <v>0</v>
      </c>
      <c r="S652" s="201">
        <v>0</v>
      </c>
      <c r="T652" s="202">
        <f>S652*H652</f>
        <v>0</v>
      </c>
      <c r="U652" s="35"/>
      <c r="V652" s="35"/>
      <c r="W652" s="35"/>
      <c r="X652" s="35"/>
      <c r="Y652" s="35"/>
      <c r="Z652" s="35"/>
      <c r="AA652" s="35"/>
      <c r="AB652" s="35"/>
      <c r="AC652" s="35"/>
      <c r="AD652" s="35"/>
      <c r="AE652" s="35"/>
      <c r="AR652" s="203" t="s">
        <v>341</v>
      </c>
      <c r="AT652" s="203" t="s">
        <v>207</v>
      </c>
      <c r="AU652" s="203" t="s">
        <v>86</v>
      </c>
      <c r="AY652" s="18" t="s">
        <v>205</v>
      </c>
      <c r="BE652" s="204">
        <f>IF(N652="základní",J652,0)</f>
        <v>0</v>
      </c>
      <c r="BF652" s="204">
        <f>IF(N652="snížená",J652,0)</f>
        <v>0</v>
      </c>
      <c r="BG652" s="204">
        <f>IF(N652="zákl. přenesená",J652,0)</f>
        <v>0</v>
      </c>
      <c r="BH652" s="204">
        <f>IF(N652="sníž. přenesená",J652,0)</f>
        <v>0</v>
      </c>
      <c r="BI652" s="204">
        <f>IF(N652="nulová",J652,0)</f>
        <v>0</v>
      </c>
      <c r="BJ652" s="18" t="s">
        <v>84</v>
      </c>
      <c r="BK652" s="204">
        <f>ROUND(I652*H652,2)</f>
        <v>0</v>
      </c>
      <c r="BL652" s="18" t="s">
        <v>341</v>
      </c>
      <c r="BM652" s="203" t="s">
        <v>1174</v>
      </c>
    </row>
    <row r="653" spans="1:47" s="2" customFormat="1" ht="19.5">
      <c r="A653" s="35"/>
      <c r="B653" s="36"/>
      <c r="C653" s="37"/>
      <c r="D653" s="205" t="s">
        <v>225</v>
      </c>
      <c r="E653" s="37"/>
      <c r="F653" s="206" t="s">
        <v>1175</v>
      </c>
      <c r="G653" s="37"/>
      <c r="H653" s="37"/>
      <c r="I653" s="207"/>
      <c r="J653" s="37"/>
      <c r="K653" s="37"/>
      <c r="L653" s="40"/>
      <c r="M653" s="208"/>
      <c r="N653" s="209"/>
      <c r="O653" s="72"/>
      <c r="P653" s="72"/>
      <c r="Q653" s="72"/>
      <c r="R653" s="72"/>
      <c r="S653" s="72"/>
      <c r="T653" s="73"/>
      <c r="U653" s="35"/>
      <c r="V653" s="35"/>
      <c r="W653" s="35"/>
      <c r="X653" s="35"/>
      <c r="Y653" s="35"/>
      <c r="Z653" s="35"/>
      <c r="AA653" s="35"/>
      <c r="AB653" s="35"/>
      <c r="AC653" s="35"/>
      <c r="AD653" s="35"/>
      <c r="AE653" s="35"/>
      <c r="AT653" s="18" t="s">
        <v>225</v>
      </c>
      <c r="AU653" s="18" t="s">
        <v>86</v>
      </c>
    </row>
    <row r="654" spans="2:51" s="13" customFormat="1" ht="12">
      <c r="B654" s="214"/>
      <c r="C654" s="215"/>
      <c r="D654" s="205" t="s">
        <v>284</v>
      </c>
      <c r="E654" s="216" t="s">
        <v>1</v>
      </c>
      <c r="F654" s="217" t="s">
        <v>751</v>
      </c>
      <c r="G654" s="215"/>
      <c r="H654" s="218">
        <v>50</v>
      </c>
      <c r="I654" s="219"/>
      <c r="J654" s="215"/>
      <c r="K654" s="215"/>
      <c r="L654" s="220"/>
      <c r="M654" s="221"/>
      <c r="N654" s="222"/>
      <c r="O654" s="222"/>
      <c r="P654" s="222"/>
      <c r="Q654" s="222"/>
      <c r="R654" s="222"/>
      <c r="S654" s="222"/>
      <c r="T654" s="223"/>
      <c r="AT654" s="224" t="s">
        <v>284</v>
      </c>
      <c r="AU654" s="224" t="s">
        <v>86</v>
      </c>
      <c r="AV654" s="13" t="s">
        <v>86</v>
      </c>
      <c r="AW654" s="13" t="s">
        <v>32</v>
      </c>
      <c r="AX654" s="13" t="s">
        <v>84</v>
      </c>
      <c r="AY654" s="224" t="s">
        <v>205</v>
      </c>
    </row>
    <row r="655" spans="2:63" s="12" customFormat="1" ht="22.9" customHeight="1">
      <c r="B655" s="176"/>
      <c r="C655" s="177"/>
      <c r="D655" s="178" t="s">
        <v>75</v>
      </c>
      <c r="E655" s="190" t="s">
        <v>1176</v>
      </c>
      <c r="F655" s="190" t="s">
        <v>1177</v>
      </c>
      <c r="G655" s="177"/>
      <c r="H655" s="177"/>
      <c r="I655" s="180"/>
      <c r="J655" s="191">
        <f>BK655</f>
        <v>0</v>
      </c>
      <c r="K655" s="177"/>
      <c r="L655" s="182"/>
      <c r="M655" s="183"/>
      <c r="N655" s="184"/>
      <c r="O655" s="184"/>
      <c r="P655" s="185">
        <f>SUM(P656:P692)</f>
        <v>0</v>
      </c>
      <c r="Q655" s="184"/>
      <c r="R655" s="185">
        <f>SUM(R656:R692)</f>
        <v>9.855108999999999</v>
      </c>
      <c r="S655" s="184"/>
      <c r="T655" s="186">
        <f>SUM(T656:T692)</f>
        <v>0.451164</v>
      </c>
      <c r="AR655" s="187" t="s">
        <v>86</v>
      </c>
      <c r="AT655" s="188" t="s">
        <v>75</v>
      </c>
      <c r="AU655" s="188" t="s">
        <v>84</v>
      </c>
      <c r="AY655" s="187" t="s">
        <v>205</v>
      </c>
      <c r="BK655" s="189">
        <f>SUM(BK656:BK692)</f>
        <v>0</v>
      </c>
    </row>
    <row r="656" spans="1:65" s="2" customFormat="1" ht="24.2" customHeight="1">
      <c r="A656" s="35"/>
      <c r="B656" s="36"/>
      <c r="C656" s="192" t="s">
        <v>1178</v>
      </c>
      <c r="D656" s="192" t="s">
        <v>207</v>
      </c>
      <c r="E656" s="193" t="s">
        <v>1179</v>
      </c>
      <c r="F656" s="194" t="s">
        <v>1180</v>
      </c>
      <c r="G656" s="195" t="s">
        <v>282</v>
      </c>
      <c r="H656" s="196">
        <v>394</v>
      </c>
      <c r="I656" s="197"/>
      <c r="J656" s="198">
        <f>ROUND(I656*H656,2)</f>
        <v>0</v>
      </c>
      <c r="K656" s="194" t="s">
        <v>278</v>
      </c>
      <c r="L656" s="40"/>
      <c r="M656" s="199" t="s">
        <v>1</v>
      </c>
      <c r="N656" s="200" t="s">
        <v>41</v>
      </c>
      <c r="O656" s="72"/>
      <c r="P656" s="201">
        <f>O656*H656</f>
        <v>0</v>
      </c>
      <c r="Q656" s="201">
        <v>0</v>
      </c>
      <c r="R656" s="201">
        <f>Q656*H656</f>
        <v>0</v>
      </c>
      <c r="S656" s="201">
        <v>0</v>
      </c>
      <c r="T656" s="202">
        <f>S656*H656</f>
        <v>0</v>
      </c>
      <c r="U656" s="35"/>
      <c r="V656" s="35"/>
      <c r="W656" s="35"/>
      <c r="X656" s="35"/>
      <c r="Y656" s="35"/>
      <c r="Z656" s="35"/>
      <c r="AA656" s="35"/>
      <c r="AB656" s="35"/>
      <c r="AC656" s="35"/>
      <c r="AD656" s="35"/>
      <c r="AE656" s="35"/>
      <c r="AR656" s="203" t="s">
        <v>341</v>
      </c>
      <c r="AT656" s="203" t="s">
        <v>207</v>
      </c>
      <c r="AU656" s="203" t="s">
        <v>86</v>
      </c>
      <c r="AY656" s="18" t="s">
        <v>205</v>
      </c>
      <c r="BE656" s="204">
        <f>IF(N656="základní",J656,0)</f>
        <v>0</v>
      </c>
      <c r="BF656" s="204">
        <f>IF(N656="snížená",J656,0)</f>
        <v>0</v>
      </c>
      <c r="BG656" s="204">
        <f>IF(N656="zákl. přenesená",J656,0)</f>
        <v>0</v>
      </c>
      <c r="BH656" s="204">
        <f>IF(N656="sníž. přenesená",J656,0)</f>
        <v>0</v>
      </c>
      <c r="BI656" s="204">
        <f>IF(N656="nulová",J656,0)</f>
        <v>0</v>
      </c>
      <c r="BJ656" s="18" t="s">
        <v>84</v>
      </c>
      <c r="BK656" s="204">
        <f>ROUND(I656*H656,2)</f>
        <v>0</v>
      </c>
      <c r="BL656" s="18" t="s">
        <v>341</v>
      </c>
      <c r="BM656" s="203" t="s">
        <v>1181</v>
      </c>
    </row>
    <row r="657" spans="2:51" s="13" customFormat="1" ht="12">
      <c r="B657" s="214"/>
      <c r="C657" s="215"/>
      <c r="D657" s="205" t="s">
        <v>284</v>
      </c>
      <c r="E657" s="216" t="s">
        <v>1</v>
      </c>
      <c r="F657" s="217" t="s">
        <v>912</v>
      </c>
      <c r="G657" s="215"/>
      <c r="H657" s="218">
        <v>394</v>
      </c>
      <c r="I657" s="219"/>
      <c r="J657" s="215"/>
      <c r="K657" s="215"/>
      <c r="L657" s="220"/>
      <c r="M657" s="221"/>
      <c r="N657" s="222"/>
      <c r="O657" s="222"/>
      <c r="P657" s="222"/>
      <c r="Q657" s="222"/>
      <c r="R657" s="222"/>
      <c r="S657" s="222"/>
      <c r="T657" s="223"/>
      <c r="AT657" s="224" t="s">
        <v>284</v>
      </c>
      <c r="AU657" s="224" t="s">
        <v>86</v>
      </c>
      <c r="AV657" s="13" t="s">
        <v>86</v>
      </c>
      <c r="AW657" s="13" t="s">
        <v>32</v>
      </c>
      <c r="AX657" s="13" t="s">
        <v>84</v>
      </c>
      <c r="AY657" s="224" t="s">
        <v>205</v>
      </c>
    </row>
    <row r="658" spans="1:65" s="2" customFormat="1" ht="14.45" customHeight="1">
      <c r="A658" s="35"/>
      <c r="B658" s="36"/>
      <c r="C658" s="250" t="s">
        <v>1182</v>
      </c>
      <c r="D658" s="250" t="s">
        <v>502</v>
      </c>
      <c r="E658" s="251" t="s">
        <v>1183</v>
      </c>
      <c r="F658" s="252" t="s">
        <v>1184</v>
      </c>
      <c r="G658" s="253" t="s">
        <v>282</v>
      </c>
      <c r="H658" s="254">
        <v>401.88</v>
      </c>
      <c r="I658" s="255"/>
      <c r="J658" s="256">
        <f>ROUND(I658*H658,2)</f>
        <v>0</v>
      </c>
      <c r="K658" s="252" t="s">
        <v>278</v>
      </c>
      <c r="L658" s="257"/>
      <c r="M658" s="258" t="s">
        <v>1</v>
      </c>
      <c r="N658" s="259" t="s">
        <v>41</v>
      </c>
      <c r="O658" s="72"/>
      <c r="P658" s="201">
        <f>O658*H658</f>
        <v>0</v>
      </c>
      <c r="Q658" s="201">
        <v>0.0009</v>
      </c>
      <c r="R658" s="201">
        <f>Q658*H658</f>
        <v>0.361692</v>
      </c>
      <c r="S658" s="201">
        <v>0</v>
      </c>
      <c r="T658" s="202">
        <f>S658*H658</f>
        <v>0</v>
      </c>
      <c r="U658" s="35"/>
      <c r="V658" s="35"/>
      <c r="W658" s="35"/>
      <c r="X658" s="35"/>
      <c r="Y658" s="35"/>
      <c r="Z658" s="35"/>
      <c r="AA658" s="35"/>
      <c r="AB658" s="35"/>
      <c r="AC658" s="35"/>
      <c r="AD658" s="35"/>
      <c r="AE658" s="35"/>
      <c r="AR658" s="203" t="s">
        <v>643</v>
      </c>
      <c r="AT658" s="203" t="s">
        <v>502</v>
      </c>
      <c r="AU658" s="203" t="s">
        <v>86</v>
      </c>
      <c r="AY658" s="18" t="s">
        <v>205</v>
      </c>
      <c r="BE658" s="204">
        <f>IF(N658="základní",J658,0)</f>
        <v>0</v>
      </c>
      <c r="BF658" s="204">
        <f>IF(N658="snížená",J658,0)</f>
        <v>0</v>
      </c>
      <c r="BG658" s="204">
        <f>IF(N658="zákl. přenesená",J658,0)</f>
        <v>0</v>
      </c>
      <c r="BH658" s="204">
        <f>IF(N658="sníž. přenesená",J658,0)</f>
        <v>0</v>
      </c>
      <c r="BI658" s="204">
        <f>IF(N658="nulová",J658,0)</f>
        <v>0</v>
      </c>
      <c r="BJ658" s="18" t="s">
        <v>84</v>
      </c>
      <c r="BK658" s="204">
        <f>ROUND(I658*H658,2)</f>
        <v>0</v>
      </c>
      <c r="BL658" s="18" t="s">
        <v>341</v>
      </c>
      <c r="BM658" s="203" t="s">
        <v>1185</v>
      </c>
    </row>
    <row r="659" spans="2:51" s="13" customFormat="1" ht="12">
      <c r="B659" s="214"/>
      <c r="C659" s="215"/>
      <c r="D659" s="205" t="s">
        <v>284</v>
      </c>
      <c r="E659" s="215"/>
      <c r="F659" s="217" t="s">
        <v>1186</v>
      </c>
      <c r="G659" s="215"/>
      <c r="H659" s="218">
        <v>401.88</v>
      </c>
      <c r="I659" s="219"/>
      <c r="J659" s="215"/>
      <c r="K659" s="215"/>
      <c r="L659" s="220"/>
      <c r="M659" s="221"/>
      <c r="N659" s="222"/>
      <c r="O659" s="222"/>
      <c r="P659" s="222"/>
      <c r="Q659" s="222"/>
      <c r="R659" s="222"/>
      <c r="S659" s="222"/>
      <c r="T659" s="223"/>
      <c r="AT659" s="224" t="s">
        <v>284</v>
      </c>
      <c r="AU659" s="224" t="s">
        <v>86</v>
      </c>
      <c r="AV659" s="13" t="s">
        <v>86</v>
      </c>
      <c r="AW659" s="13" t="s">
        <v>4</v>
      </c>
      <c r="AX659" s="13" t="s">
        <v>84</v>
      </c>
      <c r="AY659" s="224" t="s">
        <v>205</v>
      </c>
    </row>
    <row r="660" spans="1:65" s="2" customFormat="1" ht="24.2" customHeight="1">
      <c r="A660" s="35"/>
      <c r="B660" s="36"/>
      <c r="C660" s="192" t="s">
        <v>1187</v>
      </c>
      <c r="D660" s="192" t="s">
        <v>207</v>
      </c>
      <c r="E660" s="193" t="s">
        <v>1188</v>
      </c>
      <c r="F660" s="194" t="s">
        <v>1189</v>
      </c>
      <c r="G660" s="195" t="s">
        <v>282</v>
      </c>
      <c r="H660" s="196">
        <v>545</v>
      </c>
      <c r="I660" s="197"/>
      <c r="J660" s="198">
        <f>ROUND(I660*H660,2)</f>
        <v>0</v>
      </c>
      <c r="K660" s="194" t="s">
        <v>278</v>
      </c>
      <c r="L660" s="40"/>
      <c r="M660" s="199" t="s">
        <v>1</v>
      </c>
      <c r="N660" s="200" t="s">
        <v>41</v>
      </c>
      <c r="O660" s="72"/>
      <c r="P660" s="201">
        <f>O660*H660</f>
        <v>0</v>
      </c>
      <c r="Q660" s="201">
        <v>0</v>
      </c>
      <c r="R660" s="201">
        <f>Q660*H660</f>
        <v>0</v>
      </c>
      <c r="S660" s="201">
        <v>0</v>
      </c>
      <c r="T660" s="202">
        <f>S660*H660</f>
        <v>0</v>
      </c>
      <c r="U660" s="35"/>
      <c r="V660" s="35"/>
      <c r="W660" s="35"/>
      <c r="X660" s="35"/>
      <c r="Y660" s="35"/>
      <c r="Z660" s="35"/>
      <c r="AA660" s="35"/>
      <c r="AB660" s="35"/>
      <c r="AC660" s="35"/>
      <c r="AD660" s="35"/>
      <c r="AE660" s="35"/>
      <c r="AR660" s="203" t="s">
        <v>341</v>
      </c>
      <c r="AT660" s="203" t="s">
        <v>207</v>
      </c>
      <c r="AU660" s="203" t="s">
        <v>86</v>
      </c>
      <c r="AY660" s="18" t="s">
        <v>205</v>
      </c>
      <c r="BE660" s="204">
        <f>IF(N660="základní",J660,0)</f>
        <v>0</v>
      </c>
      <c r="BF660" s="204">
        <f>IF(N660="snížená",J660,0)</f>
        <v>0</v>
      </c>
      <c r="BG660" s="204">
        <f>IF(N660="zákl. přenesená",J660,0)</f>
        <v>0</v>
      </c>
      <c r="BH660" s="204">
        <f>IF(N660="sníž. přenesená",J660,0)</f>
        <v>0</v>
      </c>
      <c r="BI660" s="204">
        <f>IF(N660="nulová",J660,0)</f>
        <v>0</v>
      </c>
      <c r="BJ660" s="18" t="s">
        <v>84</v>
      </c>
      <c r="BK660" s="204">
        <f>ROUND(I660*H660,2)</f>
        <v>0</v>
      </c>
      <c r="BL660" s="18" t="s">
        <v>341</v>
      </c>
      <c r="BM660" s="203" t="s">
        <v>1190</v>
      </c>
    </row>
    <row r="661" spans="2:51" s="13" customFormat="1" ht="22.5">
      <c r="B661" s="214"/>
      <c r="C661" s="215"/>
      <c r="D661" s="205" t="s">
        <v>284</v>
      </c>
      <c r="E661" s="216" t="s">
        <v>1</v>
      </c>
      <c r="F661" s="217" t="s">
        <v>911</v>
      </c>
      <c r="G661" s="215"/>
      <c r="H661" s="218">
        <v>545</v>
      </c>
      <c r="I661" s="219"/>
      <c r="J661" s="215"/>
      <c r="K661" s="215"/>
      <c r="L661" s="220"/>
      <c r="M661" s="221"/>
      <c r="N661" s="222"/>
      <c r="O661" s="222"/>
      <c r="P661" s="222"/>
      <c r="Q661" s="222"/>
      <c r="R661" s="222"/>
      <c r="S661" s="222"/>
      <c r="T661" s="223"/>
      <c r="AT661" s="224" t="s">
        <v>284</v>
      </c>
      <c r="AU661" s="224" t="s">
        <v>86</v>
      </c>
      <c r="AV661" s="13" t="s">
        <v>86</v>
      </c>
      <c r="AW661" s="13" t="s">
        <v>32</v>
      </c>
      <c r="AX661" s="13" t="s">
        <v>84</v>
      </c>
      <c r="AY661" s="224" t="s">
        <v>205</v>
      </c>
    </row>
    <row r="662" spans="1:65" s="2" customFormat="1" ht="14.45" customHeight="1">
      <c r="A662" s="35"/>
      <c r="B662" s="36"/>
      <c r="C662" s="250" t="s">
        <v>1191</v>
      </c>
      <c r="D662" s="250" t="s">
        <v>502</v>
      </c>
      <c r="E662" s="251" t="s">
        <v>1192</v>
      </c>
      <c r="F662" s="252" t="s">
        <v>1193</v>
      </c>
      <c r="G662" s="253" t="s">
        <v>282</v>
      </c>
      <c r="H662" s="254">
        <v>1199</v>
      </c>
      <c r="I662" s="255"/>
      <c r="J662" s="256">
        <f>ROUND(I662*H662,2)</f>
        <v>0</v>
      </c>
      <c r="K662" s="252" t="s">
        <v>278</v>
      </c>
      <c r="L662" s="257"/>
      <c r="M662" s="258" t="s">
        <v>1</v>
      </c>
      <c r="N662" s="259" t="s">
        <v>41</v>
      </c>
      <c r="O662" s="72"/>
      <c r="P662" s="201">
        <f>O662*H662</f>
        <v>0</v>
      </c>
      <c r="Q662" s="201">
        <v>0.0024</v>
      </c>
      <c r="R662" s="201">
        <f>Q662*H662</f>
        <v>2.8775999999999997</v>
      </c>
      <c r="S662" s="201">
        <v>0</v>
      </c>
      <c r="T662" s="202">
        <f>S662*H662</f>
        <v>0</v>
      </c>
      <c r="U662" s="35"/>
      <c r="V662" s="35"/>
      <c r="W662" s="35"/>
      <c r="X662" s="35"/>
      <c r="Y662" s="35"/>
      <c r="Z662" s="35"/>
      <c r="AA662" s="35"/>
      <c r="AB662" s="35"/>
      <c r="AC662" s="35"/>
      <c r="AD662" s="35"/>
      <c r="AE662" s="35"/>
      <c r="AR662" s="203" t="s">
        <v>643</v>
      </c>
      <c r="AT662" s="203" t="s">
        <v>502</v>
      </c>
      <c r="AU662" s="203" t="s">
        <v>86</v>
      </c>
      <c r="AY662" s="18" t="s">
        <v>205</v>
      </c>
      <c r="BE662" s="204">
        <f>IF(N662="základní",J662,0)</f>
        <v>0</v>
      </c>
      <c r="BF662" s="204">
        <f>IF(N662="snížená",J662,0)</f>
        <v>0</v>
      </c>
      <c r="BG662" s="204">
        <f>IF(N662="zákl. přenesená",J662,0)</f>
        <v>0</v>
      </c>
      <c r="BH662" s="204">
        <f>IF(N662="sníž. přenesená",J662,0)</f>
        <v>0</v>
      </c>
      <c r="BI662" s="204">
        <f>IF(N662="nulová",J662,0)</f>
        <v>0</v>
      </c>
      <c r="BJ662" s="18" t="s">
        <v>84</v>
      </c>
      <c r="BK662" s="204">
        <f>ROUND(I662*H662,2)</f>
        <v>0</v>
      </c>
      <c r="BL662" s="18" t="s">
        <v>341</v>
      </c>
      <c r="BM662" s="203" t="s">
        <v>1194</v>
      </c>
    </row>
    <row r="663" spans="2:51" s="13" customFormat="1" ht="12">
      <c r="B663" s="214"/>
      <c r="C663" s="215"/>
      <c r="D663" s="205" t="s">
        <v>284</v>
      </c>
      <c r="E663" s="215"/>
      <c r="F663" s="217" t="s">
        <v>1195</v>
      </c>
      <c r="G663" s="215"/>
      <c r="H663" s="218">
        <v>1199</v>
      </c>
      <c r="I663" s="219"/>
      <c r="J663" s="215"/>
      <c r="K663" s="215"/>
      <c r="L663" s="220"/>
      <c r="M663" s="221"/>
      <c r="N663" s="222"/>
      <c r="O663" s="222"/>
      <c r="P663" s="222"/>
      <c r="Q663" s="222"/>
      <c r="R663" s="222"/>
      <c r="S663" s="222"/>
      <c r="T663" s="223"/>
      <c r="AT663" s="224" t="s">
        <v>284</v>
      </c>
      <c r="AU663" s="224" t="s">
        <v>86</v>
      </c>
      <c r="AV663" s="13" t="s">
        <v>86</v>
      </c>
      <c r="AW663" s="13" t="s">
        <v>4</v>
      </c>
      <c r="AX663" s="13" t="s">
        <v>84</v>
      </c>
      <c r="AY663" s="224" t="s">
        <v>205</v>
      </c>
    </row>
    <row r="664" spans="1:65" s="2" customFormat="1" ht="24.2" customHeight="1">
      <c r="A664" s="35"/>
      <c r="B664" s="36"/>
      <c r="C664" s="192" t="s">
        <v>1196</v>
      </c>
      <c r="D664" s="192" t="s">
        <v>207</v>
      </c>
      <c r="E664" s="193" t="s">
        <v>1197</v>
      </c>
      <c r="F664" s="194" t="s">
        <v>1198</v>
      </c>
      <c r="G664" s="195" t="s">
        <v>282</v>
      </c>
      <c r="H664" s="196">
        <v>161.13</v>
      </c>
      <c r="I664" s="197"/>
      <c r="J664" s="198">
        <f>ROUND(I664*H664,2)</f>
        <v>0</v>
      </c>
      <c r="K664" s="194" t="s">
        <v>278</v>
      </c>
      <c r="L664" s="40"/>
      <c r="M664" s="199" t="s">
        <v>1</v>
      </c>
      <c r="N664" s="200" t="s">
        <v>41</v>
      </c>
      <c r="O664" s="72"/>
      <c r="P664" s="201">
        <f>O664*H664</f>
        <v>0</v>
      </c>
      <c r="Q664" s="201">
        <v>0</v>
      </c>
      <c r="R664" s="201">
        <f>Q664*H664</f>
        <v>0</v>
      </c>
      <c r="S664" s="201">
        <v>0.0028</v>
      </c>
      <c r="T664" s="202">
        <f>S664*H664</f>
        <v>0.451164</v>
      </c>
      <c r="U664" s="35"/>
      <c r="V664" s="35"/>
      <c r="W664" s="35"/>
      <c r="X664" s="35"/>
      <c r="Y664" s="35"/>
      <c r="Z664" s="35"/>
      <c r="AA664" s="35"/>
      <c r="AB664" s="35"/>
      <c r="AC664" s="35"/>
      <c r="AD664" s="35"/>
      <c r="AE664" s="35"/>
      <c r="AR664" s="203" t="s">
        <v>341</v>
      </c>
      <c r="AT664" s="203" t="s">
        <v>207</v>
      </c>
      <c r="AU664" s="203" t="s">
        <v>86</v>
      </c>
      <c r="AY664" s="18" t="s">
        <v>205</v>
      </c>
      <c r="BE664" s="204">
        <f>IF(N664="základní",J664,0)</f>
        <v>0</v>
      </c>
      <c r="BF664" s="204">
        <f>IF(N664="snížená",J664,0)</f>
        <v>0</v>
      </c>
      <c r="BG664" s="204">
        <f>IF(N664="zákl. přenesená",J664,0)</f>
        <v>0</v>
      </c>
      <c r="BH664" s="204">
        <f>IF(N664="sníž. přenesená",J664,0)</f>
        <v>0</v>
      </c>
      <c r="BI664" s="204">
        <f>IF(N664="nulová",J664,0)</f>
        <v>0</v>
      </c>
      <c r="BJ664" s="18" t="s">
        <v>84</v>
      </c>
      <c r="BK664" s="204">
        <f>ROUND(I664*H664,2)</f>
        <v>0</v>
      </c>
      <c r="BL664" s="18" t="s">
        <v>341</v>
      </c>
      <c r="BM664" s="203" t="s">
        <v>1199</v>
      </c>
    </row>
    <row r="665" spans="2:51" s="13" customFormat="1" ht="12">
      <c r="B665" s="214"/>
      <c r="C665" s="215"/>
      <c r="D665" s="205" t="s">
        <v>284</v>
      </c>
      <c r="E665" s="216" t="s">
        <v>1</v>
      </c>
      <c r="F665" s="217" t="s">
        <v>1028</v>
      </c>
      <c r="G665" s="215"/>
      <c r="H665" s="218">
        <v>161.13</v>
      </c>
      <c r="I665" s="219"/>
      <c r="J665" s="215"/>
      <c r="K665" s="215"/>
      <c r="L665" s="220"/>
      <c r="M665" s="221"/>
      <c r="N665" s="222"/>
      <c r="O665" s="222"/>
      <c r="P665" s="222"/>
      <c r="Q665" s="222"/>
      <c r="R665" s="222"/>
      <c r="S665" s="222"/>
      <c r="T665" s="223"/>
      <c r="AT665" s="224" t="s">
        <v>284</v>
      </c>
      <c r="AU665" s="224" t="s">
        <v>86</v>
      </c>
      <c r="AV665" s="13" t="s">
        <v>86</v>
      </c>
      <c r="AW665" s="13" t="s">
        <v>32</v>
      </c>
      <c r="AX665" s="13" t="s">
        <v>84</v>
      </c>
      <c r="AY665" s="224" t="s">
        <v>205</v>
      </c>
    </row>
    <row r="666" spans="1:65" s="2" customFormat="1" ht="24.2" customHeight="1">
      <c r="A666" s="35"/>
      <c r="B666" s="36"/>
      <c r="C666" s="192" t="s">
        <v>1200</v>
      </c>
      <c r="D666" s="192" t="s">
        <v>207</v>
      </c>
      <c r="E666" s="193" t="s">
        <v>1201</v>
      </c>
      <c r="F666" s="194" t="s">
        <v>1202</v>
      </c>
      <c r="G666" s="195" t="s">
        <v>282</v>
      </c>
      <c r="H666" s="196">
        <v>677</v>
      </c>
      <c r="I666" s="197"/>
      <c r="J666" s="198">
        <f>ROUND(I666*H666,2)</f>
        <v>0</v>
      </c>
      <c r="K666" s="194" t="s">
        <v>278</v>
      </c>
      <c r="L666" s="40"/>
      <c r="M666" s="199" t="s">
        <v>1</v>
      </c>
      <c r="N666" s="200" t="s">
        <v>41</v>
      </c>
      <c r="O666" s="72"/>
      <c r="P666" s="201">
        <f>O666*H666</f>
        <v>0</v>
      </c>
      <c r="Q666" s="201">
        <v>0.00116</v>
      </c>
      <c r="R666" s="201">
        <f>Q666*H666</f>
        <v>0.78532</v>
      </c>
      <c r="S666" s="201">
        <v>0</v>
      </c>
      <c r="T666" s="202">
        <f>S666*H666</f>
        <v>0</v>
      </c>
      <c r="U666" s="35"/>
      <c r="V666" s="35"/>
      <c r="W666" s="35"/>
      <c r="X666" s="35"/>
      <c r="Y666" s="35"/>
      <c r="Z666" s="35"/>
      <c r="AA666" s="35"/>
      <c r="AB666" s="35"/>
      <c r="AC666" s="35"/>
      <c r="AD666" s="35"/>
      <c r="AE666" s="35"/>
      <c r="AR666" s="203" t="s">
        <v>341</v>
      </c>
      <c r="AT666" s="203" t="s">
        <v>207</v>
      </c>
      <c r="AU666" s="203" t="s">
        <v>86</v>
      </c>
      <c r="AY666" s="18" t="s">
        <v>205</v>
      </c>
      <c r="BE666" s="204">
        <f>IF(N666="základní",J666,0)</f>
        <v>0</v>
      </c>
      <c r="BF666" s="204">
        <f>IF(N666="snížená",J666,0)</f>
        <v>0</v>
      </c>
      <c r="BG666" s="204">
        <f>IF(N666="zákl. přenesená",J666,0)</f>
        <v>0</v>
      </c>
      <c r="BH666" s="204">
        <f>IF(N666="sníž. přenesená",J666,0)</f>
        <v>0</v>
      </c>
      <c r="BI666" s="204">
        <f>IF(N666="nulová",J666,0)</f>
        <v>0</v>
      </c>
      <c r="BJ666" s="18" t="s">
        <v>84</v>
      </c>
      <c r="BK666" s="204">
        <f>ROUND(I666*H666,2)</f>
        <v>0</v>
      </c>
      <c r="BL666" s="18" t="s">
        <v>341</v>
      </c>
      <c r="BM666" s="203" t="s">
        <v>1203</v>
      </c>
    </row>
    <row r="667" spans="2:51" s="13" customFormat="1" ht="12">
      <c r="B667" s="214"/>
      <c r="C667" s="215"/>
      <c r="D667" s="205" t="s">
        <v>284</v>
      </c>
      <c r="E667" s="216" t="s">
        <v>1</v>
      </c>
      <c r="F667" s="217" t="s">
        <v>1204</v>
      </c>
      <c r="G667" s="215"/>
      <c r="H667" s="218">
        <v>592</v>
      </c>
      <c r="I667" s="219"/>
      <c r="J667" s="215"/>
      <c r="K667" s="215"/>
      <c r="L667" s="220"/>
      <c r="M667" s="221"/>
      <c r="N667" s="222"/>
      <c r="O667" s="222"/>
      <c r="P667" s="222"/>
      <c r="Q667" s="222"/>
      <c r="R667" s="222"/>
      <c r="S667" s="222"/>
      <c r="T667" s="223"/>
      <c r="AT667" s="224" t="s">
        <v>284</v>
      </c>
      <c r="AU667" s="224" t="s">
        <v>86</v>
      </c>
      <c r="AV667" s="13" t="s">
        <v>86</v>
      </c>
      <c r="AW667" s="13" t="s">
        <v>32</v>
      </c>
      <c r="AX667" s="13" t="s">
        <v>76</v>
      </c>
      <c r="AY667" s="224" t="s">
        <v>205</v>
      </c>
    </row>
    <row r="668" spans="2:51" s="13" customFormat="1" ht="12">
      <c r="B668" s="214"/>
      <c r="C668" s="215"/>
      <c r="D668" s="205" t="s">
        <v>284</v>
      </c>
      <c r="E668" s="216" t="s">
        <v>1</v>
      </c>
      <c r="F668" s="217" t="s">
        <v>1169</v>
      </c>
      <c r="G668" s="215"/>
      <c r="H668" s="218">
        <v>85</v>
      </c>
      <c r="I668" s="219"/>
      <c r="J668" s="215"/>
      <c r="K668" s="215"/>
      <c r="L668" s="220"/>
      <c r="M668" s="221"/>
      <c r="N668" s="222"/>
      <c r="O668" s="222"/>
      <c r="P668" s="222"/>
      <c r="Q668" s="222"/>
      <c r="R668" s="222"/>
      <c r="S668" s="222"/>
      <c r="T668" s="223"/>
      <c r="AT668" s="224" t="s">
        <v>284</v>
      </c>
      <c r="AU668" s="224" t="s">
        <v>86</v>
      </c>
      <c r="AV668" s="13" t="s">
        <v>86</v>
      </c>
      <c r="AW668" s="13" t="s">
        <v>32</v>
      </c>
      <c r="AX668" s="13" t="s">
        <v>76</v>
      </c>
      <c r="AY668" s="224" t="s">
        <v>205</v>
      </c>
    </row>
    <row r="669" spans="2:51" s="15" customFormat="1" ht="12">
      <c r="B669" s="239"/>
      <c r="C669" s="240"/>
      <c r="D669" s="205" t="s">
        <v>284</v>
      </c>
      <c r="E669" s="241" t="s">
        <v>1</v>
      </c>
      <c r="F669" s="242" t="s">
        <v>453</v>
      </c>
      <c r="G669" s="240"/>
      <c r="H669" s="243">
        <v>677</v>
      </c>
      <c r="I669" s="244"/>
      <c r="J669" s="240"/>
      <c r="K669" s="240"/>
      <c r="L669" s="245"/>
      <c r="M669" s="246"/>
      <c r="N669" s="247"/>
      <c r="O669" s="247"/>
      <c r="P669" s="247"/>
      <c r="Q669" s="247"/>
      <c r="R669" s="247"/>
      <c r="S669" s="247"/>
      <c r="T669" s="248"/>
      <c r="AT669" s="249" t="s">
        <v>284</v>
      </c>
      <c r="AU669" s="249" t="s">
        <v>86</v>
      </c>
      <c r="AV669" s="15" t="s">
        <v>211</v>
      </c>
      <c r="AW669" s="15" t="s">
        <v>32</v>
      </c>
      <c r="AX669" s="15" t="s">
        <v>84</v>
      </c>
      <c r="AY669" s="249" t="s">
        <v>205</v>
      </c>
    </row>
    <row r="670" spans="1:65" s="2" customFormat="1" ht="14.45" customHeight="1">
      <c r="A670" s="35"/>
      <c r="B670" s="36"/>
      <c r="C670" s="250" t="s">
        <v>1205</v>
      </c>
      <c r="D670" s="250" t="s">
        <v>502</v>
      </c>
      <c r="E670" s="251" t="s">
        <v>1206</v>
      </c>
      <c r="F670" s="252" t="s">
        <v>1207</v>
      </c>
      <c r="G670" s="253" t="s">
        <v>282</v>
      </c>
      <c r="H670" s="254">
        <v>744.7</v>
      </c>
      <c r="I670" s="255"/>
      <c r="J670" s="256">
        <f>ROUND(I670*H670,2)</f>
        <v>0</v>
      </c>
      <c r="K670" s="252" t="s">
        <v>278</v>
      </c>
      <c r="L670" s="257"/>
      <c r="M670" s="258" t="s">
        <v>1</v>
      </c>
      <c r="N670" s="259" t="s">
        <v>41</v>
      </c>
      <c r="O670" s="72"/>
      <c r="P670" s="201">
        <f>O670*H670</f>
        <v>0</v>
      </c>
      <c r="Q670" s="201">
        <v>0.0032</v>
      </c>
      <c r="R670" s="201">
        <f>Q670*H670</f>
        <v>2.3830400000000003</v>
      </c>
      <c r="S670" s="201">
        <v>0</v>
      </c>
      <c r="T670" s="202">
        <f>S670*H670</f>
        <v>0</v>
      </c>
      <c r="U670" s="35"/>
      <c r="V670" s="35"/>
      <c r="W670" s="35"/>
      <c r="X670" s="35"/>
      <c r="Y670" s="35"/>
      <c r="Z670" s="35"/>
      <c r="AA670" s="35"/>
      <c r="AB670" s="35"/>
      <c r="AC670" s="35"/>
      <c r="AD670" s="35"/>
      <c r="AE670" s="35"/>
      <c r="AR670" s="203" t="s">
        <v>643</v>
      </c>
      <c r="AT670" s="203" t="s">
        <v>502</v>
      </c>
      <c r="AU670" s="203" t="s">
        <v>86</v>
      </c>
      <c r="AY670" s="18" t="s">
        <v>205</v>
      </c>
      <c r="BE670" s="204">
        <f>IF(N670="základní",J670,0)</f>
        <v>0</v>
      </c>
      <c r="BF670" s="204">
        <f>IF(N670="snížená",J670,0)</f>
        <v>0</v>
      </c>
      <c r="BG670" s="204">
        <f>IF(N670="zákl. přenesená",J670,0)</f>
        <v>0</v>
      </c>
      <c r="BH670" s="204">
        <f>IF(N670="sníž. přenesená",J670,0)</f>
        <v>0</v>
      </c>
      <c r="BI670" s="204">
        <f>IF(N670="nulová",J670,0)</f>
        <v>0</v>
      </c>
      <c r="BJ670" s="18" t="s">
        <v>84</v>
      </c>
      <c r="BK670" s="204">
        <f>ROUND(I670*H670,2)</f>
        <v>0</v>
      </c>
      <c r="BL670" s="18" t="s">
        <v>341</v>
      </c>
      <c r="BM670" s="203" t="s">
        <v>1208</v>
      </c>
    </row>
    <row r="671" spans="2:51" s="13" customFormat="1" ht="12">
      <c r="B671" s="214"/>
      <c r="C671" s="215"/>
      <c r="D671" s="205" t="s">
        <v>284</v>
      </c>
      <c r="E671" s="215"/>
      <c r="F671" s="217" t="s">
        <v>1209</v>
      </c>
      <c r="G671" s="215"/>
      <c r="H671" s="218">
        <v>744.7</v>
      </c>
      <c r="I671" s="219"/>
      <c r="J671" s="215"/>
      <c r="K671" s="215"/>
      <c r="L671" s="220"/>
      <c r="M671" s="221"/>
      <c r="N671" s="222"/>
      <c r="O671" s="222"/>
      <c r="P671" s="222"/>
      <c r="Q671" s="222"/>
      <c r="R671" s="222"/>
      <c r="S671" s="222"/>
      <c r="T671" s="223"/>
      <c r="AT671" s="224" t="s">
        <v>284</v>
      </c>
      <c r="AU671" s="224" t="s">
        <v>86</v>
      </c>
      <c r="AV671" s="13" t="s">
        <v>86</v>
      </c>
      <c r="AW671" s="13" t="s">
        <v>4</v>
      </c>
      <c r="AX671" s="13" t="s">
        <v>84</v>
      </c>
      <c r="AY671" s="224" t="s">
        <v>205</v>
      </c>
    </row>
    <row r="672" spans="1:65" s="2" customFormat="1" ht="24.2" customHeight="1">
      <c r="A672" s="35"/>
      <c r="B672" s="36"/>
      <c r="C672" s="192" t="s">
        <v>1210</v>
      </c>
      <c r="D672" s="192" t="s">
        <v>207</v>
      </c>
      <c r="E672" s="193" t="s">
        <v>1211</v>
      </c>
      <c r="F672" s="194" t="s">
        <v>1212</v>
      </c>
      <c r="G672" s="195" t="s">
        <v>282</v>
      </c>
      <c r="H672" s="196">
        <v>652</v>
      </c>
      <c r="I672" s="197"/>
      <c r="J672" s="198">
        <f>ROUND(I672*H672,2)</f>
        <v>0</v>
      </c>
      <c r="K672" s="194" t="s">
        <v>278</v>
      </c>
      <c r="L672" s="40"/>
      <c r="M672" s="199" t="s">
        <v>1</v>
      </c>
      <c r="N672" s="200" t="s">
        <v>41</v>
      </c>
      <c r="O672" s="72"/>
      <c r="P672" s="201">
        <f>O672*H672</f>
        <v>0</v>
      </c>
      <c r="Q672" s="201">
        <v>0.00116</v>
      </c>
      <c r="R672" s="201">
        <f>Q672*H672</f>
        <v>0.75632</v>
      </c>
      <c r="S672" s="201">
        <v>0</v>
      </c>
      <c r="T672" s="202">
        <f>S672*H672</f>
        <v>0</v>
      </c>
      <c r="U672" s="35"/>
      <c r="V672" s="35"/>
      <c r="W672" s="35"/>
      <c r="X672" s="35"/>
      <c r="Y672" s="35"/>
      <c r="Z672" s="35"/>
      <c r="AA672" s="35"/>
      <c r="AB672" s="35"/>
      <c r="AC672" s="35"/>
      <c r="AD672" s="35"/>
      <c r="AE672" s="35"/>
      <c r="AR672" s="203" t="s">
        <v>341</v>
      </c>
      <c r="AT672" s="203" t="s">
        <v>207</v>
      </c>
      <c r="AU672" s="203" t="s">
        <v>86</v>
      </c>
      <c r="AY672" s="18" t="s">
        <v>205</v>
      </c>
      <c r="BE672" s="204">
        <f>IF(N672="základní",J672,0)</f>
        <v>0</v>
      </c>
      <c r="BF672" s="204">
        <f>IF(N672="snížená",J672,0)</f>
        <v>0</v>
      </c>
      <c r="BG672" s="204">
        <f>IF(N672="zákl. přenesená",J672,0)</f>
        <v>0</v>
      </c>
      <c r="BH672" s="204">
        <f>IF(N672="sníž. přenesená",J672,0)</f>
        <v>0</v>
      </c>
      <c r="BI672" s="204">
        <f>IF(N672="nulová",J672,0)</f>
        <v>0</v>
      </c>
      <c r="BJ672" s="18" t="s">
        <v>84</v>
      </c>
      <c r="BK672" s="204">
        <f>ROUND(I672*H672,2)</f>
        <v>0</v>
      </c>
      <c r="BL672" s="18" t="s">
        <v>341</v>
      </c>
      <c r="BM672" s="203" t="s">
        <v>1213</v>
      </c>
    </row>
    <row r="673" spans="2:51" s="13" customFormat="1" ht="12">
      <c r="B673" s="214"/>
      <c r="C673" s="215"/>
      <c r="D673" s="205" t="s">
        <v>284</v>
      </c>
      <c r="E673" s="216" t="s">
        <v>1</v>
      </c>
      <c r="F673" s="217" t="s">
        <v>835</v>
      </c>
      <c r="G673" s="215"/>
      <c r="H673" s="218">
        <v>74</v>
      </c>
      <c r="I673" s="219"/>
      <c r="J673" s="215"/>
      <c r="K673" s="215"/>
      <c r="L673" s="220"/>
      <c r="M673" s="221"/>
      <c r="N673" s="222"/>
      <c r="O673" s="222"/>
      <c r="P673" s="222"/>
      <c r="Q673" s="222"/>
      <c r="R673" s="222"/>
      <c r="S673" s="222"/>
      <c r="T673" s="223"/>
      <c r="AT673" s="224" t="s">
        <v>284</v>
      </c>
      <c r="AU673" s="224" t="s">
        <v>86</v>
      </c>
      <c r="AV673" s="13" t="s">
        <v>86</v>
      </c>
      <c r="AW673" s="13" t="s">
        <v>32</v>
      </c>
      <c r="AX673" s="13" t="s">
        <v>76</v>
      </c>
      <c r="AY673" s="224" t="s">
        <v>205</v>
      </c>
    </row>
    <row r="674" spans="2:51" s="13" customFormat="1" ht="12">
      <c r="B674" s="214"/>
      <c r="C674" s="215"/>
      <c r="D674" s="205" t="s">
        <v>284</v>
      </c>
      <c r="E674" s="216" t="s">
        <v>1</v>
      </c>
      <c r="F674" s="217" t="s">
        <v>845</v>
      </c>
      <c r="G674" s="215"/>
      <c r="H674" s="218">
        <v>127</v>
      </c>
      <c r="I674" s="219"/>
      <c r="J674" s="215"/>
      <c r="K674" s="215"/>
      <c r="L674" s="220"/>
      <c r="M674" s="221"/>
      <c r="N674" s="222"/>
      <c r="O674" s="222"/>
      <c r="P674" s="222"/>
      <c r="Q674" s="222"/>
      <c r="R674" s="222"/>
      <c r="S674" s="222"/>
      <c r="T674" s="223"/>
      <c r="AT674" s="224" t="s">
        <v>284</v>
      </c>
      <c r="AU674" s="224" t="s">
        <v>86</v>
      </c>
      <c r="AV674" s="13" t="s">
        <v>86</v>
      </c>
      <c r="AW674" s="13" t="s">
        <v>32</v>
      </c>
      <c r="AX674" s="13" t="s">
        <v>76</v>
      </c>
      <c r="AY674" s="224" t="s">
        <v>205</v>
      </c>
    </row>
    <row r="675" spans="2:51" s="13" customFormat="1" ht="12">
      <c r="B675" s="214"/>
      <c r="C675" s="215"/>
      <c r="D675" s="205" t="s">
        <v>284</v>
      </c>
      <c r="E675" s="216" t="s">
        <v>1</v>
      </c>
      <c r="F675" s="217" t="s">
        <v>1214</v>
      </c>
      <c r="G675" s="215"/>
      <c r="H675" s="218">
        <v>296</v>
      </c>
      <c r="I675" s="219"/>
      <c r="J675" s="215"/>
      <c r="K675" s="215"/>
      <c r="L675" s="220"/>
      <c r="M675" s="221"/>
      <c r="N675" s="222"/>
      <c r="O675" s="222"/>
      <c r="P675" s="222"/>
      <c r="Q675" s="222"/>
      <c r="R675" s="222"/>
      <c r="S675" s="222"/>
      <c r="T675" s="223"/>
      <c r="AT675" s="224" t="s">
        <v>284</v>
      </c>
      <c r="AU675" s="224" t="s">
        <v>86</v>
      </c>
      <c r="AV675" s="13" t="s">
        <v>86</v>
      </c>
      <c r="AW675" s="13" t="s">
        <v>32</v>
      </c>
      <c r="AX675" s="13" t="s">
        <v>76</v>
      </c>
      <c r="AY675" s="224" t="s">
        <v>205</v>
      </c>
    </row>
    <row r="676" spans="2:51" s="13" customFormat="1" ht="12">
      <c r="B676" s="214"/>
      <c r="C676" s="215"/>
      <c r="D676" s="205" t="s">
        <v>284</v>
      </c>
      <c r="E676" s="216" t="s">
        <v>1</v>
      </c>
      <c r="F676" s="217" t="s">
        <v>1146</v>
      </c>
      <c r="G676" s="215"/>
      <c r="H676" s="218">
        <v>85</v>
      </c>
      <c r="I676" s="219"/>
      <c r="J676" s="215"/>
      <c r="K676" s="215"/>
      <c r="L676" s="220"/>
      <c r="M676" s="221"/>
      <c r="N676" s="222"/>
      <c r="O676" s="222"/>
      <c r="P676" s="222"/>
      <c r="Q676" s="222"/>
      <c r="R676" s="222"/>
      <c r="S676" s="222"/>
      <c r="T676" s="223"/>
      <c r="AT676" s="224" t="s">
        <v>284</v>
      </c>
      <c r="AU676" s="224" t="s">
        <v>86</v>
      </c>
      <c r="AV676" s="13" t="s">
        <v>86</v>
      </c>
      <c r="AW676" s="13" t="s">
        <v>32</v>
      </c>
      <c r="AX676" s="13" t="s">
        <v>76</v>
      </c>
      <c r="AY676" s="224" t="s">
        <v>205</v>
      </c>
    </row>
    <row r="677" spans="2:51" s="13" customFormat="1" ht="12">
      <c r="B677" s="214"/>
      <c r="C677" s="215"/>
      <c r="D677" s="205" t="s">
        <v>284</v>
      </c>
      <c r="E677" s="216" t="s">
        <v>1</v>
      </c>
      <c r="F677" s="217" t="s">
        <v>1215</v>
      </c>
      <c r="G677" s="215"/>
      <c r="H677" s="218">
        <v>70</v>
      </c>
      <c r="I677" s="219"/>
      <c r="J677" s="215"/>
      <c r="K677" s="215"/>
      <c r="L677" s="220"/>
      <c r="M677" s="221"/>
      <c r="N677" s="222"/>
      <c r="O677" s="222"/>
      <c r="P677" s="222"/>
      <c r="Q677" s="222"/>
      <c r="R677" s="222"/>
      <c r="S677" s="222"/>
      <c r="T677" s="223"/>
      <c r="AT677" s="224" t="s">
        <v>284</v>
      </c>
      <c r="AU677" s="224" t="s">
        <v>86</v>
      </c>
      <c r="AV677" s="13" t="s">
        <v>86</v>
      </c>
      <c r="AW677" s="13" t="s">
        <v>32</v>
      </c>
      <c r="AX677" s="13" t="s">
        <v>76</v>
      </c>
      <c r="AY677" s="224" t="s">
        <v>205</v>
      </c>
    </row>
    <row r="678" spans="2:51" s="15" customFormat="1" ht="12">
      <c r="B678" s="239"/>
      <c r="C678" s="240"/>
      <c r="D678" s="205" t="s">
        <v>284</v>
      </c>
      <c r="E678" s="241" t="s">
        <v>1</v>
      </c>
      <c r="F678" s="242" t="s">
        <v>453</v>
      </c>
      <c r="G678" s="240"/>
      <c r="H678" s="243">
        <v>652</v>
      </c>
      <c r="I678" s="244"/>
      <c r="J678" s="240"/>
      <c r="K678" s="240"/>
      <c r="L678" s="245"/>
      <c r="M678" s="246"/>
      <c r="N678" s="247"/>
      <c r="O678" s="247"/>
      <c r="P678" s="247"/>
      <c r="Q678" s="247"/>
      <c r="R678" s="247"/>
      <c r="S678" s="247"/>
      <c r="T678" s="248"/>
      <c r="AT678" s="249" t="s">
        <v>284</v>
      </c>
      <c r="AU678" s="249" t="s">
        <v>86</v>
      </c>
      <c r="AV678" s="15" t="s">
        <v>211</v>
      </c>
      <c r="AW678" s="15" t="s">
        <v>32</v>
      </c>
      <c r="AX678" s="15" t="s">
        <v>84</v>
      </c>
      <c r="AY678" s="249" t="s">
        <v>205</v>
      </c>
    </row>
    <row r="679" spans="1:65" s="2" customFormat="1" ht="14.45" customHeight="1">
      <c r="A679" s="35"/>
      <c r="B679" s="36"/>
      <c r="C679" s="250" t="s">
        <v>1216</v>
      </c>
      <c r="D679" s="250" t="s">
        <v>502</v>
      </c>
      <c r="E679" s="251" t="s">
        <v>1217</v>
      </c>
      <c r="F679" s="252" t="s">
        <v>1218</v>
      </c>
      <c r="G679" s="253" t="s">
        <v>358</v>
      </c>
      <c r="H679" s="254">
        <v>90.135</v>
      </c>
      <c r="I679" s="255"/>
      <c r="J679" s="256">
        <f>ROUND(I679*H679,2)</f>
        <v>0</v>
      </c>
      <c r="K679" s="252" t="s">
        <v>278</v>
      </c>
      <c r="L679" s="257"/>
      <c r="M679" s="258" t="s">
        <v>1</v>
      </c>
      <c r="N679" s="259" t="s">
        <v>41</v>
      </c>
      <c r="O679" s="72"/>
      <c r="P679" s="201">
        <f>O679*H679</f>
        <v>0</v>
      </c>
      <c r="Q679" s="201">
        <v>0.025</v>
      </c>
      <c r="R679" s="201">
        <f>Q679*H679</f>
        <v>2.253375</v>
      </c>
      <c r="S679" s="201">
        <v>0</v>
      </c>
      <c r="T679" s="202">
        <f>S679*H679</f>
        <v>0</v>
      </c>
      <c r="U679" s="35"/>
      <c r="V679" s="35"/>
      <c r="W679" s="35"/>
      <c r="X679" s="35"/>
      <c r="Y679" s="35"/>
      <c r="Z679" s="35"/>
      <c r="AA679" s="35"/>
      <c r="AB679" s="35"/>
      <c r="AC679" s="35"/>
      <c r="AD679" s="35"/>
      <c r="AE679" s="35"/>
      <c r="AR679" s="203" t="s">
        <v>643</v>
      </c>
      <c r="AT679" s="203" t="s">
        <v>502</v>
      </c>
      <c r="AU679" s="203" t="s">
        <v>86</v>
      </c>
      <c r="AY679" s="18" t="s">
        <v>205</v>
      </c>
      <c r="BE679" s="204">
        <f>IF(N679="základní",J679,0)</f>
        <v>0</v>
      </c>
      <c r="BF679" s="204">
        <f>IF(N679="snížená",J679,0)</f>
        <v>0</v>
      </c>
      <c r="BG679" s="204">
        <f>IF(N679="zákl. přenesená",J679,0)</f>
        <v>0</v>
      </c>
      <c r="BH679" s="204">
        <f>IF(N679="sníž. přenesená",J679,0)</f>
        <v>0</v>
      </c>
      <c r="BI679" s="204">
        <f>IF(N679="nulová",J679,0)</f>
        <v>0</v>
      </c>
      <c r="BJ679" s="18" t="s">
        <v>84</v>
      </c>
      <c r="BK679" s="204">
        <f>ROUND(I679*H679,2)</f>
        <v>0</v>
      </c>
      <c r="BL679" s="18" t="s">
        <v>341</v>
      </c>
      <c r="BM679" s="203" t="s">
        <v>1219</v>
      </c>
    </row>
    <row r="680" spans="2:51" s="13" customFormat="1" ht="12">
      <c r="B680" s="214"/>
      <c r="C680" s="215"/>
      <c r="D680" s="205" t="s">
        <v>284</v>
      </c>
      <c r="E680" s="216" t="s">
        <v>1</v>
      </c>
      <c r="F680" s="217" t="s">
        <v>1220</v>
      </c>
      <c r="G680" s="215"/>
      <c r="H680" s="218">
        <v>9.361</v>
      </c>
      <c r="I680" s="219"/>
      <c r="J680" s="215"/>
      <c r="K680" s="215"/>
      <c r="L680" s="220"/>
      <c r="M680" s="221"/>
      <c r="N680" s="222"/>
      <c r="O680" s="222"/>
      <c r="P680" s="222"/>
      <c r="Q680" s="222"/>
      <c r="R680" s="222"/>
      <c r="S680" s="222"/>
      <c r="T680" s="223"/>
      <c r="AT680" s="224" t="s">
        <v>284</v>
      </c>
      <c r="AU680" s="224" t="s">
        <v>86</v>
      </c>
      <c r="AV680" s="13" t="s">
        <v>86</v>
      </c>
      <c r="AW680" s="13" t="s">
        <v>32</v>
      </c>
      <c r="AX680" s="13" t="s">
        <v>76</v>
      </c>
      <c r="AY680" s="224" t="s">
        <v>205</v>
      </c>
    </row>
    <row r="681" spans="2:51" s="13" customFormat="1" ht="12">
      <c r="B681" s="214"/>
      <c r="C681" s="215"/>
      <c r="D681" s="205" t="s">
        <v>284</v>
      </c>
      <c r="E681" s="216" t="s">
        <v>1</v>
      </c>
      <c r="F681" s="217" t="s">
        <v>1221</v>
      </c>
      <c r="G681" s="215"/>
      <c r="H681" s="218">
        <v>16.066</v>
      </c>
      <c r="I681" s="219"/>
      <c r="J681" s="215"/>
      <c r="K681" s="215"/>
      <c r="L681" s="220"/>
      <c r="M681" s="221"/>
      <c r="N681" s="222"/>
      <c r="O681" s="222"/>
      <c r="P681" s="222"/>
      <c r="Q681" s="222"/>
      <c r="R681" s="222"/>
      <c r="S681" s="222"/>
      <c r="T681" s="223"/>
      <c r="AT681" s="224" t="s">
        <v>284</v>
      </c>
      <c r="AU681" s="224" t="s">
        <v>86</v>
      </c>
      <c r="AV681" s="13" t="s">
        <v>86</v>
      </c>
      <c r="AW681" s="13" t="s">
        <v>32</v>
      </c>
      <c r="AX681" s="13" t="s">
        <v>76</v>
      </c>
      <c r="AY681" s="224" t="s">
        <v>205</v>
      </c>
    </row>
    <row r="682" spans="2:51" s="13" customFormat="1" ht="12">
      <c r="B682" s="214"/>
      <c r="C682" s="215"/>
      <c r="D682" s="205" t="s">
        <v>284</v>
      </c>
      <c r="E682" s="216" t="s">
        <v>1</v>
      </c>
      <c r="F682" s="217" t="s">
        <v>1222</v>
      </c>
      <c r="G682" s="215"/>
      <c r="H682" s="218">
        <v>48.84</v>
      </c>
      <c r="I682" s="219"/>
      <c r="J682" s="215"/>
      <c r="K682" s="215"/>
      <c r="L682" s="220"/>
      <c r="M682" s="221"/>
      <c r="N682" s="222"/>
      <c r="O682" s="222"/>
      <c r="P682" s="222"/>
      <c r="Q682" s="222"/>
      <c r="R682" s="222"/>
      <c r="S682" s="222"/>
      <c r="T682" s="223"/>
      <c r="AT682" s="224" t="s">
        <v>284</v>
      </c>
      <c r="AU682" s="224" t="s">
        <v>86</v>
      </c>
      <c r="AV682" s="13" t="s">
        <v>86</v>
      </c>
      <c r="AW682" s="13" t="s">
        <v>32</v>
      </c>
      <c r="AX682" s="13" t="s">
        <v>76</v>
      </c>
      <c r="AY682" s="224" t="s">
        <v>205</v>
      </c>
    </row>
    <row r="683" spans="2:51" s="13" customFormat="1" ht="12">
      <c r="B683" s="214"/>
      <c r="C683" s="215"/>
      <c r="D683" s="205" t="s">
        <v>284</v>
      </c>
      <c r="E683" s="216" t="s">
        <v>1</v>
      </c>
      <c r="F683" s="217" t="s">
        <v>1223</v>
      </c>
      <c r="G683" s="215"/>
      <c r="H683" s="218">
        <v>7.013</v>
      </c>
      <c r="I683" s="219"/>
      <c r="J683" s="215"/>
      <c r="K683" s="215"/>
      <c r="L683" s="220"/>
      <c r="M683" s="221"/>
      <c r="N683" s="222"/>
      <c r="O683" s="222"/>
      <c r="P683" s="222"/>
      <c r="Q683" s="222"/>
      <c r="R683" s="222"/>
      <c r="S683" s="222"/>
      <c r="T683" s="223"/>
      <c r="AT683" s="224" t="s">
        <v>284</v>
      </c>
      <c r="AU683" s="224" t="s">
        <v>86</v>
      </c>
      <c r="AV683" s="13" t="s">
        <v>86</v>
      </c>
      <c r="AW683" s="13" t="s">
        <v>32</v>
      </c>
      <c r="AX683" s="13" t="s">
        <v>76</v>
      </c>
      <c r="AY683" s="224" t="s">
        <v>205</v>
      </c>
    </row>
    <row r="684" spans="2:51" s="13" customFormat="1" ht="12">
      <c r="B684" s="214"/>
      <c r="C684" s="215"/>
      <c r="D684" s="205" t="s">
        <v>284</v>
      </c>
      <c r="E684" s="216" t="s">
        <v>1</v>
      </c>
      <c r="F684" s="217" t="s">
        <v>1224</v>
      </c>
      <c r="G684" s="215"/>
      <c r="H684" s="218">
        <v>8.855</v>
      </c>
      <c r="I684" s="219"/>
      <c r="J684" s="215"/>
      <c r="K684" s="215"/>
      <c r="L684" s="220"/>
      <c r="M684" s="221"/>
      <c r="N684" s="222"/>
      <c r="O684" s="222"/>
      <c r="P684" s="222"/>
      <c r="Q684" s="222"/>
      <c r="R684" s="222"/>
      <c r="S684" s="222"/>
      <c r="T684" s="223"/>
      <c r="AT684" s="224" t="s">
        <v>284</v>
      </c>
      <c r="AU684" s="224" t="s">
        <v>86</v>
      </c>
      <c r="AV684" s="13" t="s">
        <v>86</v>
      </c>
      <c r="AW684" s="13" t="s">
        <v>32</v>
      </c>
      <c r="AX684" s="13" t="s">
        <v>76</v>
      </c>
      <c r="AY684" s="224" t="s">
        <v>205</v>
      </c>
    </row>
    <row r="685" spans="2:51" s="15" customFormat="1" ht="12">
      <c r="B685" s="239"/>
      <c r="C685" s="240"/>
      <c r="D685" s="205" t="s">
        <v>284</v>
      </c>
      <c r="E685" s="241" t="s">
        <v>1</v>
      </c>
      <c r="F685" s="242" t="s">
        <v>453</v>
      </c>
      <c r="G685" s="240"/>
      <c r="H685" s="243">
        <v>90.135</v>
      </c>
      <c r="I685" s="244"/>
      <c r="J685" s="240"/>
      <c r="K685" s="240"/>
      <c r="L685" s="245"/>
      <c r="M685" s="246"/>
      <c r="N685" s="247"/>
      <c r="O685" s="247"/>
      <c r="P685" s="247"/>
      <c r="Q685" s="247"/>
      <c r="R685" s="247"/>
      <c r="S685" s="247"/>
      <c r="T685" s="248"/>
      <c r="AT685" s="249" t="s">
        <v>284</v>
      </c>
      <c r="AU685" s="249" t="s">
        <v>86</v>
      </c>
      <c r="AV685" s="15" t="s">
        <v>211</v>
      </c>
      <c r="AW685" s="15" t="s">
        <v>32</v>
      </c>
      <c r="AX685" s="15" t="s">
        <v>84</v>
      </c>
      <c r="AY685" s="249" t="s">
        <v>205</v>
      </c>
    </row>
    <row r="686" spans="1:65" s="2" customFormat="1" ht="24.2" customHeight="1">
      <c r="A686" s="35"/>
      <c r="B686" s="36"/>
      <c r="C686" s="192" t="s">
        <v>1225</v>
      </c>
      <c r="D686" s="192" t="s">
        <v>207</v>
      </c>
      <c r="E686" s="193" t="s">
        <v>1226</v>
      </c>
      <c r="F686" s="194" t="s">
        <v>1227</v>
      </c>
      <c r="G686" s="195" t="s">
        <v>282</v>
      </c>
      <c r="H686" s="196">
        <v>939</v>
      </c>
      <c r="I686" s="197"/>
      <c r="J686" s="198">
        <f>ROUND(I686*H686,2)</f>
        <v>0</v>
      </c>
      <c r="K686" s="194" t="s">
        <v>278</v>
      </c>
      <c r="L686" s="40"/>
      <c r="M686" s="199" t="s">
        <v>1</v>
      </c>
      <c r="N686" s="200" t="s">
        <v>41</v>
      </c>
      <c r="O686" s="72"/>
      <c r="P686" s="201">
        <f>O686*H686</f>
        <v>0</v>
      </c>
      <c r="Q686" s="201">
        <v>0</v>
      </c>
      <c r="R686" s="201">
        <f>Q686*H686</f>
        <v>0</v>
      </c>
      <c r="S686" s="201">
        <v>0</v>
      </c>
      <c r="T686" s="202">
        <f>S686*H686</f>
        <v>0</v>
      </c>
      <c r="U686" s="35"/>
      <c r="V686" s="35"/>
      <c r="W686" s="35"/>
      <c r="X686" s="35"/>
      <c r="Y686" s="35"/>
      <c r="Z686" s="35"/>
      <c r="AA686" s="35"/>
      <c r="AB686" s="35"/>
      <c r="AC686" s="35"/>
      <c r="AD686" s="35"/>
      <c r="AE686" s="35"/>
      <c r="AR686" s="203" t="s">
        <v>341</v>
      </c>
      <c r="AT686" s="203" t="s">
        <v>207</v>
      </c>
      <c r="AU686" s="203" t="s">
        <v>86</v>
      </c>
      <c r="AY686" s="18" t="s">
        <v>205</v>
      </c>
      <c r="BE686" s="204">
        <f>IF(N686="základní",J686,0)</f>
        <v>0</v>
      </c>
      <c r="BF686" s="204">
        <f>IF(N686="snížená",J686,0)</f>
        <v>0</v>
      </c>
      <c r="BG686" s="204">
        <f>IF(N686="zákl. přenesená",J686,0)</f>
        <v>0</v>
      </c>
      <c r="BH686" s="204">
        <f>IF(N686="sníž. přenesená",J686,0)</f>
        <v>0</v>
      </c>
      <c r="BI686" s="204">
        <f>IF(N686="nulová",J686,0)</f>
        <v>0</v>
      </c>
      <c r="BJ686" s="18" t="s">
        <v>84</v>
      </c>
      <c r="BK686" s="204">
        <f>ROUND(I686*H686,2)</f>
        <v>0</v>
      </c>
      <c r="BL686" s="18" t="s">
        <v>341</v>
      </c>
      <c r="BM686" s="203" t="s">
        <v>1228</v>
      </c>
    </row>
    <row r="687" spans="2:51" s="13" customFormat="1" ht="22.5">
      <c r="B687" s="214"/>
      <c r="C687" s="215"/>
      <c r="D687" s="205" t="s">
        <v>284</v>
      </c>
      <c r="E687" s="216" t="s">
        <v>1</v>
      </c>
      <c r="F687" s="217" t="s">
        <v>911</v>
      </c>
      <c r="G687" s="215"/>
      <c r="H687" s="218">
        <v>545</v>
      </c>
      <c r="I687" s="219"/>
      <c r="J687" s="215"/>
      <c r="K687" s="215"/>
      <c r="L687" s="220"/>
      <c r="M687" s="221"/>
      <c r="N687" s="222"/>
      <c r="O687" s="222"/>
      <c r="P687" s="222"/>
      <c r="Q687" s="222"/>
      <c r="R687" s="222"/>
      <c r="S687" s="222"/>
      <c r="T687" s="223"/>
      <c r="AT687" s="224" t="s">
        <v>284</v>
      </c>
      <c r="AU687" s="224" t="s">
        <v>86</v>
      </c>
      <c r="AV687" s="13" t="s">
        <v>86</v>
      </c>
      <c r="AW687" s="13" t="s">
        <v>32</v>
      </c>
      <c r="AX687" s="13" t="s">
        <v>76</v>
      </c>
      <c r="AY687" s="224" t="s">
        <v>205</v>
      </c>
    </row>
    <row r="688" spans="2:51" s="13" customFormat="1" ht="12">
      <c r="B688" s="214"/>
      <c r="C688" s="215"/>
      <c r="D688" s="205" t="s">
        <v>284</v>
      </c>
      <c r="E688" s="216" t="s">
        <v>1</v>
      </c>
      <c r="F688" s="217" t="s">
        <v>912</v>
      </c>
      <c r="G688" s="215"/>
      <c r="H688" s="218">
        <v>394</v>
      </c>
      <c r="I688" s="219"/>
      <c r="J688" s="215"/>
      <c r="K688" s="215"/>
      <c r="L688" s="220"/>
      <c r="M688" s="221"/>
      <c r="N688" s="222"/>
      <c r="O688" s="222"/>
      <c r="P688" s="222"/>
      <c r="Q688" s="222"/>
      <c r="R688" s="222"/>
      <c r="S688" s="222"/>
      <c r="T688" s="223"/>
      <c r="AT688" s="224" t="s">
        <v>284</v>
      </c>
      <c r="AU688" s="224" t="s">
        <v>86</v>
      </c>
      <c r="AV688" s="13" t="s">
        <v>86</v>
      </c>
      <c r="AW688" s="13" t="s">
        <v>32</v>
      </c>
      <c r="AX688" s="13" t="s">
        <v>76</v>
      </c>
      <c r="AY688" s="224" t="s">
        <v>205</v>
      </c>
    </row>
    <row r="689" spans="2:51" s="15" customFormat="1" ht="12">
      <c r="B689" s="239"/>
      <c r="C689" s="240"/>
      <c r="D689" s="205" t="s">
        <v>284</v>
      </c>
      <c r="E689" s="241" t="s">
        <v>1</v>
      </c>
      <c r="F689" s="242" t="s">
        <v>453</v>
      </c>
      <c r="G689" s="240"/>
      <c r="H689" s="243">
        <v>939</v>
      </c>
      <c r="I689" s="244"/>
      <c r="J689" s="240"/>
      <c r="K689" s="240"/>
      <c r="L689" s="245"/>
      <c r="M689" s="246"/>
      <c r="N689" s="247"/>
      <c r="O689" s="247"/>
      <c r="P689" s="247"/>
      <c r="Q689" s="247"/>
      <c r="R689" s="247"/>
      <c r="S689" s="247"/>
      <c r="T689" s="248"/>
      <c r="AT689" s="249" t="s">
        <v>284</v>
      </c>
      <c r="AU689" s="249" t="s">
        <v>86</v>
      </c>
      <c r="AV689" s="15" t="s">
        <v>211</v>
      </c>
      <c r="AW689" s="15" t="s">
        <v>32</v>
      </c>
      <c r="AX689" s="15" t="s">
        <v>84</v>
      </c>
      <c r="AY689" s="249" t="s">
        <v>205</v>
      </c>
    </row>
    <row r="690" spans="1:65" s="2" customFormat="1" ht="14.45" customHeight="1">
      <c r="A690" s="35"/>
      <c r="B690" s="36"/>
      <c r="C690" s="250" t="s">
        <v>1229</v>
      </c>
      <c r="D690" s="250" t="s">
        <v>502</v>
      </c>
      <c r="E690" s="251" t="s">
        <v>1230</v>
      </c>
      <c r="F690" s="252" t="s">
        <v>1231</v>
      </c>
      <c r="G690" s="253" t="s">
        <v>282</v>
      </c>
      <c r="H690" s="254">
        <v>1094.405</v>
      </c>
      <c r="I690" s="255"/>
      <c r="J690" s="256">
        <f>ROUND(I690*H690,2)</f>
        <v>0</v>
      </c>
      <c r="K690" s="252" t="s">
        <v>278</v>
      </c>
      <c r="L690" s="257"/>
      <c r="M690" s="258" t="s">
        <v>1</v>
      </c>
      <c r="N690" s="259" t="s">
        <v>41</v>
      </c>
      <c r="O690" s="72"/>
      <c r="P690" s="201">
        <f>O690*H690</f>
        <v>0</v>
      </c>
      <c r="Q690" s="201">
        <v>0.0004</v>
      </c>
      <c r="R690" s="201">
        <f>Q690*H690</f>
        <v>0.437762</v>
      </c>
      <c r="S690" s="201">
        <v>0</v>
      </c>
      <c r="T690" s="202">
        <f>S690*H690</f>
        <v>0</v>
      </c>
      <c r="U690" s="35"/>
      <c r="V690" s="35"/>
      <c r="W690" s="35"/>
      <c r="X690" s="35"/>
      <c r="Y690" s="35"/>
      <c r="Z690" s="35"/>
      <c r="AA690" s="35"/>
      <c r="AB690" s="35"/>
      <c r="AC690" s="35"/>
      <c r="AD690" s="35"/>
      <c r="AE690" s="35"/>
      <c r="AR690" s="203" t="s">
        <v>643</v>
      </c>
      <c r="AT690" s="203" t="s">
        <v>502</v>
      </c>
      <c r="AU690" s="203" t="s">
        <v>86</v>
      </c>
      <c r="AY690" s="18" t="s">
        <v>205</v>
      </c>
      <c r="BE690" s="204">
        <f>IF(N690="základní",J690,0)</f>
        <v>0</v>
      </c>
      <c r="BF690" s="204">
        <f>IF(N690="snížená",J690,0)</f>
        <v>0</v>
      </c>
      <c r="BG690" s="204">
        <f>IF(N690="zákl. přenesená",J690,0)</f>
        <v>0</v>
      </c>
      <c r="BH690" s="204">
        <f>IF(N690="sníž. přenesená",J690,0)</f>
        <v>0</v>
      </c>
      <c r="BI690" s="204">
        <f>IF(N690="nulová",J690,0)</f>
        <v>0</v>
      </c>
      <c r="BJ690" s="18" t="s">
        <v>84</v>
      </c>
      <c r="BK690" s="204">
        <f>ROUND(I690*H690,2)</f>
        <v>0</v>
      </c>
      <c r="BL690" s="18" t="s">
        <v>341</v>
      </c>
      <c r="BM690" s="203" t="s">
        <v>1232</v>
      </c>
    </row>
    <row r="691" spans="2:51" s="13" customFormat="1" ht="12">
      <c r="B691" s="214"/>
      <c r="C691" s="215"/>
      <c r="D691" s="205" t="s">
        <v>284</v>
      </c>
      <c r="E691" s="215"/>
      <c r="F691" s="217" t="s">
        <v>1233</v>
      </c>
      <c r="G691" s="215"/>
      <c r="H691" s="218">
        <v>1094.405</v>
      </c>
      <c r="I691" s="219"/>
      <c r="J691" s="215"/>
      <c r="K691" s="215"/>
      <c r="L691" s="220"/>
      <c r="M691" s="221"/>
      <c r="N691" s="222"/>
      <c r="O691" s="222"/>
      <c r="P691" s="222"/>
      <c r="Q691" s="222"/>
      <c r="R691" s="222"/>
      <c r="S691" s="222"/>
      <c r="T691" s="223"/>
      <c r="AT691" s="224" t="s">
        <v>284</v>
      </c>
      <c r="AU691" s="224" t="s">
        <v>86</v>
      </c>
      <c r="AV691" s="13" t="s">
        <v>86</v>
      </c>
      <c r="AW691" s="13" t="s">
        <v>4</v>
      </c>
      <c r="AX691" s="13" t="s">
        <v>84</v>
      </c>
      <c r="AY691" s="224" t="s">
        <v>205</v>
      </c>
    </row>
    <row r="692" spans="1:65" s="2" customFormat="1" ht="24.2" customHeight="1">
      <c r="A692" s="35"/>
      <c r="B692" s="36"/>
      <c r="C692" s="192" t="s">
        <v>1234</v>
      </c>
      <c r="D692" s="192" t="s">
        <v>207</v>
      </c>
      <c r="E692" s="193" t="s">
        <v>1235</v>
      </c>
      <c r="F692" s="194" t="s">
        <v>1236</v>
      </c>
      <c r="G692" s="195" t="s">
        <v>1137</v>
      </c>
      <c r="H692" s="271"/>
      <c r="I692" s="197"/>
      <c r="J692" s="198">
        <f>ROUND(I692*H692,2)</f>
        <v>0</v>
      </c>
      <c r="K692" s="194" t="s">
        <v>278</v>
      </c>
      <c r="L692" s="40"/>
      <c r="M692" s="199" t="s">
        <v>1</v>
      </c>
      <c r="N692" s="200" t="s">
        <v>41</v>
      </c>
      <c r="O692" s="72"/>
      <c r="P692" s="201">
        <f>O692*H692</f>
        <v>0</v>
      </c>
      <c r="Q692" s="201">
        <v>0</v>
      </c>
      <c r="R692" s="201">
        <f>Q692*H692</f>
        <v>0</v>
      </c>
      <c r="S692" s="201">
        <v>0</v>
      </c>
      <c r="T692" s="202">
        <f>S692*H692</f>
        <v>0</v>
      </c>
      <c r="U692" s="35"/>
      <c r="V692" s="35"/>
      <c r="W692" s="35"/>
      <c r="X692" s="35"/>
      <c r="Y692" s="35"/>
      <c r="Z692" s="35"/>
      <c r="AA692" s="35"/>
      <c r="AB692" s="35"/>
      <c r="AC692" s="35"/>
      <c r="AD692" s="35"/>
      <c r="AE692" s="35"/>
      <c r="AR692" s="203" t="s">
        <v>341</v>
      </c>
      <c r="AT692" s="203" t="s">
        <v>207</v>
      </c>
      <c r="AU692" s="203" t="s">
        <v>86</v>
      </c>
      <c r="AY692" s="18" t="s">
        <v>205</v>
      </c>
      <c r="BE692" s="204">
        <f>IF(N692="základní",J692,0)</f>
        <v>0</v>
      </c>
      <c r="BF692" s="204">
        <f>IF(N692="snížená",J692,0)</f>
        <v>0</v>
      </c>
      <c r="BG692" s="204">
        <f>IF(N692="zákl. přenesená",J692,0)</f>
        <v>0</v>
      </c>
      <c r="BH692" s="204">
        <f>IF(N692="sníž. přenesená",J692,0)</f>
        <v>0</v>
      </c>
      <c r="BI692" s="204">
        <f>IF(N692="nulová",J692,0)</f>
        <v>0</v>
      </c>
      <c r="BJ692" s="18" t="s">
        <v>84</v>
      </c>
      <c r="BK692" s="204">
        <f>ROUND(I692*H692,2)</f>
        <v>0</v>
      </c>
      <c r="BL692" s="18" t="s">
        <v>341</v>
      </c>
      <c r="BM692" s="203" t="s">
        <v>1237</v>
      </c>
    </row>
    <row r="693" spans="2:63" s="12" customFormat="1" ht="22.9" customHeight="1">
      <c r="B693" s="176"/>
      <c r="C693" s="177"/>
      <c r="D693" s="178" t="s">
        <v>75</v>
      </c>
      <c r="E693" s="190" t="s">
        <v>1238</v>
      </c>
      <c r="F693" s="190" t="s">
        <v>1239</v>
      </c>
      <c r="G693" s="177"/>
      <c r="H693" s="177"/>
      <c r="I693" s="180"/>
      <c r="J693" s="191">
        <f>BK693</f>
        <v>0</v>
      </c>
      <c r="K693" s="177"/>
      <c r="L693" s="182"/>
      <c r="M693" s="183"/>
      <c r="N693" s="184"/>
      <c r="O693" s="184"/>
      <c r="P693" s="185">
        <f>SUM(P694:P703)</f>
        <v>0</v>
      </c>
      <c r="Q693" s="184"/>
      <c r="R693" s="185">
        <f>SUM(R694:R703)</f>
        <v>0</v>
      </c>
      <c r="S693" s="184"/>
      <c r="T693" s="186">
        <f>SUM(T694:T703)</f>
        <v>0</v>
      </c>
      <c r="AR693" s="187" t="s">
        <v>86</v>
      </c>
      <c r="AT693" s="188" t="s">
        <v>75</v>
      </c>
      <c r="AU693" s="188" t="s">
        <v>84</v>
      </c>
      <c r="AY693" s="187" t="s">
        <v>205</v>
      </c>
      <c r="BK693" s="189">
        <f>SUM(BK694:BK703)</f>
        <v>0</v>
      </c>
    </row>
    <row r="694" spans="1:65" s="2" customFormat="1" ht="24.2" customHeight="1">
      <c r="A694" s="35"/>
      <c r="B694" s="36"/>
      <c r="C694" s="192" t="s">
        <v>1240</v>
      </c>
      <c r="D694" s="192" t="s">
        <v>207</v>
      </c>
      <c r="E694" s="193" t="s">
        <v>1241</v>
      </c>
      <c r="F694" s="194" t="s">
        <v>1242</v>
      </c>
      <c r="G694" s="195" t="s">
        <v>1137</v>
      </c>
      <c r="H694" s="271"/>
      <c r="I694" s="197"/>
      <c r="J694" s="198">
        <f>ROUND(I694*H694,2)</f>
        <v>0</v>
      </c>
      <c r="K694" s="194" t="s">
        <v>278</v>
      </c>
      <c r="L694" s="40"/>
      <c r="M694" s="199" t="s">
        <v>1</v>
      </c>
      <c r="N694" s="200" t="s">
        <v>41</v>
      </c>
      <c r="O694" s="72"/>
      <c r="P694" s="201">
        <f>O694*H694</f>
        <v>0</v>
      </c>
      <c r="Q694" s="201">
        <v>0</v>
      </c>
      <c r="R694" s="201">
        <f>Q694*H694</f>
        <v>0</v>
      </c>
      <c r="S694" s="201">
        <v>0</v>
      </c>
      <c r="T694" s="202">
        <f>S694*H694</f>
        <v>0</v>
      </c>
      <c r="U694" s="35"/>
      <c r="V694" s="35"/>
      <c r="W694" s="35"/>
      <c r="X694" s="35"/>
      <c r="Y694" s="35"/>
      <c r="Z694" s="35"/>
      <c r="AA694" s="35"/>
      <c r="AB694" s="35"/>
      <c r="AC694" s="35"/>
      <c r="AD694" s="35"/>
      <c r="AE694" s="35"/>
      <c r="AR694" s="203" t="s">
        <v>341</v>
      </c>
      <c r="AT694" s="203" t="s">
        <v>207</v>
      </c>
      <c r="AU694" s="203" t="s">
        <v>86</v>
      </c>
      <c r="AY694" s="18" t="s">
        <v>205</v>
      </c>
      <c r="BE694" s="204">
        <f>IF(N694="základní",J694,0)</f>
        <v>0</v>
      </c>
      <c r="BF694" s="204">
        <f>IF(N694="snížená",J694,0)</f>
        <v>0</v>
      </c>
      <c r="BG694" s="204">
        <f>IF(N694="zákl. přenesená",J694,0)</f>
        <v>0</v>
      </c>
      <c r="BH694" s="204">
        <f>IF(N694="sníž. přenesená",J694,0)</f>
        <v>0</v>
      </c>
      <c r="BI694" s="204">
        <f>IF(N694="nulová",J694,0)</f>
        <v>0</v>
      </c>
      <c r="BJ694" s="18" t="s">
        <v>84</v>
      </c>
      <c r="BK694" s="204">
        <f>ROUND(I694*H694,2)</f>
        <v>0</v>
      </c>
      <c r="BL694" s="18" t="s">
        <v>341</v>
      </c>
      <c r="BM694" s="203" t="s">
        <v>1243</v>
      </c>
    </row>
    <row r="695" spans="1:65" s="2" customFormat="1" ht="24.2" customHeight="1">
      <c r="A695" s="35"/>
      <c r="B695" s="36"/>
      <c r="C695" s="192" t="s">
        <v>1244</v>
      </c>
      <c r="D695" s="192" t="s">
        <v>207</v>
      </c>
      <c r="E695" s="193" t="s">
        <v>1245</v>
      </c>
      <c r="F695" s="194" t="s">
        <v>1246</v>
      </c>
      <c r="G695" s="195" t="s">
        <v>210</v>
      </c>
      <c r="H695" s="196">
        <v>4</v>
      </c>
      <c r="I695" s="197"/>
      <c r="J695" s="198">
        <f>ROUND(I695*H695,2)</f>
        <v>0</v>
      </c>
      <c r="K695" s="194" t="s">
        <v>1</v>
      </c>
      <c r="L695" s="40"/>
      <c r="M695" s="199" t="s">
        <v>1</v>
      </c>
      <c r="N695" s="200" t="s">
        <v>41</v>
      </c>
      <c r="O695" s="72"/>
      <c r="P695" s="201">
        <f>O695*H695</f>
        <v>0</v>
      </c>
      <c r="Q695" s="201">
        <v>0</v>
      </c>
      <c r="R695" s="201">
        <f>Q695*H695</f>
        <v>0</v>
      </c>
      <c r="S695" s="201">
        <v>0</v>
      </c>
      <c r="T695" s="202">
        <f>S695*H695</f>
        <v>0</v>
      </c>
      <c r="U695" s="35"/>
      <c r="V695" s="35"/>
      <c r="W695" s="35"/>
      <c r="X695" s="35"/>
      <c r="Y695" s="35"/>
      <c r="Z695" s="35"/>
      <c r="AA695" s="35"/>
      <c r="AB695" s="35"/>
      <c r="AC695" s="35"/>
      <c r="AD695" s="35"/>
      <c r="AE695" s="35"/>
      <c r="AR695" s="203" t="s">
        <v>341</v>
      </c>
      <c r="AT695" s="203" t="s">
        <v>207</v>
      </c>
      <c r="AU695" s="203" t="s">
        <v>86</v>
      </c>
      <c r="AY695" s="18" t="s">
        <v>205</v>
      </c>
      <c r="BE695" s="204">
        <f>IF(N695="základní",J695,0)</f>
        <v>0</v>
      </c>
      <c r="BF695" s="204">
        <f>IF(N695="snížená",J695,0)</f>
        <v>0</v>
      </c>
      <c r="BG695" s="204">
        <f>IF(N695="zákl. přenesená",J695,0)</f>
        <v>0</v>
      </c>
      <c r="BH695" s="204">
        <f>IF(N695="sníž. přenesená",J695,0)</f>
        <v>0</v>
      </c>
      <c r="BI695" s="204">
        <f>IF(N695="nulová",J695,0)</f>
        <v>0</v>
      </c>
      <c r="BJ695" s="18" t="s">
        <v>84</v>
      </c>
      <c r="BK695" s="204">
        <f>ROUND(I695*H695,2)</f>
        <v>0</v>
      </c>
      <c r="BL695" s="18" t="s">
        <v>341</v>
      </c>
      <c r="BM695" s="203" t="s">
        <v>1247</v>
      </c>
    </row>
    <row r="696" spans="1:47" s="2" customFormat="1" ht="78">
      <c r="A696" s="35"/>
      <c r="B696" s="36"/>
      <c r="C696" s="37"/>
      <c r="D696" s="205" t="s">
        <v>225</v>
      </c>
      <c r="E696" s="37"/>
      <c r="F696" s="206" t="s">
        <v>1248</v>
      </c>
      <c r="G696" s="37"/>
      <c r="H696" s="37"/>
      <c r="I696" s="207"/>
      <c r="J696" s="37"/>
      <c r="K696" s="37"/>
      <c r="L696" s="40"/>
      <c r="M696" s="208"/>
      <c r="N696" s="209"/>
      <c r="O696" s="72"/>
      <c r="P696" s="72"/>
      <c r="Q696" s="72"/>
      <c r="R696" s="72"/>
      <c r="S696" s="72"/>
      <c r="T696" s="73"/>
      <c r="U696" s="35"/>
      <c r="V696" s="35"/>
      <c r="W696" s="35"/>
      <c r="X696" s="35"/>
      <c r="Y696" s="35"/>
      <c r="Z696" s="35"/>
      <c r="AA696" s="35"/>
      <c r="AB696" s="35"/>
      <c r="AC696" s="35"/>
      <c r="AD696" s="35"/>
      <c r="AE696" s="35"/>
      <c r="AT696" s="18" t="s">
        <v>225</v>
      </c>
      <c r="AU696" s="18" t="s">
        <v>86</v>
      </c>
    </row>
    <row r="697" spans="2:51" s="13" customFormat="1" ht="12">
      <c r="B697" s="214"/>
      <c r="C697" s="215"/>
      <c r="D697" s="205" t="s">
        <v>284</v>
      </c>
      <c r="E697" s="216" t="s">
        <v>1</v>
      </c>
      <c r="F697" s="217" t="s">
        <v>1249</v>
      </c>
      <c r="G697" s="215"/>
      <c r="H697" s="218">
        <v>4</v>
      </c>
      <c r="I697" s="219"/>
      <c r="J697" s="215"/>
      <c r="K697" s="215"/>
      <c r="L697" s="220"/>
      <c r="M697" s="221"/>
      <c r="N697" s="222"/>
      <c r="O697" s="222"/>
      <c r="P697" s="222"/>
      <c r="Q697" s="222"/>
      <c r="R697" s="222"/>
      <c r="S697" s="222"/>
      <c r="T697" s="223"/>
      <c r="AT697" s="224" t="s">
        <v>284</v>
      </c>
      <c r="AU697" s="224" t="s">
        <v>86</v>
      </c>
      <c r="AV697" s="13" t="s">
        <v>86</v>
      </c>
      <c r="AW697" s="13" t="s">
        <v>32</v>
      </c>
      <c r="AX697" s="13" t="s">
        <v>84</v>
      </c>
      <c r="AY697" s="224" t="s">
        <v>205</v>
      </c>
    </row>
    <row r="698" spans="1:65" s="2" customFormat="1" ht="24.2" customHeight="1">
      <c r="A698" s="35"/>
      <c r="B698" s="36"/>
      <c r="C698" s="192" t="s">
        <v>1250</v>
      </c>
      <c r="D698" s="192" t="s">
        <v>207</v>
      </c>
      <c r="E698" s="193" t="s">
        <v>1251</v>
      </c>
      <c r="F698" s="194" t="s">
        <v>1252</v>
      </c>
      <c r="G698" s="195" t="s">
        <v>210</v>
      </c>
      <c r="H698" s="196">
        <v>2</v>
      </c>
      <c r="I698" s="197"/>
      <c r="J698" s="198">
        <f>ROUND(I698*H698,2)</f>
        <v>0</v>
      </c>
      <c r="K698" s="194" t="s">
        <v>1</v>
      </c>
      <c r="L698" s="40"/>
      <c r="M698" s="199" t="s">
        <v>1</v>
      </c>
      <c r="N698" s="200" t="s">
        <v>41</v>
      </c>
      <c r="O698" s="72"/>
      <c r="P698" s="201">
        <f>O698*H698</f>
        <v>0</v>
      </c>
      <c r="Q698" s="201">
        <v>0</v>
      </c>
      <c r="R698" s="201">
        <f>Q698*H698</f>
        <v>0</v>
      </c>
      <c r="S698" s="201">
        <v>0</v>
      </c>
      <c r="T698" s="202">
        <f>S698*H698</f>
        <v>0</v>
      </c>
      <c r="U698" s="35"/>
      <c r="V698" s="35"/>
      <c r="W698" s="35"/>
      <c r="X698" s="35"/>
      <c r="Y698" s="35"/>
      <c r="Z698" s="35"/>
      <c r="AA698" s="35"/>
      <c r="AB698" s="35"/>
      <c r="AC698" s="35"/>
      <c r="AD698" s="35"/>
      <c r="AE698" s="35"/>
      <c r="AR698" s="203" t="s">
        <v>341</v>
      </c>
      <c r="AT698" s="203" t="s">
        <v>207</v>
      </c>
      <c r="AU698" s="203" t="s">
        <v>86</v>
      </c>
      <c r="AY698" s="18" t="s">
        <v>205</v>
      </c>
      <c r="BE698" s="204">
        <f>IF(N698="základní",J698,0)</f>
        <v>0</v>
      </c>
      <c r="BF698" s="204">
        <f>IF(N698="snížená",J698,0)</f>
        <v>0</v>
      </c>
      <c r="BG698" s="204">
        <f>IF(N698="zákl. přenesená",J698,0)</f>
        <v>0</v>
      </c>
      <c r="BH698" s="204">
        <f>IF(N698="sníž. přenesená",J698,0)</f>
        <v>0</v>
      </c>
      <c r="BI698" s="204">
        <f>IF(N698="nulová",J698,0)</f>
        <v>0</v>
      </c>
      <c r="BJ698" s="18" t="s">
        <v>84</v>
      </c>
      <c r="BK698" s="204">
        <f>ROUND(I698*H698,2)</f>
        <v>0</v>
      </c>
      <c r="BL698" s="18" t="s">
        <v>341</v>
      </c>
      <c r="BM698" s="203" t="s">
        <v>1253</v>
      </c>
    </row>
    <row r="699" spans="1:47" s="2" customFormat="1" ht="78">
      <c r="A699" s="35"/>
      <c r="B699" s="36"/>
      <c r="C699" s="37"/>
      <c r="D699" s="205" t="s">
        <v>225</v>
      </c>
      <c r="E699" s="37"/>
      <c r="F699" s="206" t="s">
        <v>1254</v>
      </c>
      <c r="G699" s="37"/>
      <c r="H699" s="37"/>
      <c r="I699" s="207"/>
      <c r="J699" s="37"/>
      <c r="K699" s="37"/>
      <c r="L699" s="40"/>
      <c r="M699" s="208"/>
      <c r="N699" s="209"/>
      <c r="O699" s="72"/>
      <c r="P699" s="72"/>
      <c r="Q699" s="72"/>
      <c r="R699" s="72"/>
      <c r="S699" s="72"/>
      <c r="T699" s="73"/>
      <c r="U699" s="35"/>
      <c r="V699" s="35"/>
      <c r="W699" s="35"/>
      <c r="X699" s="35"/>
      <c r="Y699" s="35"/>
      <c r="Z699" s="35"/>
      <c r="AA699" s="35"/>
      <c r="AB699" s="35"/>
      <c r="AC699" s="35"/>
      <c r="AD699" s="35"/>
      <c r="AE699" s="35"/>
      <c r="AT699" s="18" t="s">
        <v>225</v>
      </c>
      <c r="AU699" s="18" t="s">
        <v>86</v>
      </c>
    </row>
    <row r="700" spans="2:51" s="13" customFormat="1" ht="12">
      <c r="B700" s="214"/>
      <c r="C700" s="215"/>
      <c r="D700" s="205" t="s">
        <v>284</v>
      </c>
      <c r="E700" s="216" t="s">
        <v>1</v>
      </c>
      <c r="F700" s="217" t="s">
        <v>1255</v>
      </c>
      <c r="G700" s="215"/>
      <c r="H700" s="218">
        <v>2</v>
      </c>
      <c r="I700" s="219"/>
      <c r="J700" s="215"/>
      <c r="K700" s="215"/>
      <c r="L700" s="220"/>
      <c r="M700" s="221"/>
      <c r="N700" s="222"/>
      <c r="O700" s="222"/>
      <c r="P700" s="222"/>
      <c r="Q700" s="222"/>
      <c r="R700" s="222"/>
      <c r="S700" s="222"/>
      <c r="T700" s="223"/>
      <c r="AT700" s="224" t="s">
        <v>284</v>
      </c>
      <c r="AU700" s="224" t="s">
        <v>86</v>
      </c>
      <c r="AV700" s="13" t="s">
        <v>86</v>
      </c>
      <c r="AW700" s="13" t="s">
        <v>32</v>
      </c>
      <c r="AX700" s="13" t="s">
        <v>84</v>
      </c>
      <c r="AY700" s="224" t="s">
        <v>205</v>
      </c>
    </row>
    <row r="701" spans="1:65" s="2" customFormat="1" ht="24.2" customHeight="1">
      <c r="A701" s="35"/>
      <c r="B701" s="36"/>
      <c r="C701" s="192" t="s">
        <v>1256</v>
      </c>
      <c r="D701" s="192" t="s">
        <v>207</v>
      </c>
      <c r="E701" s="193" t="s">
        <v>1257</v>
      </c>
      <c r="F701" s="194" t="s">
        <v>1258</v>
      </c>
      <c r="G701" s="195" t="s">
        <v>210</v>
      </c>
      <c r="H701" s="196">
        <v>2</v>
      </c>
      <c r="I701" s="197"/>
      <c r="J701" s="198">
        <f>ROUND(I701*H701,2)</f>
        <v>0</v>
      </c>
      <c r="K701" s="194" t="s">
        <v>1</v>
      </c>
      <c r="L701" s="40"/>
      <c r="M701" s="199" t="s">
        <v>1</v>
      </c>
      <c r="N701" s="200" t="s">
        <v>41</v>
      </c>
      <c r="O701" s="72"/>
      <c r="P701" s="201">
        <f>O701*H701</f>
        <v>0</v>
      </c>
      <c r="Q701" s="201">
        <v>0</v>
      </c>
      <c r="R701" s="201">
        <f>Q701*H701</f>
        <v>0</v>
      </c>
      <c r="S701" s="201">
        <v>0</v>
      </c>
      <c r="T701" s="202">
        <f>S701*H701</f>
        <v>0</v>
      </c>
      <c r="U701" s="35"/>
      <c r="V701" s="35"/>
      <c r="W701" s="35"/>
      <c r="X701" s="35"/>
      <c r="Y701" s="35"/>
      <c r="Z701" s="35"/>
      <c r="AA701" s="35"/>
      <c r="AB701" s="35"/>
      <c r="AC701" s="35"/>
      <c r="AD701" s="35"/>
      <c r="AE701" s="35"/>
      <c r="AR701" s="203" t="s">
        <v>341</v>
      </c>
      <c r="AT701" s="203" t="s">
        <v>207</v>
      </c>
      <c r="AU701" s="203" t="s">
        <v>86</v>
      </c>
      <c r="AY701" s="18" t="s">
        <v>205</v>
      </c>
      <c r="BE701" s="204">
        <f>IF(N701="základní",J701,0)</f>
        <v>0</v>
      </c>
      <c r="BF701" s="204">
        <f>IF(N701="snížená",J701,0)</f>
        <v>0</v>
      </c>
      <c r="BG701" s="204">
        <f>IF(N701="zákl. přenesená",J701,0)</f>
        <v>0</v>
      </c>
      <c r="BH701" s="204">
        <f>IF(N701="sníž. přenesená",J701,0)</f>
        <v>0</v>
      </c>
      <c r="BI701" s="204">
        <f>IF(N701="nulová",J701,0)</f>
        <v>0</v>
      </c>
      <c r="BJ701" s="18" t="s">
        <v>84</v>
      </c>
      <c r="BK701" s="204">
        <f>ROUND(I701*H701,2)</f>
        <v>0</v>
      </c>
      <c r="BL701" s="18" t="s">
        <v>341</v>
      </c>
      <c r="BM701" s="203" t="s">
        <v>1259</v>
      </c>
    </row>
    <row r="702" spans="1:47" s="2" customFormat="1" ht="68.25">
      <c r="A702" s="35"/>
      <c r="B702" s="36"/>
      <c r="C702" s="37"/>
      <c r="D702" s="205" t="s">
        <v>225</v>
      </c>
      <c r="E702" s="37"/>
      <c r="F702" s="206" t="s">
        <v>1260</v>
      </c>
      <c r="G702" s="37"/>
      <c r="H702" s="37"/>
      <c r="I702" s="207"/>
      <c r="J702" s="37"/>
      <c r="K702" s="37"/>
      <c r="L702" s="40"/>
      <c r="M702" s="208"/>
      <c r="N702" s="209"/>
      <c r="O702" s="72"/>
      <c r="P702" s="72"/>
      <c r="Q702" s="72"/>
      <c r="R702" s="72"/>
      <c r="S702" s="72"/>
      <c r="T702" s="73"/>
      <c r="U702" s="35"/>
      <c r="V702" s="35"/>
      <c r="W702" s="35"/>
      <c r="X702" s="35"/>
      <c r="Y702" s="35"/>
      <c r="Z702" s="35"/>
      <c r="AA702" s="35"/>
      <c r="AB702" s="35"/>
      <c r="AC702" s="35"/>
      <c r="AD702" s="35"/>
      <c r="AE702" s="35"/>
      <c r="AT702" s="18" t="s">
        <v>225</v>
      </c>
      <c r="AU702" s="18" t="s">
        <v>86</v>
      </c>
    </row>
    <row r="703" spans="2:51" s="13" customFormat="1" ht="12">
      <c r="B703" s="214"/>
      <c r="C703" s="215"/>
      <c r="D703" s="205" t="s">
        <v>284</v>
      </c>
      <c r="E703" s="216" t="s">
        <v>1</v>
      </c>
      <c r="F703" s="217" t="s">
        <v>1261</v>
      </c>
      <c r="G703" s="215"/>
      <c r="H703" s="218">
        <v>2</v>
      </c>
      <c r="I703" s="219"/>
      <c r="J703" s="215"/>
      <c r="K703" s="215"/>
      <c r="L703" s="220"/>
      <c r="M703" s="221"/>
      <c r="N703" s="222"/>
      <c r="O703" s="222"/>
      <c r="P703" s="222"/>
      <c r="Q703" s="222"/>
      <c r="R703" s="222"/>
      <c r="S703" s="222"/>
      <c r="T703" s="223"/>
      <c r="AT703" s="224" t="s">
        <v>284</v>
      </c>
      <c r="AU703" s="224" t="s">
        <v>86</v>
      </c>
      <c r="AV703" s="13" t="s">
        <v>86</v>
      </c>
      <c r="AW703" s="13" t="s">
        <v>32</v>
      </c>
      <c r="AX703" s="13" t="s">
        <v>84</v>
      </c>
      <c r="AY703" s="224" t="s">
        <v>205</v>
      </c>
    </row>
    <row r="704" spans="2:63" s="12" customFormat="1" ht="22.9" customHeight="1">
      <c r="B704" s="176"/>
      <c r="C704" s="177"/>
      <c r="D704" s="178" t="s">
        <v>75</v>
      </c>
      <c r="E704" s="190" t="s">
        <v>1262</v>
      </c>
      <c r="F704" s="190" t="s">
        <v>1263</v>
      </c>
      <c r="G704" s="177"/>
      <c r="H704" s="177"/>
      <c r="I704" s="180"/>
      <c r="J704" s="191">
        <f>BK704</f>
        <v>0</v>
      </c>
      <c r="K704" s="177"/>
      <c r="L704" s="182"/>
      <c r="M704" s="183"/>
      <c r="N704" s="184"/>
      <c r="O704" s="184"/>
      <c r="P704" s="185">
        <f>SUM(P705:P712)</f>
        <v>0</v>
      </c>
      <c r="Q704" s="184"/>
      <c r="R704" s="185">
        <f>SUM(R705:R712)</f>
        <v>0</v>
      </c>
      <c r="S704" s="184"/>
      <c r="T704" s="186">
        <f>SUM(T705:T712)</f>
        <v>0</v>
      </c>
      <c r="AR704" s="187" t="s">
        <v>86</v>
      </c>
      <c r="AT704" s="188" t="s">
        <v>75</v>
      </c>
      <c r="AU704" s="188" t="s">
        <v>84</v>
      </c>
      <c r="AY704" s="187" t="s">
        <v>205</v>
      </c>
      <c r="BK704" s="189">
        <f>SUM(BK705:BK712)</f>
        <v>0</v>
      </c>
    </row>
    <row r="705" spans="1:65" s="2" customFormat="1" ht="24.2" customHeight="1">
      <c r="A705" s="35"/>
      <c r="B705" s="36"/>
      <c r="C705" s="192" t="s">
        <v>1264</v>
      </c>
      <c r="D705" s="192" t="s">
        <v>207</v>
      </c>
      <c r="E705" s="193" t="s">
        <v>1265</v>
      </c>
      <c r="F705" s="194" t="s">
        <v>1266</v>
      </c>
      <c r="G705" s="195" t="s">
        <v>282</v>
      </c>
      <c r="H705" s="196">
        <v>132.4</v>
      </c>
      <c r="I705" s="197"/>
      <c r="J705" s="198">
        <f>ROUND(I705*H705,2)</f>
        <v>0</v>
      </c>
      <c r="K705" s="194" t="s">
        <v>1</v>
      </c>
      <c r="L705" s="40"/>
      <c r="M705" s="199" t="s">
        <v>1</v>
      </c>
      <c r="N705" s="200" t="s">
        <v>41</v>
      </c>
      <c r="O705" s="72"/>
      <c r="P705" s="201">
        <f>O705*H705</f>
        <v>0</v>
      </c>
      <c r="Q705" s="201">
        <v>0</v>
      </c>
      <c r="R705" s="201">
        <f>Q705*H705</f>
        <v>0</v>
      </c>
      <c r="S705" s="201">
        <v>0</v>
      </c>
      <c r="T705" s="202">
        <f>S705*H705</f>
        <v>0</v>
      </c>
      <c r="U705" s="35"/>
      <c r="V705" s="35"/>
      <c r="W705" s="35"/>
      <c r="X705" s="35"/>
      <c r="Y705" s="35"/>
      <c r="Z705" s="35"/>
      <c r="AA705" s="35"/>
      <c r="AB705" s="35"/>
      <c r="AC705" s="35"/>
      <c r="AD705" s="35"/>
      <c r="AE705" s="35"/>
      <c r="AR705" s="203" t="s">
        <v>341</v>
      </c>
      <c r="AT705" s="203" t="s">
        <v>207</v>
      </c>
      <c r="AU705" s="203" t="s">
        <v>86</v>
      </c>
      <c r="AY705" s="18" t="s">
        <v>205</v>
      </c>
      <c r="BE705" s="204">
        <f>IF(N705="základní",J705,0)</f>
        <v>0</v>
      </c>
      <c r="BF705" s="204">
        <f>IF(N705="snížená",J705,0)</f>
        <v>0</v>
      </c>
      <c r="BG705" s="204">
        <f>IF(N705="zákl. přenesená",J705,0)</f>
        <v>0</v>
      </c>
      <c r="BH705" s="204">
        <f>IF(N705="sníž. přenesená",J705,0)</f>
        <v>0</v>
      </c>
      <c r="BI705" s="204">
        <f>IF(N705="nulová",J705,0)</f>
        <v>0</v>
      </c>
      <c r="BJ705" s="18" t="s">
        <v>84</v>
      </c>
      <c r="BK705" s="204">
        <f>ROUND(I705*H705,2)</f>
        <v>0</v>
      </c>
      <c r="BL705" s="18" t="s">
        <v>341</v>
      </c>
      <c r="BM705" s="203" t="s">
        <v>1267</v>
      </c>
    </row>
    <row r="706" spans="2:51" s="13" customFormat="1" ht="12">
      <c r="B706" s="214"/>
      <c r="C706" s="215"/>
      <c r="D706" s="205" t="s">
        <v>284</v>
      </c>
      <c r="E706" s="216" t="s">
        <v>1</v>
      </c>
      <c r="F706" s="217" t="s">
        <v>1268</v>
      </c>
      <c r="G706" s="215"/>
      <c r="H706" s="218">
        <v>50.4</v>
      </c>
      <c r="I706" s="219"/>
      <c r="J706" s="215"/>
      <c r="K706" s="215"/>
      <c r="L706" s="220"/>
      <c r="M706" s="221"/>
      <c r="N706" s="222"/>
      <c r="O706" s="222"/>
      <c r="P706" s="222"/>
      <c r="Q706" s="222"/>
      <c r="R706" s="222"/>
      <c r="S706" s="222"/>
      <c r="T706" s="223"/>
      <c r="AT706" s="224" t="s">
        <v>284</v>
      </c>
      <c r="AU706" s="224" t="s">
        <v>86</v>
      </c>
      <c r="AV706" s="13" t="s">
        <v>86</v>
      </c>
      <c r="AW706" s="13" t="s">
        <v>32</v>
      </c>
      <c r="AX706" s="13" t="s">
        <v>76</v>
      </c>
      <c r="AY706" s="224" t="s">
        <v>205</v>
      </c>
    </row>
    <row r="707" spans="2:51" s="13" customFormat="1" ht="12">
      <c r="B707" s="214"/>
      <c r="C707" s="215"/>
      <c r="D707" s="205" t="s">
        <v>284</v>
      </c>
      <c r="E707" s="216" t="s">
        <v>1</v>
      </c>
      <c r="F707" s="217" t="s">
        <v>1269</v>
      </c>
      <c r="G707" s="215"/>
      <c r="H707" s="218">
        <v>30.75</v>
      </c>
      <c r="I707" s="219"/>
      <c r="J707" s="215"/>
      <c r="K707" s="215"/>
      <c r="L707" s="220"/>
      <c r="M707" s="221"/>
      <c r="N707" s="222"/>
      <c r="O707" s="222"/>
      <c r="P707" s="222"/>
      <c r="Q707" s="222"/>
      <c r="R707" s="222"/>
      <c r="S707" s="222"/>
      <c r="T707" s="223"/>
      <c r="AT707" s="224" t="s">
        <v>284</v>
      </c>
      <c r="AU707" s="224" t="s">
        <v>86</v>
      </c>
      <c r="AV707" s="13" t="s">
        <v>86</v>
      </c>
      <c r="AW707" s="13" t="s">
        <v>32</v>
      </c>
      <c r="AX707" s="13" t="s">
        <v>76</v>
      </c>
      <c r="AY707" s="224" t="s">
        <v>205</v>
      </c>
    </row>
    <row r="708" spans="2:51" s="13" customFormat="1" ht="12">
      <c r="B708" s="214"/>
      <c r="C708" s="215"/>
      <c r="D708" s="205" t="s">
        <v>284</v>
      </c>
      <c r="E708" s="216" t="s">
        <v>1</v>
      </c>
      <c r="F708" s="217" t="s">
        <v>1270</v>
      </c>
      <c r="G708" s="215"/>
      <c r="H708" s="218">
        <v>51.25</v>
      </c>
      <c r="I708" s="219"/>
      <c r="J708" s="215"/>
      <c r="K708" s="215"/>
      <c r="L708" s="220"/>
      <c r="M708" s="221"/>
      <c r="N708" s="222"/>
      <c r="O708" s="222"/>
      <c r="P708" s="222"/>
      <c r="Q708" s="222"/>
      <c r="R708" s="222"/>
      <c r="S708" s="222"/>
      <c r="T708" s="223"/>
      <c r="AT708" s="224" t="s">
        <v>284</v>
      </c>
      <c r="AU708" s="224" t="s">
        <v>86</v>
      </c>
      <c r="AV708" s="13" t="s">
        <v>86</v>
      </c>
      <c r="AW708" s="13" t="s">
        <v>32</v>
      </c>
      <c r="AX708" s="13" t="s">
        <v>76</v>
      </c>
      <c r="AY708" s="224" t="s">
        <v>205</v>
      </c>
    </row>
    <row r="709" spans="2:51" s="15" customFormat="1" ht="12">
      <c r="B709" s="239"/>
      <c r="C709" s="240"/>
      <c r="D709" s="205" t="s">
        <v>284</v>
      </c>
      <c r="E709" s="241" t="s">
        <v>1</v>
      </c>
      <c r="F709" s="242" t="s">
        <v>453</v>
      </c>
      <c r="G709" s="240"/>
      <c r="H709" s="243">
        <v>132.4</v>
      </c>
      <c r="I709" s="244"/>
      <c r="J709" s="240"/>
      <c r="K709" s="240"/>
      <c r="L709" s="245"/>
      <c r="M709" s="246"/>
      <c r="N709" s="247"/>
      <c r="O709" s="247"/>
      <c r="P709" s="247"/>
      <c r="Q709" s="247"/>
      <c r="R709" s="247"/>
      <c r="S709" s="247"/>
      <c r="T709" s="248"/>
      <c r="AT709" s="249" t="s">
        <v>284</v>
      </c>
      <c r="AU709" s="249" t="s">
        <v>86</v>
      </c>
      <c r="AV709" s="15" t="s">
        <v>211</v>
      </c>
      <c r="AW709" s="15" t="s">
        <v>32</v>
      </c>
      <c r="AX709" s="15" t="s">
        <v>84</v>
      </c>
      <c r="AY709" s="249" t="s">
        <v>205</v>
      </c>
    </row>
    <row r="710" spans="1:65" s="2" customFormat="1" ht="24.2" customHeight="1">
      <c r="A710" s="35"/>
      <c r="B710" s="36"/>
      <c r="C710" s="192" t="s">
        <v>1271</v>
      </c>
      <c r="D710" s="192" t="s">
        <v>207</v>
      </c>
      <c r="E710" s="193" t="s">
        <v>1272</v>
      </c>
      <c r="F710" s="194" t="s">
        <v>1273</v>
      </c>
      <c r="G710" s="195" t="s">
        <v>282</v>
      </c>
      <c r="H710" s="196">
        <v>50.4</v>
      </c>
      <c r="I710" s="197"/>
      <c r="J710" s="198">
        <f>ROUND(I710*H710,2)</f>
        <v>0</v>
      </c>
      <c r="K710" s="194" t="s">
        <v>1</v>
      </c>
      <c r="L710" s="40"/>
      <c r="M710" s="199" t="s">
        <v>1</v>
      </c>
      <c r="N710" s="200" t="s">
        <v>41</v>
      </c>
      <c r="O710" s="72"/>
      <c r="P710" s="201">
        <f>O710*H710</f>
        <v>0</v>
      </c>
      <c r="Q710" s="201">
        <v>0</v>
      </c>
      <c r="R710" s="201">
        <f>Q710*H710</f>
        <v>0</v>
      </c>
      <c r="S710" s="201">
        <v>0</v>
      </c>
      <c r="T710" s="202">
        <f>S710*H710</f>
        <v>0</v>
      </c>
      <c r="U710" s="35"/>
      <c r="V710" s="35"/>
      <c r="W710" s="35"/>
      <c r="X710" s="35"/>
      <c r="Y710" s="35"/>
      <c r="Z710" s="35"/>
      <c r="AA710" s="35"/>
      <c r="AB710" s="35"/>
      <c r="AC710" s="35"/>
      <c r="AD710" s="35"/>
      <c r="AE710" s="35"/>
      <c r="AR710" s="203" t="s">
        <v>341</v>
      </c>
      <c r="AT710" s="203" t="s">
        <v>207</v>
      </c>
      <c r="AU710" s="203" t="s">
        <v>86</v>
      </c>
      <c r="AY710" s="18" t="s">
        <v>205</v>
      </c>
      <c r="BE710" s="204">
        <f>IF(N710="základní",J710,0)</f>
        <v>0</v>
      </c>
      <c r="BF710" s="204">
        <f>IF(N710="snížená",J710,0)</f>
        <v>0</v>
      </c>
      <c r="BG710" s="204">
        <f>IF(N710="zákl. přenesená",J710,0)</f>
        <v>0</v>
      </c>
      <c r="BH710" s="204">
        <f>IF(N710="sníž. přenesená",J710,0)</f>
        <v>0</v>
      </c>
      <c r="BI710" s="204">
        <f>IF(N710="nulová",J710,0)</f>
        <v>0</v>
      </c>
      <c r="BJ710" s="18" t="s">
        <v>84</v>
      </c>
      <c r="BK710" s="204">
        <f>ROUND(I710*H710,2)</f>
        <v>0</v>
      </c>
      <c r="BL710" s="18" t="s">
        <v>341</v>
      </c>
      <c r="BM710" s="203" t="s">
        <v>1274</v>
      </c>
    </row>
    <row r="711" spans="2:51" s="13" customFormat="1" ht="12">
      <c r="B711" s="214"/>
      <c r="C711" s="215"/>
      <c r="D711" s="205" t="s">
        <v>284</v>
      </c>
      <c r="E711" s="216" t="s">
        <v>1</v>
      </c>
      <c r="F711" s="217" t="s">
        <v>1275</v>
      </c>
      <c r="G711" s="215"/>
      <c r="H711" s="218">
        <v>50.4</v>
      </c>
      <c r="I711" s="219"/>
      <c r="J711" s="215"/>
      <c r="K711" s="215"/>
      <c r="L711" s="220"/>
      <c r="M711" s="221"/>
      <c r="N711" s="222"/>
      <c r="O711" s="222"/>
      <c r="P711" s="222"/>
      <c r="Q711" s="222"/>
      <c r="R711" s="222"/>
      <c r="S711" s="222"/>
      <c r="T711" s="223"/>
      <c r="AT711" s="224" t="s">
        <v>284</v>
      </c>
      <c r="AU711" s="224" t="s">
        <v>86</v>
      </c>
      <c r="AV711" s="13" t="s">
        <v>86</v>
      </c>
      <c r="AW711" s="13" t="s">
        <v>32</v>
      </c>
      <c r="AX711" s="13" t="s">
        <v>84</v>
      </c>
      <c r="AY711" s="224" t="s">
        <v>205</v>
      </c>
    </row>
    <row r="712" spans="1:65" s="2" customFormat="1" ht="24.2" customHeight="1">
      <c r="A712" s="35"/>
      <c r="B712" s="36"/>
      <c r="C712" s="192" t="s">
        <v>1276</v>
      </c>
      <c r="D712" s="192" t="s">
        <v>207</v>
      </c>
      <c r="E712" s="193" t="s">
        <v>1277</v>
      </c>
      <c r="F712" s="194" t="s">
        <v>1278</v>
      </c>
      <c r="G712" s="195" t="s">
        <v>1137</v>
      </c>
      <c r="H712" s="271"/>
      <c r="I712" s="197"/>
      <c r="J712" s="198">
        <f>ROUND(I712*H712,2)</f>
        <v>0</v>
      </c>
      <c r="K712" s="194" t="s">
        <v>278</v>
      </c>
      <c r="L712" s="40"/>
      <c r="M712" s="199" t="s">
        <v>1</v>
      </c>
      <c r="N712" s="200" t="s">
        <v>41</v>
      </c>
      <c r="O712" s="72"/>
      <c r="P712" s="201">
        <f>O712*H712</f>
        <v>0</v>
      </c>
      <c r="Q712" s="201">
        <v>0</v>
      </c>
      <c r="R712" s="201">
        <f>Q712*H712</f>
        <v>0</v>
      </c>
      <c r="S712" s="201">
        <v>0</v>
      </c>
      <c r="T712" s="202">
        <f>S712*H712</f>
        <v>0</v>
      </c>
      <c r="U712" s="35"/>
      <c r="V712" s="35"/>
      <c r="W712" s="35"/>
      <c r="X712" s="35"/>
      <c r="Y712" s="35"/>
      <c r="Z712" s="35"/>
      <c r="AA712" s="35"/>
      <c r="AB712" s="35"/>
      <c r="AC712" s="35"/>
      <c r="AD712" s="35"/>
      <c r="AE712" s="35"/>
      <c r="AR712" s="203" t="s">
        <v>341</v>
      </c>
      <c r="AT712" s="203" t="s">
        <v>207</v>
      </c>
      <c r="AU712" s="203" t="s">
        <v>86</v>
      </c>
      <c r="AY712" s="18" t="s">
        <v>205</v>
      </c>
      <c r="BE712" s="204">
        <f>IF(N712="základní",J712,0)</f>
        <v>0</v>
      </c>
      <c r="BF712" s="204">
        <f>IF(N712="snížená",J712,0)</f>
        <v>0</v>
      </c>
      <c r="BG712" s="204">
        <f>IF(N712="zákl. přenesená",J712,0)</f>
        <v>0</v>
      </c>
      <c r="BH712" s="204">
        <f>IF(N712="sníž. přenesená",J712,0)</f>
        <v>0</v>
      </c>
      <c r="BI712" s="204">
        <f>IF(N712="nulová",J712,0)</f>
        <v>0</v>
      </c>
      <c r="BJ712" s="18" t="s">
        <v>84</v>
      </c>
      <c r="BK712" s="204">
        <f>ROUND(I712*H712,2)</f>
        <v>0</v>
      </c>
      <c r="BL712" s="18" t="s">
        <v>341</v>
      </c>
      <c r="BM712" s="203" t="s">
        <v>1279</v>
      </c>
    </row>
    <row r="713" spans="2:63" s="12" customFormat="1" ht="22.9" customHeight="1">
      <c r="B713" s="176"/>
      <c r="C713" s="177"/>
      <c r="D713" s="178" t="s">
        <v>75</v>
      </c>
      <c r="E713" s="190" t="s">
        <v>1280</v>
      </c>
      <c r="F713" s="190" t="s">
        <v>1281</v>
      </c>
      <c r="G713" s="177"/>
      <c r="H713" s="177"/>
      <c r="I713" s="180"/>
      <c r="J713" s="191">
        <f>BK713</f>
        <v>0</v>
      </c>
      <c r="K713" s="177"/>
      <c r="L713" s="182"/>
      <c r="M713" s="183"/>
      <c r="N713" s="184"/>
      <c r="O713" s="184"/>
      <c r="P713" s="185">
        <f>SUM(P714:P761)</f>
        <v>0</v>
      </c>
      <c r="Q713" s="184"/>
      <c r="R713" s="185">
        <f>SUM(R714:R761)</f>
        <v>30.140729999999998</v>
      </c>
      <c r="S713" s="184"/>
      <c r="T713" s="186">
        <f>SUM(T714:T761)</f>
        <v>0</v>
      </c>
      <c r="AR713" s="187" t="s">
        <v>86</v>
      </c>
      <c r="AT713" s="188" t="s">
        <v>75</v>
      </c>
      <c r="AU713" s="188" t="s">
        <v>84</v>
      </c>
      <c r="AY713" s="187" t="s">
        <v>205</v>
      </c>
      <c r="BK713" s="189">
        <f>SUM(BK714:BK761)</f>
        <v>0</v>
      </c>
    </row>
    <row r="714" spans="1:65" s="2" customFormat="1" ht="24.2" customHeight="1">
      <c r="A714" s="35"/>
      <c r="B714" s="36"/>
      <c r="C714" s="192" t="s">
        <v>1282</v>
      </c>
      <c r="D714" s="192" t="s">
        <v>207</v>
      </c>
      <c r="E714" s="193" t="s">
        <v>1283</v>
      </c>
      <c r="F714" s="194" t="s">
        <v>1284</v>
      </c>
      <c r="G714" s="195" t="s">
        <v>282</v>
      </c>
      <c r="H714" s="196">
        <v>89.62</v>
      </c>
      <c r="I714" s="197"/>
      <c r="J714" s="198">
        <f>ROUND(I714*H714,2)</f>
        <v>0</v>
      </c>
      <c r="K714" s="194" t="s">
        <v>278</v>
      </c>
      <c r="L714" s="40"/>
      <c r="M714" s="199" t="s">
        <v>1</v>
      </c>
      <c r="N714" s="200" t="s">
        <v>41</v>
      </c>
      <c r="O714" s="72"/>
      <c r="P714" s="201">
        <f>O714*H714</f>
        <v>0</v>
      </c>
      <c r="Q714" s="201">
        <v>0.04554</v>
      </c>
      <c r="R714" s="201">
        <f>Q714*H714</f>
        <v>4.0812948</v>
      </c>
      <c r="S714" s="201">
        <v>0</v>
      </c>
      <c r="T714" s="202">
        <f>S714*H714</f>
        <v>0</v>
      </c>
      <c r="U714" s="35"/>
      <c r="V714" s="35"/>
      <c r="W714" s="35"/>
      <c r="X714" s="35"/>
      <c r="Y714" s="35"/>
      <c r="Z714" s="35"/>
      <c r="AA714" s="35"/>
      <c r="AB714" s="35"/>
      <c r="AC714" s="35"/>
      <c r="AD714" s="35"/>
      <c r="AE714" s="35"/>
      <c r="AR714" s="203" t="s">
        <v>341</v>
      </c>
      <c r="AT714" s="203" t="s">
        <v>207</v>
      </c>
      <c r="AU714" s="203" t="s">
        <v>86</v>
      </c>
      <c r="AY714" s="18" t="s">
        <v>205</v>
      </c>
      <c r="BE714" s="204">
        <f>IF(N714="základní",J714,0)</f>
        <v>0</v>
      </c>
      <c r="BF714" s="204">
        <f>IF(N714="snížená",J714,0)</f>
        <v>0</v>
      </c>
      <c r="BG714" s="204">
        <f>IF(N714="zákl. přenesená",J714,0)</f>
        <v>0</v>
      </c>
      <c r="BH714" s="204">
        <f>IF(N714="sníž. přenesená",J714,0)</f>
        <v>0</v>
      </c>
      <c r="BI714" s="204">
        <f>IF(N714="nulová",J714,0)</f>
        <v>0</v>
      </c>
      <c r="BJ714" s="18" t="s">
        <v>84</v>
      </c>
      <c r="BK714" s="204">
        <f>ROUND(I714*H714,2)</f>
        <v>0</v>
      </c>
      <c r="BL714" s="18" t="s">
        <v>341</v>
      </c>
      <c r="BM714" s="203" t="s">
        <v>1285</v>
      </c>
    </row>
    <row r="715" spans="1:47" s="2" customFormat="1" ht="58.5">
      <c r="A715" s="35"/>
      <c r="B715" s="36"/>
      <c r="C715" s="37"/>
      <c r="D715" s="205" t="s">
        <v>225</v>
      </c>
      <c r="E715" s="37"/>
      <c r="F715" s="206" t="s">
        <v>1286</v>
      </c>
      <c r="G715" s="37"/>
      <c r="H715" s="37"/>
      <c r="I715" s="207"/>
      <c r="J715" s="37"/>
      <c r="K715" s="37"/>
      <c r="L715" s="40"/>
      <c r="M715" s="208"/>
      <c r="N715" s="209"/>
      <c r="O715" s="72"/>
      <c r="P715" s="72"/>
      <c r="Q715" s="72"/>
      <c r="R715" s="72"/>
      <c r="S715" s="72"/>
      <c r="T715" s="73"/>
      <c r="U715" s="35"/>
      <c r="V715" s="35"/>
      <c r="W715" s="35"/>
      <c r="X715" s="35"/>
      <c r="Y715" s="35"/>
      <c r="Z715" s="35"/>
      <c r="AA715" s="35"/>
      <c r="AB715" s="35"/>
      <c r="AC715" s="35"/>
      <c r="AD715" s="35"/>
      <c r="AE715" s="35"/>
      <c r="AT715" s="18" t="s">
        <v>225</v>
      </c>
      <c r="AU715" s="18" t="s">
        <v>86</v>
      </c>
    </row>
    <row r="716" spans="2:51" s="14" customFormat="1" ht="12">
      <c r="B716" s="229"/>
      <c r="C716" s="230"/>
      <c r="D716" s="205" t="s">
        <v>284</v>
      </c>
      <c r="E716" s="231" t="s">
        <v>1</v>
      </c>
      <c r="F716" s="232" t="s">
        <v>1287</v>
      </c>
      <c r="G716" s="230"/>
      <c r="H716" s="231" t="s">
        <v>1</v>
      </c>
      <c r="I716" s="233"/>
      <c r="J716" s="230"/>
      <c r="K716" s="230"/>
      <c r="L716" s="234"/>
      <c r="M716" s="235"/>
      <c r="N716" s="236"/>
      <c r="O716" s="236"/>
      <c r="P716" s="236"/>
      <c r="Q716" s="236"/>
      <c r="R716" s="236"/>
      <c r="S716" s="236"/>
      <c r="T716" s="237"/>
      <c r="AT716" s="238" t="s">
        <v>284</v>
      </c>
      <c r="AU716" s="238" t="s">
        <v>86</v>
      </c>
      <c r="AV716" s="14" t="s">
        <v>84</v>
      </c>
      <c r="AW716" s="14" t="s">
        <v>32</v>
      </c>
      <c r="AX716" s="14" t="s">
        <v>76</v>
      </c>
      <c r="AY716" s="238" t="s">
        <v>205</v>
      </c>
    </row>
    <row r="717" spans="2:51" s="13" customFormat="1" ht="12">
      <c r="B717" s="214"/>
      <c r="C717" s="215"/>
      <c r="D717" s="205" t="s">
        <v>284</v>
      </c>
      <c r="E717" s="216" t="s">
        <v>1</v>
      </c>
      <c r="F717" s="217" t="s">
        <v>1288</v>
      </c>
      <c r="G717" s="215"/>
      <c r="H717" s="218">
        <v>68.4</v>
      </c>
      <c r="I717" s="219"/>
      <c r="J717" s="215"/>
      <c r="K717" s="215"/>
      <c r="L717" s="220"/>
      <c r="M717" s="221"/>
      <c r="N717" s="222"/>
      <c r="O717" s="222"/>
      <c r="P717" s="222"/>
      <c r="Q717" s="222"/>
      <c r="R717" s="222"/>
      <c r="S717" s="222"/>
      <c r="T717" s="223"/>
      <c r="AT717" s="224" t="s">
        <v>284</v>
      </c>
      <c r="AU717" s="224" t="s">
        <v>86</v>
      </c>
      <c r="AV717" s="13" t="s">
        <v>86</v>
      </c>
      <c r="AW717" s="13" t="s">
        <v>32</v>
      </c>
      <c r="AX717" s="13" t="s">
        <v>76</v>
      </c>
      <c r="AY717" s="224" t="s">
        <v>205</v>
      </c>
    </row>
    <row r="718" spans="2:51" s="13" customFormat="1" ht="12">
      <c r="B718" s="214"/>
      <c r="C718" s="215"/>
      <c r="D718" s="205" t="s">
        <v>284</v>
      </c>
      <c r="E718" s="216" t="s">
        <v>1</v>
      </c>
      <c r="F718" s="217" t="s">
        <v>1289</v>
      </c>
      <c r="G718" s="215"/>
      <c r="H718" s="218">
        <v>21.22</v>
      </c>
      <c r="I718" s="219"/>
      <c r="J718" s="215"/>
      <c r="K718" s="215"/>
      <c r="L718" s="220"/>
      <c r="M718" s="221"/>
      <c r="N718" s="222"/>
      <c r="O718" s="222"/>
      <c r="P718" s="222"/>
      <c r="Q718" s="222"/>
      <c r="R718" s="222"/>
      <c r="S718" s="222"/>
      <c r="T718" s="223"/>
      <c r="AT718" s="224" t="s">
        <v>284</v>
      </c>
      <c r="AU718" s="224" t="s">
        <v>86</v>
      </c>
      <c r="AV718" s="13" t="s">
        <v>86</v>
      </c>
      <c r="AW718" s="13" t="s">
        <v>32</v>
      </c>
      <c r="AX718" s="13" t="s">
        <v>76</v>
      </c>
      <c r="AY718" s="224" t="s">
        <v>205</v>
      </c>
    </row>
    <row r="719" spans="2:51" s="15" customFormat="1" ht="12">
      <c r="B719" s="239"/>
      <c r="C719" s="240"/>
      <c r="D719" s="205" t="s">
        <v>284</v>
      </c>
      <c r="E719" s="241" t="s">
        <v>1</v>
      </c>
      <c r="F719" s="242" t="s">
        <v>453</v>
      </c>
      <c r="G719" s="240"/>
      <c r="H719" s="243">
        <v>89.62</v>
      </c>
      <c r="I719" s="244"/>
      <c r="J719" s="240"/>
      <c r="K719" s="240"/>
      <c r="L719" s="245"/>
      <c r="M719" s="246"/>
      <c r="N719" s="247"/>
      <c r="O719" s="247"/>
      <c r="P719" s="247"/>
      <c r="Q719" s="247"/>
      <c r="R719" s="247"/>
      <c r="S719" s="247"/>
      <c r="T719" s="248"/>
      <c r="AT719" s="249" t="s">
        <v>284</v>
      </c>
      <c r="AU719" s="249" t="s">
        <v>86</v>
      </c>
      <c r="AV719" s="15" t="s">
        <v>211</v>
      </c>
      <c r="AW719" s="15" t="s">
        <v>32</v>
      </c>
      <c r="AX719" s="15" t="s">
        <v>84</v>
      </c>
      <c r="AY719" s="249" t="s">
        <v>205</v>
      </c>
    </row>
    <row r="720" spans="1:65" s="2" customFormat="1" ht="24.2" customHeight="1">
      <c r="A720" s="35"/>
      <c r="B720" s="36"/>
      <c r="C720" s="192" t="s">
        <v>1290</v>
      </c>
      <c r="D720" s="192" t="s">
        <v>207</v>
      </c>
      <c r="E720" s="193" t="s">
        <v>1291</v>
      </c>
      <c r="F720" s="194" t="s">
        <v>1292</v>
      </c>
      <c r="G720" s="195" t="s">
        <v>282</v>
      </c>
      <c r="H720" s="196">
        <v>6.75</v>
      </c>
      <c r="I720" s="197"/>
      <c r="J720" s="198">
        <f>ROUND(I720*H720,2)</f>
        <v>0</v>
      </c>
      <c r="K720" s="194" t="s">
        <v>278</v>
      </c>
      <c r="L720" s="40"/>
      <c r="M720" s="199" t="s">
        <v>1</v>
      </c>
      <c r="N720" s="200" t="s">
        <v>41</v>
      </c>
      <c r="O720" s="72"/>
      <c r="P720" s="201">
        <f>O720*H720</f>
        <v>0</v>
      </c>
      <c r="Q720" s="201">
        <v>0.05276</v>
      </c>
      <c r="R720" s="201">
        <f>Q720*H720</f>
        <v>0.35613</v>
      </c>
      <c r="S720" s="201">
        <v>0</v>
      </c>
      <c r="T720" s="202">
        <f>S720*H720</f>
        <v>0</v>
      </c>
      <c r="U720" s="35"/>
      <c r="V720" s="35"/>
      <c r="W720" s="35"/>
      <c r="X720" s="35"/>
      <c r="Y720" s="35"/>
      <c r="Z720" s="35"/>
      <c r="AA720" s="35"/>
      <c r="AB720" s="35"/>
      <c r="AC720" s="35"/>
      <c r="AD720" s="35"/>
      <c r="AE720" s="35"/>
      <c r="AR720" s="203" t="s">
        <v>341</v>
      </c>
      <c r="AT720" s="203" t="s">
        <v>207</v>
      </c>
      <c r="AU720" s="203" t="s">
        <v>86</v>
      </c>
      <c r="AY720" s="18" t="s">
        <v>205</v>
      </c>
      <c r="BE720" s="204">
        <f>IF(N720="základní",J720,0)</f>
        <v>0</v>
      </c>
      <c r="BF720" s="204">
        <f>IF(N720="snížená",J720,0)</f>
        <v>0</v>
      </c>
      <c r="BG720" s="204">
        <f>IF(N720="zákl. přenesená",J720,0)</f>
        <v>0</v>
      </c>
      <c r="BH720" s="204">
        <f>IF(N720="sníž. přenesená",J720,0)</f>
        <v>0</v>
      </c>
      <c r="BI720" s="204">
        <f>IF(N720="nulová",J720,0)</f>
        <v>0</v>
      </c>
      <c r="BJ720" s="18" t="s">
        <v>84</v>
      </c>
      <c r="BK720" s="204">
        <f>ROUND(I720*H720,2)</f>
        <v>0</v>
      </c>
      <c r="BL720" s="18" t="s">
        <v>341</v>
      </c>
      <c r="BM720" s="203" t="s">
        <v>1293</v>
      </c>
    </row>
    <row r="721" spans="1:47" s="2" customFormat="1" ht="58.5">
      <c r="A721" s="35"/>
      <c r="B721" s="36"/>
      <c r="C721" s="37"/>
      <c r="D721" s="205" t="s">
        <v>225</v>
      </c>
      <c r="E721" s="37"/>
      <c r="F721" s="206" t="s">
        <v>1294</v>
      </c>
      <c r="G721" s="37"/>
      <c r="H721" s="37"/>
      <c r="I721" s="207"/>
      <c r="J721" s="37"/>
      <c r="K721" s="37"/>
      <c r="L721" s="40"/>
      <c r="M721" s="208"/>
      <c r="N721" s="209"/>
      <c r="O721" s="72"/>
      <c r="P721" s="72"/>
      <c r="Q721" s="72"/>
      <c r="R721" s="72"/>
      <c r="S721" s="72"/>
      <c r="T721" s="73"/>
      <c r="U721" s="35"/>
      <c r="V721" s="35"/>
      <c r="W721" s="35"/>
      <c r="X721" s="35"/>
      <c r="Y721" s="35"/>
      <c r="Z721" s="35"/>
      <c r="AA721" s="35"/>
      <c r="AB721" s="35"/>
      <c r="AC721" s="35"/>
      <c r="AD721" s="35"/>
      <c r="AE721" s="35"/>
      <c r="AT721" s="18" t="s">
        <v>225</v>
      </c>
      <c r="AU721" s="18" t="s">
        <v>86</v>
      </c>
    </row>
    <row r="722" spans="2:51" s="13" customFormat="1" ht="12">
      <c r="B722" s="214"/>
      <c r="C722" s="215"/>
      <c r="D722" s="205" t="s">
        <v>284</v>
      </c>
      <c r="E722" s="216" t="s">
        <v>1</v>
      </c>
      <c r="F722" s="217" t="s">
        <v>1295</v>
      </c>
      <c r="G722" s="215"/>
      <c r="H722" s="218">
        <v>6.75</v>
      </c>
      <c r="I722" s="219"/>
      <c r="J722" s="215"/>
      <c r="K722" s="215"/>
      <c r="L722" s="220"/>
      <c r="M722" s="221"/>
      <c r="N722" s="222"/>
      <c r="O722" s="222"/>
      <c r="P722" s="222"/>
      <c r="Q722" s="222"/>
      <c r="R722" s="222"/>
      <c r="S722" s="222"/>
      <c r="T722" s="223"/>
      <c r="AT722" s="224" t="s">
        <v>284</v>
      </c>
      <c r="AU722" s="224" t="s">
        <v>86</v>
      </c>
      <c r="AV722" s="13" t="s">
        <v>86</v>
      </c>
      <c r="AW722" s="13" t="s">
        <v>32</v>
      </c>
      <c r="AX722" s="13" t="s">
        <v>84</v>
      </c>
      <c r="AY722" s="224" t="s">
        <v>205</v>
      </c>
    </row>
    <row r="723" spans="1:65" s="2" customFormat="1" ht="37.9" customHeight="1">
      <c r="A723" s="35"/>
      <c r="B723" s="36"/>
      <c r="C723" s="192" t="s">
        <v>1296</v>
      </c>
      <c r="D723" s="192" t="s">
        <v>207</v>
      </c>
      <c r="E723" s="193" t="s">
        <v>1297</v>
      </c>
      <c r="F723" s="194" t="s">
        <v>1298</v>
      </c>
      <c r="G723" s="195" t="s">
        <v>282</v>
      </c>
      <c r="H723" s="196">
        <v>401.24</v>
      </c>
      <c r="I723" s="197"/>
      <c r="J723" s="198">
        <f>ROUND(I723*H723,2)</f>
        <v>0</v>
      </c>
      <c r="K723" s="194" t="s">
        <v>278</v>
      </c>
      <c r="L723" s="40"/>
      <c r="M723" s="199" t="s">
        <v>1</v>
      </c>
      <c r="N723" s="200" t="s">
        <v>41</v>
      </c>
      <c r="O723" s="72"/>
      <c r="P723" s="201">
        <f>O723*H723</f>
        <v>0</v>
      </c>
      <c r="Q723" s="201">
        <v>0.05574</v>
      </c>
      <c r="R723" s="201">
        <f>Q723*H723</f>
        <v>22.3651176</v>
      </c>
      <c r="S723" s="201">
        <v>0</v>
      </c>
      <c r="T723" s="202">
        <f>S723*H723</f>
        <v>0</v>
      </c>
      <c r="U723" s="35"/>
      <c r="V723" s="35"/>
      <c r="W723" s="35"/>
      <c r="X723" s="35"/>
      <c r="Y723" s="35"/>
      <c r="Z723" s="35"/>
      <c r="AA723" s="35"/>
      <c r="AB723" s="35"/>
      <c r="AC723" s="35"/>
      <c r="AD723" s="35"/>
      <c r="AE723" s="35"/>
      <c r="AR723" s="203" t="s">
        <v>341</v>
      </c>
      <c r="AT723" s="203" t="s">
        <v>207</v>
      </c>
      <c r="AU723" s="203" t="s">
        <v>86</v>
      </c>
      <c r="AY723" s="18" t="s">
        <v>205</v>
      </c>
      <c r="BE723" s="204">
        <f>IF(N723="základní",J723,0)</f>
        <v>0</v>
      </c>
      <c r="BF723" s="204">
        <f>IF(N723="snížená",J723,0)</f>
        <v>0</v>
      </c>
      <c r="BG723" s="204">
        <f>IF(N723="zákl. přenesená",J723,0)</f>
        <v>0</v>
      </c>
      <c r="BH723" s="204">
        <f>IF(N723="sníž. přenesená",J723,0)</f>
        <v>0</v>
      </c>
      <c r="BI723" s="204">
        <f>IF(N723="nulová",J723,0)</f>
        <v>0</v>
      </c>
      <c r="BJ723" s="18" t="s">
        <v>84</v>
      </c>
      <c r="BK723" s="204">
        <f>ROUND(I723*H723,2)</f>
        <v>0</v>
      </c>
      <c r="BL723" s="18" t="s">
        <v>341</v>
      </c>
      <c r="BM723" s="203" t="s">
        <v>1299</v>
      </c>
    </row>
    <row r="724" spans="1:47" s="2" customFormat="1" ht="78">
      <c r="A724" s="35"/>
      <c r="B724" s="36"/>
      <c r="C724" s="37"/>
      <c r="D724" s="205" t="s">
        <v>225</v>
      </c>
      <c r="E724" s="37"/>
      <c r="F724" s="206" t="s">
        <v>1300</v>
      </c>
      <c r="G724" s="37"/>
      <c r="H724" s="37"/>
      <c r="I724" s="207"/>
      <c r="J724" s="37"/>
      <c r="K724" s="37"/>
      <c r="L724" s="40"/>
      <c r="M724" s="208"/>
      <c r="N724" s="209"/>
      <c r="O724" s="72"/>
      <c r="P724" s="72"/>
      <c r="Q724" s="72"/>
      <c r="R724" s="72"/>
      <c r="S724" s="72"/>
      <c r="T724" s="73"/>
      <c r="U724" s="35"/>
      <c r="V724" s="35"/>
      <c r="W724" s="35"/>
      <c r="X724" s="35"/>
      <c r="Y724" s="35"/>
      <c r="Z724" s="35"/>
      <c r="AA724" s="35"/>
      <c r="AB724" s="35"/>
      <c r="AC724" s="35"/>
      <c r="AD724" s="35"/>
      <c r="AE724" s="35"/>
      <c r="AT724" s="18" t="s">
        <v>225</v>
      </c>
      <c r="AU724" s="18" t="s">
        <v>86</v>
      </c>
    </row>
    <row r="725" spans="2:51" s="14" customFormat="1" ht="12">
      <c r="B725" s="229"/>
      <c r="C725" s="230"/>
      <c r="D725" s="205" t="s">
        <v>284</v>
      </c>
      <c r="E725" s="231" t="s">
        <v>1</v>
      </c>
      <c r="F725" s="232" t="s">
        <v>1301</v>
      </c>
      <c r="G725" s="230"/>
      <c r="H725" s="231" t="s">
        <v>1</v>
      </c>
      <c r="I725" s="233"/>
      <c r="J725" s="230"/>
      <c r="K725" s="230"/>
      <c r="L725" s="234"/>
      <c r="M725" s="235"/>
      <c r="N725" s="236"/>
      <c r="O725" s="236"/>
      <c r="P725" s="236"/>
      <c r="Q725" s="236"/>
      <c r="R725" s="236"/>
      <c r="S725" s="236"/>
      <c r="T725" s="237"/>
      <c r="AT725" s="238" t="s">
        <v>284</v>
      </c>
      <c r="AU725" s="238" t="s">
        <v>86</v>
      </c>
      <c r="AV725" s="14" t="s">
        <v>84</v>
      </c>
      <c r="AW725" s="14" t="s">
        <v>32</v>
      </c>
      <c r="AX725" s="14" t="s">
        <v>76</v>
      </c>
      <c r="AY725" s="238" t="s">
        <v>205</v>
      </c>
    </row>
    <row r="726" spans="2:51" s="13" customFormat="1" ht="12">
      <c r="B726" s="214"/>
      <c r="C726" s="215"/>
      <c r="D726" s="205" t="s">
        <v>284</v>
      </c>
      <c r="E726" s="216" t="s">
        <v>1</v>
      </c>
      <c r="F726" s="217" t="s">
        <v>1302</v>
      </c>
      <c r="G726" s="215"/>
      <c r="H726" s="218">
        <v>134.8</v>
      </c>
      <c r="I726" s="219"/>
      <c r="J726" s="215"/>
      <c r="K726" s="215"/>
      <c r="L726" s="220"/>
      <c r="M726" s="221"/>
      <c r="N726" s="222"/>
      <c r="O726" s="222"/>
      <c r="P726" s="222"/>
      <c r="Q726" s="222"/>
      <c r="R726" s="222"/>
      <c r="S726" s="222"/>
      <c r="T726" s="223"/>
      <c r="AT726" s="224" t="s">
        <v>284</v>
      </c>
      <c r="AU726" s="224" t="s">
        <v>86</v>
      </c>
      <c r="AV726" s="13" t="s">
        <v>86</v>
      </c>
      <c r="AW726" s="13" t="s">
        <v>32</v>
      </c>
      <c r="AX726" s="13" t="s">
        <v>76</v>
      </c>
      <c r="AY726" s="224" t="s">
        <v>205</v>
      </c>
    </row>
    <row r="727" spans="2:51" s="13" customFormat="1" ht="12">
      <c r="B727" s="214"/>
      <c r="C727" s="215"/>
      <c r="D727" s="205" t="s">
        <v>284</v>
      </c>
      <c r="E727" s="216" t="s">
        <v>1</v>
      </c>
      <c r="F727" s="217" t="s">
        <v>1303</v>
      </c>
      <c r="G727" s="215"/>
      <c r="H727" s="218">
        <v>266.44</v>
      </c>
      <c r="I727" s="219"/>
      <c r="J727" s="215"/>
      <c r="K727" s="215"/>
      <c r="L727" s="220"/>
      <c r="M727" s="221"/>
      <c r="N727" s="222"/>
      <c r="O727" s="222"/>
      <c r="P727" s="222"/>
      <c r="Q727" s="222"/>
      <c r="R727" s="222"/>
      <c r="S727" s="222"/>
      <c r="T727" s="223"/>
      <c r="AT727" s="224" t="s">
        <v>284</v>
      </c>
      <c r="AU727" s="224" t="s">
        <v>86</v>
      </c>
      <c r="AV727" s="13" t="s">
        <v>86</v>
      </c>
      <c r="AW727" s="13" t="s">
        <v>32</v>
      </c>
      <c r="AX727" s="13" t="s">
        <v>76</v>
      </c>
      <c r="AY727" s="224" t="s">
        <v>205</v>
      </c>
    </row>
    <row r="728" spans="2:51" s="15" customFormat="1" ht="12">
      <c r="B728" s="239"/>
      <c r="C728" s="240"/>
      <c r="D728" s="205" t="s">
        <v>284</v>
      </c>
      <c r="E728" s="241" t="s">
        <v>1</v>
      </c>
      <c r="F728" s="242" t="s">
        <v>453</v>
      </c>
      <c r="G728" s="240"/>
      <c r="H728" s="243">
        <v>401.24</v>
      </c>
      <c r="I728" s="244"/>
      <c r="J728" s="240"/>
      <c r="K728" s="240"/>
      <c r="L728" s="245"/>
      <c r="M728" s="246"/>
      <c r="N728" s="247"/>
      <c r="O728" s="247"/>
      <c r="P728" s="247"/>
      <c r="Q728" s="247"/>
      <c r="R728" s="247"/>
      <c r="S728" s="247"/>
      <c r="T728" s="248"/>
      <c r="AT728" s="249" t="s">
        <v>284</v>
      </c>
      <c r="AU728" s="249" t="s">
        <v>86</v>
      </c>
      <c r="AV728" s="15" t="s">
        <v>211</v>
      </c>
      <c r="AW728" s="15" t="s">
        <v>32</v>
      </c>
      <c r="AX728" s="15" t="s">
        <v>84</v>
      </c>
      <c r="AY728" s="249" t="s">
        <v>205</v>
      </c>
    </row>
    <row r="729" spans="1:65" s="2" customFormat="1" ht="24.2" customHeight="1">
      <c r="A729" s="35"/>
      <c r="B729" s="36"/>
      <c r="C729" s="192" t="s">
        <v>1304</v>
      </c>
      <c r="D729" s="192" t="s">
        <v>207</v>
      </c>
      <c r="E729" s="193" t="s">
        <v>1305</v>
      </c>
      <c r="F729" s="194" t="s">
        <v>1306</v>
      </c>
      <c r="G729" s="195" t="s">
        <v>282</v>
      </c>
      <c r="H729" s="196">
        <v>38.8</v>
      </c>
      <c r="I729" s="197"/>
      <c r="J729" s="198">
        <f>ROUND(I729*H729,2)</f>
        <v>0</v>
      </c>
      <c r="K729" s="194" t="s">
        <v>278</v>
      </c>
      <c r="L729" s="40"/>
      <c r="M729" s="199" t="s">
        <v>1</v>
      </c>
      <c r="N729" s="200" t="s">
        <v>41</v>
      </c>
      <c r="O729" s="72"/>
      <c r="P729" s="201">
        <f>O729*H729</f>
        <v>0</v>
      </c>
      <c r="Q729" s="201">
        <v>0.0122</v>
      </c>
      <c r="R729" s="201">
        <f>Q729*H729</f>
        <v>0.47336</v>
      </c>
      <c r="S729" s="201">
        <v>0</v>
      </c>
      <c r="T729" s="202">
        <f>S729*H729</f>
        <v>0</v>
      </c>
      <c r="U729" s="35"/>
      <c r="V729" s="35"/>
      <c r="W729" s="35"/>
      <c r="X729" s="35"/>
      <c r="Y729" s="35"/>
      <c r="Z729" s="35"/>
      <c r="AA729" s="35"/>
      <c r="AB729" s="35"/>
      <c r="AC729" s="35"/>
      <c r="AD729" s="35"/>
      <c r="AE729" s="35"/>
      <c r="AR729" s="203" t="s">
        <v>341</v>
      </c>
      <c r="AT729" s="203" t="s">
        <v>207</v>
      </c>
      <c r="AU729" s="203" t="s">
        <v>86</v>
      </c>
      <c r="AY729" s="18" t="s">
        <v>205</v>
      </c>
      <c r="BE729" s="204">
        <f>IF(N729="základní",J729,0)</f>
        <v>0</v>
      </c>
      <c r="BF729" s="204">
        <f>IF(N729="snížená",J729,0)</f>
        <v>0</v>
      </c>
      <c r="BG729" s="204">
        <f>IF(N729="zákl. přenesená",J729,0)</f>
        <v>0</v>
      </c>
      <c r="BH729" s="204">
        <f>IF(N729="sníž. přenesená",J729,0)</f>
        <v>0</v>
      </c>
      <c r="BI729" s="204">
        <f>IF(N729="nulová",J729,0)</f>
        <v>0</v>
      </c>
      <c r="BJ729" s="18" t="s">
        <v>84</v>
      </c>
      <c r="BK729" s="204">
        <f>ROUND(I729*H729,2)</f>
        <v>0</v>
      </c>
      <c r="BL729" s="18" t="s">
        <v>341</v>
      </c>
      <c r="BM729" s="203" t="s">
        <v>1307</v>
      </c>
    </row>
    <row r="730" spans="2:51" s="13" customFormat="1" ht="12">
      <c r="B730" s="214"/>
      <c r="C730" s="215"/>
      <c r="D730" s="205" t="s">
        <v>284</v>
      </c>
      <c r="E730" s="216" t="s">
        <v>1</v>
      </c>
      <c r="F730" s="217" t="s">
        <v>1308</v>
      </c>
      <c r="G730" s="215"/>
      <c r="H730" s="218">
        <v>38.8</v>
      </c>
      <c r="I730" s="219"/>
      <c r="J730" s="215"/>
      <c r="K730" s="215"/>
      <c r="L730" s="220"/>
      <c r="M730" s="221"/>
      <c r="N730" s="222"/>
      <c r="O730" s="222"/>
      <c r="P730" s="222"/>
      <c r="Q730" s="222"/>
      <c r="R730" s="222"/>
      <c r="S730" s="222"/>
      <c r="T730" s="223"/>
      <c r="AT730" s="224" t="s">
        <v>284</v>
      </c>
      <c r="AU730" s="224" t="s">
        <v>86</v>
      </c>
      <c r="AV730" s="13" t="s">
        <v>86</v>
      </c>
      <c r="AW730" s="13" t="s">
        <v>32</v>
      </c>
      <c r="AX730" s="13" t="s">
        <v>84</v>
      </c>
      <c r="AY730" s="224" t="s">
        <v>205</v>
      </c>
    </row>
    <row r="731" spans="1:65" s="2" customFormat="1" ht="24.2" customHeight="1">
      <c r="A731" s="35"/>
      <c r="B731" s="36"/>
      <c r="C731" s="192" t="s">
        <v>1309</v>
      </c>
      <c r="D731" s="192" t="s">
        <v>207</v>
      </c>
      <c r="E731" s="193" t="s">
        <v>1310</v>
      </c>
      <c r="F731" s="194" t="s">
        <v>1311</v>
      </c>
      <c r="G731" s="195" t="s">
        <v>282</v>
      </c>
      <c r="H731" s="196">
        <v>127.78</v>
      </c>
      <c r="I731" s="197"/>
      <c r="J731" s="198">
        <f>ROUND(I731*H731,2)</f>
        <v>0</v>
      </c>
      <c r="K731" s="194" t="s">
        <v>278</v>
      </c>
      <c r="L731" s="40"/>
      <c r="M731" s="199" t="s">
        <v>1</v>
      </c>
      <c r="N731" s="200" t="s">
        <v>41</v>
      </c>
      <c r="O731" s="72"/>
      <c r="P731" s="201">
        <f>O731*H731</f>
        <v>0</v>
      </c>
      <c r="Q731" s="201">
        <v>0.02242</v>
      </c>
      <c r="R731" s="201">
        <f>Q731*H731</f>
        <v>2.8648276</v>
      </c>
      <c r="S731" s="201">
        <v>0</v>
      </c>
      <c r="T731" s="202">
        <f>S731*H731</f>
        <v>0</v>
      </c>
      <c r="U731" s="35"/>
      <c r="V731" s="35"/>
      <c r="W731" s="35"/>
      <c r="X731" s="35"/>
      <c r="Y731" s="35"/>
      <c r="Z731" s="35"/>
      <c r="AA731" s="35"/>
      <c r="AB731" s="35"/>
      <c r="AC731" s="35"/>
      <c r="AD731" s="35"/>
      <c r="AE731" s="35"/>
      <c r="AR731" s="203" t="s">
        <v>341</v>
      </c>
      <c r="AT731" s="203" t="s">
        <v>207</v>
      </c>
      <c r="AU731" s="203" t="s">
        <v>86</v>
      </c>
      <c r="AY731" s="18" t="s">
        <v>205</v>
      </c>
      <c r="BE731" s="204">
        <f>IF(N731="základní",J731,0)</f>
        <v>0</v>
      </c>
      <c r="BF731" s="204">
        <f>IF(N731="snížená",J731,0)</f>
        <v>0</v>
      </c>
      <c r="BG731" s="204">
        <f>IF(N731="zákl. přenesená",J731,0)</f>
        <v>0</v>
      </c>
      <c r="BH731" s="204">
        <f>IF(N731="sníž. přenesená",J731,0)</f>
        <v>0</v>
      </c>
      <c r="BI731" s="204">
        <f>IF(N731="nulová",J731,0)</f>
        <v>0</v>
      </c>
      <c r="BJ731" s="18" t="s">
        <v>84</v>
      </c>
      <c r="BK731" s="204">
        <f>ROUND(I731*H731,2)</f>
        <v>0</v>
      </c>
      <c r="BL731" s="18" t="s">
        <v>341</v>
      </c>
      <c r="BM731" s="203" t="s">
        <v>1312</v>
      </c>
    </row>
    <row r="732" spans="1:47" s="2" customFormat="1" ht="29.25">
      <c r="A732" s="35"/>
      <c r="B732" s="36"/>
      <c r="C732" s="37"/>
      <c r="D732" s="205" t="s">
        <v>225</v>
      </c>
      <c r="E732" s="37"/>
      <c r="F732" s="206" t="s">
        <v>1313</v>
      </c>
      <c r="G732" s="37"/>
      <c r="H732" s="37"/>
      <c r="I732" s="207"/>
      <c r="J732" s="37"/>
      <c r="K732" s="37"/>
      <c r="L732" s="40"/>
      <c r="M732" s="208"/>
      <c r="N732" s="209"/>
      <c r="O732" s="72"/>
      <c r="P732" s="72"/>
      <c r="Q732" s="72"/>
      <c r="R732" s="72"/>
      <c r="S732" s="72"/>
      <c r="T732" s="73"/>
      <c r="U732" s="35"/>
      <c r="V732" s="35"/>
      <c r="W732" s="35"/>
      <c r="X732" s="35"/>
      <c r="Y732" s="35"/>
      <c r="Z732" s="35"/>
      <c r="AA732" s="35"/>
      <c r="AB732" s="35"/>
      <c r="AC732" s="35"/>
      <c r="AD732" s="35"/>
      <c r="AE732" s="35"/>
      <c r="AT732" s="18" t="s">
        <v>225</v>
      </c>
      <c r="AU732" s="18" t="s">
        <v>86</v>
      </c>
    </row>
    <row r="733" spans="2:51" s="13" customFormat="1" ht="12">
      <c r="B733" s="214"/>
      <c r="C733" s="215"/>
      <c r="D733" s="205" t="s">
        <v>284</v>
      </c>
      <c r="E733" s="216" t="s">
        <v>1</v>
      </c>
      <c r="F733" s="217" t="s">
        <v>1314</v>
      </c>
      <c r="G733" s="215"/>
      <c r="H733" s="218">
        <v>127.78</v>
      </c>
      <c r="I733" s="219"/>
      <c r="J733" s="215"/>
      <c r="K733" s="215"/>
      <c r="L733" s="220"/>
      <c r="M733" s="221"/>
      <c r="N733" s="222"/>
      <c r="O733" s="222"/>
      <c r="P733" s="222"/>
      <c r="Q733" s="222"/>
      <c r="R733" s="222"/>
      <c r="S733" s="222"/>
      <c r="T733" s="223"/>
      <c r="AT733" s="224" t="s">
        <v>284</v>
      </c>
      <c r="AU733" s="224" t="s">
        <v>86</v>
      </c>
      <c r="AV733" s="13" t="s">
        <v>86</v>
      </c>
      <c r="AW733" s="13" t="s">
        <v>32</v>
      </c>
      <c r="AX733" s="13" t="s">
        <v>84</v>
      </c>
      <c r="AY733" s="224" t="s">
        <v>205</v>
      </c>
    </row>
    <row r="734" spans="1:65" s="2" customFormat="1" ht="24.2" customHeight="1">
      <c r="A734" s="35"/>
      <c r="B734" s="36"/>
      <c r="C734" s="192" t="s">
        <v>1315</v>
      </c>
      <c r="D734" s="192" t="s">
        <v>207</v>
      </c>
      <c r="E734" s="193" t="s">
        <v>1316</v>
      </c>
      <c r="F734" s="194" t="s">
        <v>1317</v>
      </c>
      <c r="G734" s="195" t="s">
        <v>1137</v>
      </c>
      <c r="H734" s="271"/>
      <c r="I734" s="197"/>
      <c r="J734" s="198">
        <f>ROUND(I734*H734,2)</f>
        <v>0</v>
      </c>
      <c r="K734" s="194" t="s">
        <v>278</v>
      </c>
      <c r="L734" s="40"/>
      <c r="M734" s="199" t="s">
        <v>1</v>
      </c>
      <c r="N734" s="200" t="s">
        <v>41</v>
      </c>
      <c r="O734" s="72"/>
      <c r="P734" s="201">
        <f>O734*H734</f>
        <v>0</v>
      </c>
      <c r="Q734" s="201">
        <v>0</v>
      </c>
      <c r="R734" s="201">
        <f>Q734*H734</f>
        <v>0</v>
      </c>
      <c r="S734" s="201">
        <v>0</v>
      </c>
      <c r="T734" s="202">
        <f>S734*H734</f>
        <v>0</v>
      </c>
      <c r="U734" s="35"/>
      <c r="V734" s="35"/>
      <c r="W734" s="35"/>
      <c r="X734" s="35"/>
      <c r="Y734" s="35"/>
      <c r="Z734" s="35"/>
      <c r="AA734" s="35"/>
      <c r="AB734" s="35"/>
      <c r="AC734" s="35"/>
      <c r="AD734" s="35"/>
      <c r="AE734" s="35"/>
      <c r="AR734" s="203" t="s">
        <v>341</v>
      </c>
      <c r="AT734" s="203" t="s">
        <v>207</v>
      </c>
      <c r="AU734" s="203" t="s">
        <v>86</v>
      </c>
      <c r="AY734" s="18" t="s">
        <v>205</v>
      </c>
      <c r="BE734" s="204">
        <f>IF(N734="základní",J734,0)</f>
        <v>0</v>
      </c>
      <c r="BF734" s="204">
        <f>IF(N734="snížená",J734,0)</f>
        <v>0</v>
      </c>
      <c r="BG734" s="204">
        <f>IF(N734="zákl. přenesená",J734,0)</f>
        <v>0</v>
      </c>
      <c r="BH734" s="204">
        <f>IF(N734="sníž. přenesená",J734,0)</f>
        <v>0</v>
      </c>
      <c r="BI734" s="204">
        <f>IF(N734="nulová",J734,0)</f>
        <v>0</v>
      </c>
      <c r="BJ734" s="18" t="s">
        <v>84</v>
      </c>
      <c r="BK734" s="204">
        <f>ROUND(I734*H734,2)</f>
        <v>0</v>
      </c>
      <c r="BL734" s="18" t="s">
        <v>341</v>
      </c>
      <c r="BM734" s="203" t="s">
        <v>1318</v>
      </c>
    </row>
    <row r="735" spans="1:65" s="2" customFormat="1" ht="37.9" customHeight="1">
      <c r="A735" s="35"/>
      <c r="B735" s="36"/>
      <c r="C735" s="192" t="s">
        <v>1319</v>
      </c>
      <c r="D735" s="192" t="s">
        <v>207</v>
      </c>
      <c r="E735" s="193" t="s">
        <v>1320</v>
      </c>
      <c r="F735" s="194" t="s">
        <v>1321</v>
      </c>
      <c r="G735" s="195" t="s">
        <v>282</v>
      </c>
      <c r="H735" s="196">
        <v>169</v>
      </c>
      <c r="I735" s="197"/>
      <c r="J735" s="198">
        <f>ROUND(I735*H735,2)</f>
        <v>0</v>
      </c>
      <c r="K735" s="194" t="s">
        <v>1</v>
      </c>
      <c r="L735" s="40"/>
      <c r="M735" s="199" t="s">
        <v>1</v>
      </c>
      <c r="N735" s="200" t="s">
        <v>41</v>
      </c>
      <c r="O735" s="72"/>
      <c r="P735" s="201">
        <f>O735*H735</f>
        <v>0</v>
      </c>
      <c r="Q735" s="201">
        <v>0</v>
      </c>
      <c r="R735" s="201">
        <f>Q735*H735</f>
        <v>0</v>
      </c>
      <c r="S735" s="201">
        <v>0</v>
      </c>
      <c r="T735" s="202">
        <f>S735*H735</f>
        <v>0</v>
      </c>
      <c r="U735" s="35"/>
      <c r="V735" s="35"/>
      <c r="W735" s="35"/>
      <c r="X735" s="35"/>
      <c r="Y735" s="35"/>
      <c r="Z735" s="35"/>
      <c r="AA735" s="35"/>
      <c r="AB735" s="35"/>
      <c r="AC735" s="35"/>
      <c r="AD735" s="35"/>
      <c r="AE735" s="35"/>
      <c r="AR735" s="203" t="s">
        <v>341</v>
      </c>
      <c r="AT735" s="203" t="s">
        <v>207</v>
      </c>
      <c r="AU735" s="203" t="s">
        <v>86</v>
      </c>
      <c r="AY735" s="18" t="s">
        <v>205</v>
      </c>
      <c r="BE735" s="204">
        <f>IF(N735="základní",J735,0)</f>
        <v>0</v>
      </c>
      <c r="BF735" s="204">
        <f>IF(N735="snížená",J735,0)</f>
        <v>0</v>
      </c>
      <c r="BG735" s="204">
        <f>IF(N735="zákl. přenesená",J735,0)</f>
        <v>0</v>
      </c>
      <c r="BH735" s="204">
        <f>IF(N735="sníž. přenesená",J735,0)</f>
        <v>0</v>
      </c>
      <c r="BI735" s="204">
        <f>IF(N735="nulová",J735,0)</f>
        <v>0</v>
      </c>
      <c r="BJ735" s="18" t="s">
        <v>84</v>
      </c>
      <c r="BK735" s="204">
        <f>ROUND(I735*H735,2)</f>
        <v>0</v>
      </c>
      <c r="BL735" s="18" t="s">
        <v>341</v>
      </c>
      <c r="BM735" s="203" t="s">
        <v>1322</v>
      </c>
    </row>
    <row r="736" spans="2:51" s="13" customFormat="1" ht="12">
      <c r="B736" s="214"/>
      <c r="C736" s="215"/>
      <c r="D736" s="205" t="s">
        <v>284</v>
      </c>
      <c r="E736" s="216" t="s">
        <v>1</v>
      </c>
      <c r="F736" s="217" t="s">
        <v>1323</v>
      </c>
      <c r="G736" s="215"/>
      <c r="H736" s="218">
        <v>169</v>
      </c>
      <c r="I736" s="219"/>
      <c r="J736" s="215"/>
      <c r="K736" s="215"/>
      <c r="L736" s="220"/>
      <c r="M736" s="221"/>
      <c r="N736" s="222"/>
      <c r="O736" s="222"/>
      <c r="P736" s="222"/>
      <c r="Q736" s="222"/>
      <c r="R736" s="222"/>
      <c r="S736" s="222"/>
      <c r="T736" s="223"/>
      <c r="AT736" s="224" t="s">
        <v>284</v>
      </c>
      <c r="AU736" s="224" t="s">
        <v>86</v>
      </c>
      <c r="AV736" s="13" t="s">
        <v>86</v>
      </c>
      <c r="AW736" s="13" t="s">
        <v>32</v>
      </c>
      <c r="AX736" s="13" t="s">
        <v>84</v>
      </c>
      <c r="AY736" s="224" t="s">
        <v>205</v>
      </c>
    </row>
    <row r="737" spans="1:65" s="2" customFormat="1" ht="37.9" customHeight="1">
      <c r="A737" s="35"/>
      <c r="B737" s="36"/>
      <c r="C737" s="192" t="s">
        <v>1324</v>
      </c>
      <c r="D737" s="192" t="s">
        <v>207</v>
      </c>
      <c r="E737" s="193" t="s">
        <v>1325</v>
      </c>
      <c r="F737" s="194" t="s">
        <v>1326</v>
      </c>
      <c r="G737" s="195" t="s">
        <v>282</v>
      </c>
      <c r="H737" s="196">
        <v>67.81</v>
      </c>
      <c r="I737" s="197"/>
      <c r="J737" s="198">
        <f>ROUND(I737*H737,2)</f>
        <v>0</v>
      </c>
      <c r="K737" s="194" t="s">
        <v>1</v>
      </c>
      <c r="L737" s="40"/>
      <c r="M737" s="199" t="s">
        <v>1</v>
      </c>
      <c r="N737" s="200" t="s">
        <v>41</v>
      </c>
      <c r="O737" s="72"/>
      <c r="P737" s="201">
        <f>O737*H737</f>
        <v>0</v>
      </c>
      <c r="Q737" s="201">
        <v>0</v>
      </c>
      <c r="R737" s="201">
        <f>Q737*H737</f>
        <v>0</v>
      </c>
      <c r="S737" s="201">
        <v>0</v>
      </c>
      <c r="T737" s="202">
        <f>S737*H737</f>
        <v>0</v>
      </c>
      <c r="U737" s="35"/>
      <c r="V737" s="35"/>
      <c r="W737" s="35"/>
      <c r="X737" s="35"/>
      <c r="Y737" s="35"/>
      <c r="Z737" s="35"/>
      <c r="AA737" s="35"/>
      <c r="AB737" s="35"/>
      <c r="AC737" s="35"/>
      <c r="AD737" s="35"/>
      <c r="AE737" s="35"/>
      <c r="AR737" s="203" t="s">
        <v>341</v>
      </c>
      <c r="AT737" s="203" t="s">
        <v>207</v>
      </c>
      <c r="AU737" s="203" t="s">
        <v>86</v>
      </c>
      <c r="AY737" s="18" t="s">
        <v>205</v>
      </c>
      <c r="BE737" s="204">
        <f>IF(N737="základní",J737,0)</f>
        <v>0</v>
      </c>
      <c r="BF737" s="204">
        <f>IF(N737="snížená",J737,0)</f>
        <v>0</v>
      </c>
      <c r="BG737" s="204">
        <f>IF(N737="zákl. přenesená",J737,0)</f>
        <v>0</v>
      </c>
      <c r="BH737" s="204">
        <f>IF(N737="sníž. přenesená",J737,0)</f>
        <v>0</v>
      </c>
      <c r="BI737" s="204">
        <f>IF(N737="nulová",J737,0)</f>
        <v>0</v>
      </c>
      <c r="BJ737" s="18" t="s">
        <v>84</v>
      </c>
      <c r="BK737" s="204">
        <f>ROUND(I737*H737,2)</f>
        <v>0</v>
      </c>
      <c r="BL737" s="18" t="s">
        <v>341</v>
      </c>
      <c r="BM737" s="203" t="s">
        <v>1327</v>
      </c>
    </row>
    <row r="738" spans="1:47" s="2" customFormat="1" ht="29.25">
      <c r="A738" s="35"/>
      <c r="B738" s="36"/>
      <c r="C738" s="37"/>
      <c r="D738" s="205" t="s">
        <v>225</v>
      </c>
      <c r="E738" s="37"/>
      <c r="F738" s="206" t="s">
        <v>1328</v>
      </c>
      <c r="G738" s="37"/>
      <c r="H738" s="37"/>
      <c r="I738" s="207"/>
      <c r="J738" s="37"/>
      <c r="K738" s="37"/>
      <c r="L738" s="40"/>
      <c r="M738" s="208"/>
      <c r="N738" s="209"/>
      <c r="O738" s="72"/>
      <c r="P738" s="72"/>
      <c r="Q738" s="72"/>
      <c r="R738" s="72"/>
      <c r="S738" s="72"/>
      <c r="T738" s="73"/>
      <c r="U738" s="35"/>
      <c r="V738" s="35"/>
      <c r="W738" s="35"/>
      <c r="X738" s="35"/>
      <c r="Y738" s="35"/>
      <c r="Z738" s="35"/>
      <c r="AA738" s="35"/>
      <c r="AB738" s="35"/>
      <c r="AC738" s="35"/>
      <c r="AD738" s="35"/>
      <c r="AE738" s="35"/>
      <c r="AT738" s="18" t="s">
        <v>225</v>
      </c>
      <c r="AU738" s="18" t="s">
        <v>86</v>
      </c>
    </row>
    <row r="739" spans="2:51" s="13" customFormat="1" ht="12">
      <c r="B739" s="214"/>
      <c r="C739" s="215"/>
      <c r="D739" s="205" t="s">
        <v>284</v>
      </c>
      <c r="E739" s="216" t="s">
        <v>1</v>
      </c>
      <c r="F739" s="217" t="s">
        <v>1329</v>
      </c>
      <c r="G739" s="215"/>
      <c r="H739" s="218">
        <v>67.81</v>
      </c>
      <c r="I739" s="219"/>
      <c r="J739" s="215"/>
      <c r="K739" s="215"/>
      <c r="L739" s="220"/>
      <c r="M739" s="221"/>
      <c r="N739" s="222"/>
      <c r="O739" s="222"/>
      <c r="P739" s="222"/>
      <c r="Q739" s="222"/>
      <c r="R739" s="222"/>
      <c r="S739" s="222"/>
      <c r="T739" s="223"/>
      <c r="AT739" s="224" t="s">
        <v>284</v>
      </c>
      <c r="AU739" s="224" t="s">
        <v>86</v>
      </c>
      <c r="AV739" s="13" t="s">
        <v>86</v>
      </c>
      <c r="AW739" s="13" t="s">
        <v>32</v>
      </c>
      <c r="AX739" s="13" t="s">
        <v>84</v>
      </c>
      <c r="AY739" s="224" t="s">
        <v>205</v>
      </c>
    </row>
    <row r="740" spans="1:65" s="2" customFormat="1" ht="37.9" customHeight="1">
      <c r="A740" s="35"/>
      <c r="B740" s="36"/>
      <c r="C740" s="192" t="s">
        <v>1330</v>
      </c>
      <c r="D740" s="192" t="s">
        <v>207</v>
      </c>
      <c r="E740" s="193" t="s">
        <v>1331</v>
      </c>
      <c r="F740" s="194" t="s">
        <v>1332</v>
      </c>
      <c r="G740" s="195" t="s">
        <v>282</v>
      </c>
      <c r="H740" s="196">
        <v>112.23</v>
      </c>
      <c r="I740" s="197"/>
      <c r="J740" s="198">
        <f>ROUND(I740*H740,2)</f>
        <v>0</v>
      </c>
      <c r="K740" s="194" t="s">
        <v>1</v>
      </c>
      <c r="L740" s="40"/>
      <c r="M740" s="199" t="s">
        <v>1</v>
      </c>
      <c r="N740" s="200" t="s">
        <v>41</v>
      </c>
      <c r="O740" s="72"/>
      <c r="P740" s="201">
        <f>O740*H740</f>
        <v>0</v>
      </c>
      <c r="Q740" s="201">
        <v>0</v>
      </c>
      <c r="R740" s="201">
        <f>Q740*H740</f>
        <v>0</v>
      </c>
      <c r="S740" s="201">
        <v>0</v>
      </c>
      <c r="T740" s="202">
        <f>S740*H740</f>
        <v>0</v>
      </c>
      <c r="U740" s="35"/>
      <c r="V740" s="35"/>
      <c r="W740" s="35"/>
      <c r="X740" s="35"/>
      <c r="Y740" s="35"/>
      <c r="Z740" s="35"/>
      <c r="AA740" s="35"/>
      <c r="AB740" s="35"/>
      <c r="AC740" s="35"/>
      <c r="AD740" s="35"/>
      <c r="AE740" s="35"/>
      <c r="AR740" s="203" t="s">
        <v>341</v>
      </c>
      <c r="AT740" s="203" t="s">
        <v>207</v>
      </c>
      <c r="AU740" s="203" t="s">
        <v>86</v>
      </c>
      <c r="AY740" s="18" t="s">
        <v>205</v>
      </c>
      <c r="BE740" s="204">
        <f>IF(N740="základní",J740,0)</f>
        <v>0</v>
      </c>
      <c r="BF740" s="204">
        <f>IF(N740="snížená",J740,0)</f>
        <v>0</v>
      </c>
      <c r="BG740" s="204">
        <f>IF(N740="zákl. přenesená",J740,0)</f>
        <v>0</v>
      </c>
      <c r="BH740" s="204">
        <f>IF(N740="sníž. přenesená",J740,0)</f>
        <v>0</v>
      </c>
      <c r="BI740" s="204">
        <f>IF(N740="nulová",J740,0)</f>
        <v>0</v>
      </c>
      <c r="BJ740" s="18" t="s">
        <v>84</v>
      </c>
      <c r="BK740" s="204">
        <f>ROUND(I740*H740,2)</f>
        <v>0</v>
      </c>
      <c r="BL740" s="18" t="s">
        <v>341</v>
      </c>
      <c r="BM740" s="203" t="s">
        <v>1333</v>
      </c>
    </row>
    <row r="741" spans="1:47" s="2" customFormat="1" ht="29.25">
      <c r="A741" s="35"/>
      <c r="B741" s="36"/>
      <c r="C741" s="37"/>
      <c r="D741" s="205" t="s">
        <v>225</v>
      </c>
      <c r="E741" s="37"/>
      <c r="F741" s="206" t="s">
        <v>1328</v>
      </c>
      <c r="G741" s="37"/>
      <c r="H741" s="37"/>
      <c r="I741" s="207"/>
      <c r="J741" s="37"/>
      <c r="K741" s="37"/>
      <c r="L741" s="40"/>
      <c r="M741" s="208"/>
      <c r="N741" s="209"/>
      <c r="O741" s="72"/>
      <c r="P741" s="72"/>
      <c r="Q741" s="72"/>
      <c r="R741" s="72"/>
      <c r="S741" s="72"/>
      <c r="T741" s="73"/>
      <c r="U741" s="35"/>
      <c r="V741" s="35"/>
      <c r="W741" s="35"/>
      <c r="X741" s="35"/>
      <c r="Y741" s="35"/>
      <c r="Z741" s="35"/>
      <c r="AA741" s="35"/>
      <c r="AB741" s="35"/>
      <c r="AC741" s="35"/>
      <c r="AD741" s="35"/>
      <c r="AE741" s="35"/>
      <c r="AT741" s="18" t="s">
        <v>225</v>
      </c>
      <c r="AU741" s="18" t="s">
        <v>86</v>
      </c>
    </row>
    <row r="742" spans="2:51" s="13" customFormat="1" ht="12">
      <c r="B742" s="214"/>
      <c r="C742" s="215"/>
      <c r="D742" s="205" t="s">
        <v>284</v>
      </c>
      <c r="E742" s="216" t="s">
        <v>1</v>
      </c>
      <c r="F742" s="217" t="s">
        <v>1334</v>
      </c>
      <c r="G742" s="215"/>
      <c r="H742" s="218">
        <v>112.23</v>
      </c>
      <c r="I742" s="219"/>
      <c r="J742" s="215"/>
      <c r="K742" s="215"/>
      <c r="L742" s="220"/>
      <c r="M742" s="221"/>
      <c r="N742" s="222"/>
      <c r="O742" s="222"/>
      <c r="P742" s="222"/>
      <c r="Q742" s="222"/>
      <c r="R742" s="222"/>
      <c r="S742" s="222"/>
      <c r="T742" s="223"/>
      <c r="AT742" s="224" t="s">
        <v>284</v>
      </c>
      <c r="AU742" s="224" t="s">
        <v>86</v>
      </c>
      <c r="AV742" s="13" t="s">
        <v>86</v>
      </c>
      <c r="AW742" s="13" t="s">
        <v>32</v>
      </c>
      <c r="AX742" s="13" t="s">
        <v>84</v>
      </c>
      <c r="AY742" s="224" t="s">
        <v>205</v>
      </c>
    </row>
    <row r="743" spans="1:65" s="2" customFormat="1" ht="37.9" customHeight="1">
      <c r="A743" s="35"/>
      <c r="B743" s="36"/>
      <c r="C743" s="192" t="s">
        <v>1335</v>
      </c>
      <c r="D743" s="192" t="s">
        <v>207</v>
      </c>
      <c r="E743" s="193" t="s">
        <v>1336</v>
      </c>
      <c r="F743" s="194" t="s">
        <v>1337</v>
      </c>
      <c r="G743" s="195" t="s">
        <v>282</v>
      </c>
      <c r="H743" s="196">
        <v>357.08</v>
      </c>
      <c r="I743" s="197"/>
      <c r="J743" s="198">
        <f>ROUND(I743*H743,2)</f>
        <v>0</v>
      </c>
      <c r="K743" s="194" t="s">
        <v>1</v>
      </c>
      <c r="L743" s="40"/>
      <c r="M743" s="199" t="s">
        <v>1</v>
      </c>
      <c r="N743" s="200" t="s">
        <v>41</v>
      </c>
      <c r="O743" s="72"/>
      <c r="P743" s="201">
        <f>O743*H743</f>
        <v>0</v>
      </c>
      <c r="Q743" s="201">
        <v>0</v>
      </c>
      <c r="R743" s="201">
        <f>Q743*H743</f>
        <v>0</v>
      </c>
      <c r="S743" s="201">
        <v>0</v>
      </c>
      <c r="T743" s="202">
        <f>S743*H743</f>
        <v>0</v>
      </c>
      <c r="U743" s="35"/>
      <c r="V743" s="35"/>
      <c r="W743" s="35"/>
      <c r="X743" s="35"/>
      <c r="Y743" s="35"/>
      <c r="Z743" s="35"/>
      <c r="AA743" s="35"/>
      <c r="AB743" s="35"/>
      <c r="AC743" s="35"/>
      <c r="AD743" s="35"/>
      <c r="AE743" s="35"/>
      <c r="AR743" s="203" t="s">
        <v>341</v>
      </c>
      <c r="AT743" s="203" t="s">
        <v>207</v>
      </c>
      <c r="AU743" s="203" t="s">
        <v>86</v>
      </c>
      <c r="AY743" s="18" t="s">
        <v>205</v>
      </c>
      <c r="BE743" s="204">
        <f>IF(N743="základní",J743,0)</f>
        <v>0</v>
      </c>
      <c r="BF743" s="204">
        <f>IF(N743="snížená",J743,0)</f>
        <v>0</v>
      </c>
      <c r="BG743" s="204">
        <f>IF(N743="zákl. přenesená",J743,0)</f>
        <v>0</v>
      </c>
      <c r="BH743" s="204">
        <f>IF(N743="sníž. přenesená",J743,0)</f>
        <v>0</v>
      </c>
      <c r="BI743" s="204">
        <f>IF(N743="nulová",J743,0)</f>
        <v>0</v>
      </c>
      <c r="BJ743" s="18" t="s">
        <v>84</v>
      </c>
      <c r="BK743" s="204">
        <f>ROUND(I743*H743,2)</f>
        <v>0</v>
      </c>
      <c r="BL743" s="18" t="s">
        <v>341</v>
      </c>
      <c r="BM743" s="203" t="s">
        <v>1338</v>
      </c>
    </row>
    <row r="744" spans="1:47" s="2" customFormat="1" ht="29.25">
      <c r="A744" s="35"/>
      <c r="B744" s="36"/>
      <c r="C744" s="37"/>
      <c r="D744" s="205" t="s">
        <v>225</v>
      </c>
      <c r="E744" s="37"/>
      <c r="F744" s="206" t="s">
        <v>1339</v>
      </c>
      <c r="G744" s="37"/>
      <c r="H744" s="37"/>
      <c r="I744" s="207"/>
      <c r="J744" s="37"/>
      <c r="K744" s="37"/>
      <c r="L744" s="40"/>
      <c r="M744" s="208"/>
      <c r="N744" s="209"/>
      <c r="O744" s="72"/>
      <c r="P744" s="72"/>
      <c r="Q744" s="72"/>
      <c r="R744" s="72"/>
      <c r="S744" s="72"/>
      <c r="T744" s="73"/>
      <c r="U744" s="35"/>
      <c r="V744" s="35"/>
      <c r="W744" s="35"/>
      <c r="X744" s="35"/>
      <c r="Y744" s="35"/>
      <c r="Z744" s="35"/>
      <c r="AA744" s="35"/>
      <c r="AB744" s="35"/>
      <c r="AC744" s="35"/>
      <c r="AD744" s="35"/>
      <c r="AE744" s="35"/>
      <c r="AT744" s="18" t="s">
        <v>225</v>
      </c>
      <c r="AU744" s="18" t="s">
        <v>86</v>
      </c>
    </row>
    <row r="745" spans="2:51" s="13" customFormat="1" ht="12">
      <c r="B745" s="214"/>
      <c r="C745" s="215"/>
      <c r="D745" s="205" t="s">
        <v>284</v>
      </c>
      <c r="E745" s="216" t="s">
        <v>1</v>
      </c>
      <c r="F745" s="217" t="s">
        <v>1340</v>
      </c>
      <c r="G745" s="215"/>
      <c r="H745" s="218">
        <v>357.08</v>
      </c>
      <c r="I745" s="219"/>
      <c r="J745" s="215"/>
      <c r="K745" s="215"/>
      <c r="L745" s="220"/>
      <c r="M745" s="221"/>
      <c r="N745" s="222"/>
      <c r="O745" s="222"/>
      <c r="P745" s="222"/>
      <c r="Q745" s="222"/>
      <c r="R745" s="222"/>
      <c r="S745" s="222"/>
      <c r="T745" s="223"/>
      <c r="AT745" s="224" t="s">
        <v>284</v>
      </c>
      <c r="AU745" s="224" t="s">
        <v>86</v>
      </c>
      <c r="AV745" s="13" t="s">
        <v>86</v>
      </c>
      <c r="AW745" s="13" t="s">
        <v>32</v>
      </c>
      <c r="AX745" s="13" t="s">
        <v>84</v>
      </c>
      <c r="AY745" s="224" t="s">
        <v>205</v>
      </c>
    </row>
    <row r="746" spans="1:65" s="2" customFormat="1" ht="37.9" customHeight="1">
      <c r="A746" s="35"/>
      <c r="B746" s="36"/>
      <c r="C746" s="192" t="s">
        <v>1341</v>
      </c>
      <c r="D746" s="192" t="s">
        <v>207</v>
      </c>
      <c r="E746" s="193" t="s">
        <v>1342</v>
      </c>
      <c r="F746" s="194" t="s">
        <v>1343</v>
      </c>
      <c r="G746" s="195" t="s">
        <v>210</v>
      </c>
      <c r="H746" s="196">
        <v>13</v>
      </c>
      <c r="I746" s="197"/>
      <c r="J746" s="198">
        <f>ROUND(I746*H746,2)</f>
        <v>0</v>
      </c>
      <c r="K746" s="194" t="s">
        <v>1</v>
      </c>
      <c r="L746" s="40"/>
      <c r="M746" s="199" t="s">
        <v>1</v>
      </c>
      <c r="N746" s="200" t="s">
        <v>41</v>
      </c>
      <c r="O746" s="72"/>
      <c r="P746" s="201">
        <f>O746*H746</f>
        <v>0</v>
      </c>
      <c r="Q746" s="201">
        <v>0</v>
      </c>
      <c r="R746" s="201">
        <f>Q746*H746</f>
        <v>0</v>
      </c>
      <c r="S746" s="201">
        <v>0</v>
      </c>
      <c r="T746" s="202">
        <f>S746*H746</f>
        <v>0</v>
      </c>
      <c r="U746" s="35"/>
      <c r="V746" s="35"/>
      <c r="W746" s="35"/>
      <c r="X746" s="35"/>
      <c r="Y746" s="35"/>
      <c r="Z746" s="35"/>
      <c r="AA746" s="35"/>
      <c r="AB746" s="35"/>
      <c r="AC746" s="35"/>
      <c r="AD746" s="35"/>
      <c r="AE746" s="35"/>
      <c r="AR746" s="203" t="s">
        <v>341</v>
      </c>
      <c r="AT746" s="203" t="s">
        <v>207</v>
      </c>
      <c r="AU746" s="203" t="s">
        <v>86</v>
      </c>
      <c r="AY746" s="18" t="s">
        <v>205</v>
      </c>
      <c r="BE746" s="204">
        <f>IF(N746="základní",J746,0)</f>
        <v>0</v>
      </c>
      <c r="BF746" s="204">
        <f>IF(N746="snížená",J746,0)</f>
        <v>0</v>
      </c>
      <c r="BG746" s="204">
        <f>IF(N746="zákl. přenesená",J746,0)</f>
        <v>0</v>
      </c>
      <c r="BH746" s="204">
        <f>IF(N746="sníž. přenesená",J746,0)</f>
        <v>0</v>
      </c>
      <c r="BI746" s="204">
        <f>IF(N746="nulová",J746,0)</f>
        <v>0</v>
      </c>
      <c r="BJ746" s="18" t="s">
        <v>84</v>
      </c>
      <c r="BK746" s="204">
        <f>ROUND(I746*H746,2)</f>
        <v>0</v>
      </c>
      <c r="BL746" s="18" t="s">
        <v>341</v>
      </c>
      <c r="BM746" s="203" t="s">
        <v>1344</v>
      </c>
    </row>
    <row r="747" spans="1:47" s="2" customFormat="1" ht="29.25">
      <c r="A747" s="35"/>
      <c r="B747" s="36"/>
      <c r="C747" s="37"/>
      <c r="D747" s="205" t="s">
        <v>225</v>
      </c>
      <c r="E747" s="37"/>
      <c r="F747" s="206" t="s">
        <v>1339</v>
      </c>
      <c r="G747" s="37"/>
      <c r="H747" s="37"/>
      <c r="I747" s="207"/>
      <c r="J747" s="37"/>
      <c r="K747" s="37"/>
      <c r="L747" s="40"/>
      <c r="M747" s="208"/>
      <c r="N747" s="209"/>
      <c r="O747" s="72"/>
      <c r="P747" s="72"/>
      <c r="Q747" s="72"/>
      <c r="R747" s="72"/>
      <c r="S747" s="72"/>
      <c r="T747" s="73"/>
      <c r="U747" s="35"/>
      <c r="V747" s="35"/>
      <c r="W747" s="35"/>
      <c r="X747" s="35"/>
      <c r="Y747" s="35"/>
      <c r="Z747" s="35"/>
      <c r="AA747" s="35"/>
      <c r="AB747" s="35"/>
      <c r="AC747" s="35"/>
      <c r="AD747" s="35"/>
      <c r="AE747" s="35"/>
      <c r="AT747" s="18" t="s">
        <v>225</v>
      </c>
      <c r="AU747" s="18" t="s">
        <v>86</v>
      </c>
    </row>
    <row r="748" spans="2:51" s="13" customFormat="1" ht="12">
      <c r="B748" s="214"/>
      <c r="C748" s="215"/>
      <c r="D748" s="205" t="s">
        <v>284</v>
      </c>
      <c r="E748" s="216" t="s">
        <v>1</v>
      </c>
      <c r="F748" s="217" t="s">
        <v>1345</v>
      </c>
      <c r="G748" s="215"/>
      <c r="H748" s="218">
        <v>13</v>
      </c>
      <c r="I748" s="219"/>
      <c r="J748" s="215"/>
      <c r="K748" s="215"/>
      <c r="L748" s="220"/>
      <c r="M748" s="221"/>
      <c r="N748" s="222"/>
      <c r="O748" s="222"/>
      <c r="P748" s="222"/>
      <c r="Q748" s="222"/>
      <c r="R748" s="222"/>
      <c r="S748" s="222"/>
      <c r="T748" s="223"/>
      <c r="AT748" s="224" t="s">
        <v>284</v>
      </c>
      <c r="AU748" s="224" t="s">
        <v>86</v>
      </c>
      <c r="AV748" s="13" t="s">
        <v>86</v>
      </c>
      <c r="AW748" s="13" t="s">
        <v>32</v>
      </c>
      <c r="AX748" s="13" t="s">
        <v>84</v>
      </c>
      <c r="AY748" s="224" t="s">
        <v>205</v>
      </c>
    </row>
    <row r="749" spans="1:65" s="2" customFormat="1" ht="24.2" customHeight="1">
      <c r="A749" s="35"/>
      <c r="B749" s="36"/>
      <c r="C749" s="192" t="s">
        <v>1346</v>
      </c>
      <c r="D749" s="192" t="s">
        <v>207</v>
      </c>
      <c r="E749" s="193" t="s">
        <v>1347</v>
      </c>
      <c r="F749" s="194" t="s">
        <v>1348</v>
      </c>
      <c r="G749" s="195" t="s">
        <v>282</v>
      </c>
      <c r="H749" s="196">
        <v>48.498</v>
      </c>
      <c r="I749" s="197"/>
      <c r="J749" s="198">
        <f>ROUND(I749*H749,2)</f>
        <v>0</v>
      </c>
      <c r="K749" s="194" t="s">
        <v>1</v>
      </c>
      <c r="L749" s="40"/>
      <c r="M749" s="199" t="s">
        <v>1</v>
      </c>
      <c r="N749" s="200" t="s">
        <v>41</v>
      </c>
      <c r="O749" s="72"/>
      <c r="P749" s="201">
        <f>O749*H749</f>
        <v>0</v>
      </c>
      <c r="Q749" s="201">
        <v>0</v>
      </c>
      <c r="R749" s="201">
        <f>Q749*H749</f>
        <v>0</v>
      </c>
      <c r="S749" s="201">
        <v>0</v>
      </c>
      <c r="T749" s="202">
        <f>S749*H749</f>
        <v>0</v>
      </c>
      <c r="U749" s="35"/>
      <c r="V749" s="35"/>
      <c r="W749" s="35"/>
      <c r="X749" s="35"/>
      <c r="Y749" s="35"/>
      <c r="Z749" s="35"/>
      <c r="AA749" s="35"/>
      <c r="AB749" s="35"/>
      <c r="AC749" s="35"/>
      <c r="AD749" s="35"/>
      <c r="AE749" s="35"/>
      <c r="AR749" s="203" t="s">
        <v>341</v>
      </c>
      <c r="AT749" s="203" t="s">
        <v>207</v>
      </c>
      <c r="AU749" s="203" t="s">
        <v>86</v>
      </c>
      <c r="AY749" s="18" t="s">
        <v>205</v>
      </c>
      <c r="BE749" s="204">
        <f>IF(N749="základní",J749,0)</f>
        <v>0</v>
      </c>
      <c r="BF749" s="204">
        <f>IF(N749="snížená",J749,0)</f>
        <v>0</v>
      </c>
      <c r="BG749" s="204">
        <f>IF(N749="zákl. přenesená",J749,0)</f>
        <v>0</v>
      </c>
      <c r="BH749" s="204">
        <f>IF(N749="sníž. přenesená",J749,0)</f>
        <v>0</v>
      </c>
      <c r="BI749" s="204">
        <f>IF(N749="nulová",J749,0)</f>
        <v>0</v>
      </c>
      <c r="BJ749" s="18" t="s">
        <v>84</v>
      </c>
      <c r="BK749" s="204">
        <f>ROUND(I749*H749,2)</f>
        <v>0</v>
      </c>
      <c r="BL749" s="18" t="s">
        <v>341</v>
      </c>
      <c r="BM749" s="203" t="s">
        <v>1349</v>
      </c>
    </row>
    <row r="750" spans="2:51" s="13" customFormat="1" ht="12">
      <c r="B750" s="214"/>
      <c r="C750" s="215"/>
      <c r="D750" s="205" t="s">
        <v>284</v>
      </c>
      <c r="E750" s="216" t="s">
        <v>1</v>
      </c>
      <c r="F750" s="217" t="s">
        <v>1350</v>
      </c>
      <c r="G750" s="215"/>
      <c r="H750" s="218">
        <v>48.498</v>
      </c>
      <c r="I750" s="219"/>
      <c r="J750" s="215"/>
      <c r="K750" s="215"/>
      <c r="L750" s="220"/>
      <c r="M750" s="221"/>
      <c r="N750" s="222"/>
      <c r="O750" s="222"/>
      <c r="P750" s="222"/>
      <c r="Q750" s="222"/>
      <c r="R750" s="222"/>
      <c r="S750" s="222"/>
      <c r="T750" s="223"/>
      <c r="AT750" s="224" t="s">
        <v>284</v>
      </c>
      <c r="AU750" s="224" t="s">
        <v>86</v>
      </c>
      <c r="AV750" s="13" t="s">
        <v>86</v>
      </c>
      <c r="AW750" s="13" t="s">
        <v>32</v>
      </c>
      <c r="AX750" s="13" t="s">
        <v>84</v>
      </c>
      <c r="AY750" s="224" t="s">
        <v>205</v>
      </c>
    </row>
    <row r="751" spans="1:65" s="2" customFormat="1" ht="24.2" customHeight="1">
      <c r="A751" s="35"/>
      <c r="B751" s="36"/>
      <c r="C751" s="192" t="s">
        <v>1351</v>
      </c>
      <c r="D751" s="192" t="s">
        <v>207</v>
      </c>
      <c r="E751" s="193" t="s">
        <v>1352</v>
      </c>
      <c r="F751" s="194" t="s">
        <v>1353</v>
      </c>
      <c r="G751" s="195" t="s">
        <v>282</v>
      </c>
      <c r="H751" s="196">
        <v>30</v>
      </c>
      <c r="I751" s="197"/>
      <c r="J751" s="198">
        <f>ROUND(I751*H751,2)</f>
        <v>0</v>
      </c>
      <c r="K751" s="194" t="s">
        <v>1</v>
      </c>
      <c r="L751" s="40"/>
      <c r="M751" s="199" t="s">
        <v>1</v>
      </c>
      <c r="N751" s="200" t="s">
        <v>41</v>
      </c>
      <c r="O751" s="72"/>
      <c r="P751" s="201">
        <f>O751*H751</f>
        <v>0</v>
      </c>
      <c r="Q751" s="201">
        <v>0</v>
      </c>
      <c r="R751" s="201">
        <f>Q751*H751</f>
        <v>0</v>
      </c>
      <c r="S751" s="201">
        <v>0</v>
      </c>
      <c r="T751" s="202">
        <f>S751*H751</f>
        <v>0</v>
      </c>
      <c r="U751" s="35"/>
      <c r="V751" s="35"/>
      <c r="W751" s="35"/>
      <c r="X751" s="35"/>
      <c r="Y751" s="35"/>
      <c r="Z751" s="35"/>
      <c r="AA751" s="35"/>
      <c r="AB751" s="35"/>
      <c r="AC751" s="35"/>
      <c r="AD751" s="35"/>
      <c r="AE751" s="35"/>
      <c r="AR751" s="203" t="s">
        <v>341</v>
      </c>
      <c r="AT751" s="203" t="s">
        <v>207</v>
      </c>
      <c r="AU751" s="203" t="s">
        <v>86</v>
      </c>
      <c r="AY751" s="18" t="s">
        <v>205</v>
      </c>
      <c r="BE751" s="204">
        <f>IF(N751="základní",J751,0)</f>
        <v>0</v>
      </c>
      <c r="BF751" s="204">
        <f>IF(N751="snížená",J751,0)</f>
        <v>0</v>
      </c>
      <c r="BG751" s="204">
        <f>IF(N751="zákl. přenesená",J751,0)</f>
        <v>0</v>
      </c>
      <c r="BH751" s="204">
        <f>IF(N751="sníž. přenesená",J751,0)</f>
        <v>0</v>
      </c>
      <c r="BI751" s="204">
        <f>IF(N751="nulová",J751,0)</f>
        <v>0</v>
      </c>
      <c r="BJ751" s="18" t="s">
        <v>84</v>
      </c>
      <c r="BK751" s="204">
        <f>ROUND(I751*H751,2)</f>
        <v>0</v>
      </c>
      <c r="BL751" s="18" t="s">
        <v>341</v>
      </c>
      <c r="BM751" s="203" t="s">
        <v>1354</v>
      </c>
    </row>
    <row r="752" spans="1:65" s="2" customFormat="1" ht="14.45" customHeight="1">
      <c r="A752" s="35"/>
      <c r="B752" s="36"/>
      <c r="C752" s="192" t="s">
        <v>1355</v>
      </c>
      <c r="D752" s="192" t="s">
        <v>207</v>
      </c>
      <c r="E752" s="193" t="s">
        <v>1356</v>
      </c>
      <c r="F752" s="194" t="s">
        <v>1357</v>
      </c>
      <c r="G752" s="195" t="s">
        <v>326</v>
      </c>
      <c r="H752" s="196">
        <v>101.2</v>
      </c>
      <c r="I752" s="197"/>
      <c r="J752" s="198">
        <f>ROUND(I752*H752,2)</f>
        <v>0</v>
      </c>
      <c r="K752" s="194" t="s">
        <v>1</v>
      </c>
      <c r="L752" s="40"/>
      <c r="M752" s="199" t="s">
        <v>1</v>
      </c>
      <c r="N752" s="200" t="s">
        <v>41</v>
      </c>
      <c r="O752" s="72"/>
      <c r="P752" s="201">
        <f>O752*H752</f>
        <v>0</v>
      </c>
      <c r="Q752" s="201">
        <v>0</v>
      </c>
      <c r="R752" s="201">
        <f>Q752*H752</f>
        <v>0</v>
      </c>
      <c r="S752" s="201">
        <v>0</v>
      </c>
      <c r="T752" s="202">
        <f>S752*H752</f>
        <v>0</v>
      </c>
      <c r="U752" s="35"/>
      <c r="V752" s="35"/>
      <c r="W752" s="35"/>
      <c r="X752" s="35"/>
      <c r="Y752" s="35"/>
      <c r="Z752" s="35"/>
      <c r="AA752" s="35"/>
      <c r="AB752" s="35"/>
      <c r="AC752" s="35"/>
      <c r="AD752" s="35"/>
      <c r="AE752" s="35"/>
      <c r="AR752" s="203" t="s">
        <v>341</v>
      </c>
      <c r="AT752" s="203" t="s">
        <v>207</v>
      </c>
      <c r="AU752" s="203" t="s">
        <v>86</v>
      </c>
      <c r="AY752" s="18" t="s">
        <v>205</v>
      </c>
      <c r="BE752" s="204">
        <f>IF(N752="základní",J752,0)</f>
        <v>0</v>
      </c>
      <c r="BF752" s="204">
        <f>IF(N752="snížená",J752,0)</f>
        <v>0</v>
      </c>
      <c r="BG752" s="204">
        <f>IF(N752="zákl. přenesená",J752,0)</f>
        <v>0</v>
      </c>
      <c r="BH752" s="204">
        <f>IF(N752="sníž. přenesená",J752,0)</f>
        <v>0</v>
      </c>
      <c r="BI752" s="204">
        <f>IF(N752="nulová",J752,0)</f>
        <v>0</v>
      </c>
      <c r="BJ752" s="18" t="s">
        <v>84</v>
      </c>
      <c r="BK752" s="204">
        <f>ROUND(I752*H752,2)</f>
        <v>0</v>
      </c>
      <c r="BL752" s="18" t="s">
        <v>341</v>
      </c>
      <c r="BM752" s="203" t="s">
        <v>1358</v>
      </c>
    </row>
    <row r="753" spans="2:51" s="13" customFormat="1" ht="12">
      <c r="B753" s="214"/>
      <c r="C753" s="215"/>
      <c r="D753" s="205" t="s">
        <v>284</v>
      </c>
      <c r="E753" s="216" t="s">
        <v>1</v>
      </c>
      <c r="F753" s="217" t="s">
        <v>1359</v>
      </c>
      <c r="G753" s="215"/>
      <c r="H753" s="218">
        <v>101.2</v>
      </c>
      <c r="I753" s="219"/>
      <c r="J753" s="215"/>
      <c r="K753" s="215"/>
      <c r="L753" s="220"/>
      <c r="M753" s="221"/>
      <c r="N753" s="222"/>
      <c r="O753" s="222"/>
      <c r="P753" s="222"/>
      <c r="Q753" s="222"/>
      <c r="R753" s="222"/>
      <c r="S753" s="222"/>
      <c r="T753" s="223"/>
      <c r="AT753" s="224" t="s">
        <v>284</v>
      </c>
      <c r="AU753" s="224" t="s">
        <v>86</v>
      </c>
      <c r="AV753" s="13" t="s">
        <v>86</v>
      </c>
      <c r="AW753" s="13" t="s">
        <v>32</v>
      </c>
      <c r="AX753" s="13" t="s">
        <v>84</v>
      </c>
      <c r="AY753" s="224" t="s">
        <v>205</v>
      </c>
    </row>
    <row r="754" spans="1:65" s="2" customFormat="1" ht="24.2" customHeight="1">
      <c r="A754" s="35"/>
      <c r="B754" s="36"/>
      <c r="C754" s="192" t="s">
        <v>1360</v>
      </c>
      <c r="D754" s="192" t="s">
        <v>207</v>
      </c>
      <c r="E754" s="193" t="s">
        <v>1361</v>
      </c>
      <c r="F754" s="194" t="s">
        <v>1362</v>
      </c>
      <c r="G754" s="195" t="s">
        <v>282</v>
      </c>
      <c r="H754" s="196">
        <v>23.434</v>
      </c>
      <c r="I754" s="197"/>
      <c r="J754" s="198">
        <f>ROUND(I754*H754,2)</f>
        <v>0</v>
      </c>
      <c r="K754" s="194" t="s">
        <v>1</v>
      </c>
      <c r="L754" s="40"/>
      <c r="M754" s="199" t="s">
        <v>1</v>
      </c>
      <c r="N754" s="200" t="s">
        <v>41</v>
      </c>
      <c r="O754" s="72"/>
      <c r="P754" s="201">
        <f>O754*H754</f>
        <v>0</v>
      </c>
      <c r="Q754" s="201">
        <v>0</v>
      </c>
      <c r="R754" s="201">
        <f>Q754*H754</f>
        <v>0</v>
      </c>
      <c r="S754" s="201">
        <v>0</v>
      </c>
      <c r="T754" s="202">
        <f>S754*H754</f>
        <v>0</v>
      </c>
      <c r="U754" s="35"/>
      <c r="V754" s="35"/>
      <c r="W754" s="35"/>
      <c r="X754" s="35"/>
      <c r="Y754" s="35"/>
      <c r="Z754" s="35"/>
      <c r="AA754" s="35"/>
      <c r="AB754" s="35"/>
      <c r="AC754" s="35"/>
      <c r="AD754" s="35"/>
      <c r="AE754" s="35"/>
      <c r="AR754" s="203" t="s">
        <v>341</v>
      </c>
      <c r="AT754" s="203" t="s">
        <v>207</v>
      </c>
      <c r="AU754" s="203" t="s">
        <v>86</v>
      </c>
      <c r="AY754" s="18" t="s">
        <v>205</v>
      </c>
      <c r="BE754" s="204">
        <f>IF(N754="základní",J754,0)</f>
        <v>0</v>
      </c>
      <c r="BF754" s="204">
        <f>IF(N754="snížená",J754,0)</f>
        <v>0</v>
      </c>
      <c r="BG754" s="204">
        <f>IF(N754="zákl. přenesená",J754,0)</f>
        <v>0</v>
      </c>
      <c r="BH754" s="204">
        <f>IF(N754="sníž. přenesená",J754,0)</f>
        <v>0</v>
      </c>
      <c r="BI754" s="204">
        <f>IF(N754="nulová",J754,0)</f>
        <v>0</v>
      </c>
      <c r="BJ754" s="18" t="s">
        <v>84</v>
      </c>
      <c r="BK754" s="204">
        <f>ROUND(I754*H754,2)</f>
        <v>0</v>
      </c>
      <c r="BL754" s="18" t="s">
        <v>341</v>
      </c>
      <c r="BM754" s="203" t="s">
        <v>1363</v>
      </c>
    </row>
    <row r="755" spans="2:51" s="13" customFormat="1" ht="22.5">
      <c r="B755" s="214"/>
      <c r="C755" s="215"/>
      <c r="D755" s="205" t="s">
        <v>284</v>
      </c>
      <c r="E755" s="216" t="s">
        <v>1</v>
      </c>
      <c r="F755" s="217" t="s">
        <v>1364</v>
      </c>
      <c r="G755" s="215"/>
      <c r="H755" s="218">
        <v>10.403</v>
      </c>
      <c r="I755" s="219"/>
      <c r="J755" s="215"/>
      <c r="K755" s="215"/>
      <c r="L755" s="220"/>
      <c r="M755" s="221"/>
      <c r="N755" s="222"/>
      <c r="O755" s="222"/>
      <c r="P755" s="222"/>
      <c r="Q755" s="222"/>
      <c r="R755" s="222"/>
      <c r="S755" s="222"/>
      <c r="T755" s="223"/>
      <c r="AT755" s="224" t="s">
        <v>284</v>
      </c>
      <c r="AU755" s="224" t="s">
        <v>86</v>
      </c>
      <c r="AV755" s="13" t="s">
        <v>86</v>
      </c>
      <c r="AW755" s="13" t="s">
        <v>32</v>
      </c>
      <c r="AX755" s="13" t="s">
        <v>76</v>
      </c>
      <c r="AY755" s="224" t="s">
        <v>205</v>
      </c>
    </row>
    <row r="756" spans="2:51" s="13" customFormat="1" ht="12">
      <c r="B756" s="214"/>
      <c r="C756" s="215"/>
      <c r="D756" s="205" t="s">
        <v>284</v>
      </c>
      <c r="E756" s="216" t="s">
        <v>1</v>
      </c>
      <c r="F756" s="217" t="s">
        <v>1365</v>
      </c>
      <c r="G756" s="215"/>
      <c r="H756" s="218">
        <v>13.031</v>
      </c>
      <c r="I756" s="219"/>
      <c r="J756" s="215"/>
      <c r="K756" s="215"/>
      <c r="L756" s="220"/>
      <c r="M756" s="221"/>
      <c r="N756" s="222"/>
      <c r="O756" s="222"/>
      <c r="P756" s="222"/>
      <c r="Q756" s="222"/>
      <c r="R756" s="222"/>
      <c r="S756" s="222"/>
      <c r="T756" s="223"/>
      <c r="AT756" s="224" t="s">
        <v>284</v>
      </c>
      <c r="AU756" s="224" t="s">
        <v>86</v>
      </c>
      <c r="AV756" s="13" t="s">
        <v>86</v>
      </c>
      <c r="AW756" s="13" t="s">
        <v>32</v>
      </c>
      <c r="AX756" s="13" t="s">
        <v>76</v>
      </c>
      <c r="AY756" s="224" t="s">
        <v>205</v>
      </c>
    </row>
    <row r="757" spans="2:51" s="15" customFormat="1" ht="12">
      <c r="B757" s="239"/>
      <c r="C757" s="240"/>
      <c r="D757" s="205" t="s">
        <v>284</v>
      </c>
      <c r="E757" s="241" t="s">
        <v>1</v>
      </c>
      <c r="F757" s="242" t="s">
        <v>453</v>
      </c>
      <c r="G757" s="240"/>
      <c r="H757" s="243">
        <v>23.434</v>
      </c>
      <c r="I757" s="244"/>
      <c r="J757" s="240"/>
      <c r="K757" s="240"/>
      <c r="L757" s="245"/>
      <c r="M757" s="246"/>
      <c r="N757" s="247"/>
      <c r="O757" s="247"/>
      <c r="P757" s="247"/>
      <c r="Q757" s="247"/>
      <c r="R757" s="247"/>
      <c r="S757" s="247"/>
      <c r="T757" s="248"/>
      <c r="AT757" s="249" t="s">
        <v>284</v>
      </c>
      <c r="AU757" s="249" t="s">
        <v>86</v>
      </c>
      <c r="AV757" s="15" t="s">
        <v>211</v>
      </c>
      <c r="AW757" s="15" t="s">
        <v>32</v>
      </c>
      <c r="AX757" s="15" t="s">
        <v>84</v>
      </c>
      <c r="AY757" s="249" t="s">
        <v>205</v>
      </c>
    </row>
    <row r="758" spans="1:65" s="2" customFormat="1" ht="24.2" customHeight="1">
      <c r="A758" s="35"/>
      <c r="B758" s="36"/>
      <c r="C758" s="192" t="s">
        <v>1366</v>
      </c>
      <c r="D758" s="192" t="s">
        <v>207</v>
      </c>
      <c r="E758" s="193" t="s">
        <v>1367</v>
      </c>
      <c r="F758" s="194" t="s">
        <v>1368</v>
      </c>
      <c r="G758" s="195" t="s">
        <v>282</v>
      </c>
      <c r="H758" s="196">
        <v>46.34</v>
      </c>
      <c r="I758" s="197"/>
      <c r="J758" s="198">
        <f>ROUND(I758*H758,2)</f>
        <v>0</v>
      </c>
      <c r="K758" s="194" t="s">
        <v>1</v>
      </c>
      <c r="L758" s="40"/>
      <c r="M758" s="199" t="s">
        <v>1</v>
      </c>
      <c r="N758" s="200" t="s">
        <v>41</v>
      </c>
      <c r="O758" s="72"/>
      <c r="P758" s="201">
        <f>O758*H758</f>
        <v>0</v>
      </c>
      <c r="Q758" s="201">
        <v>0</v>
      </c>
      <c r="R758" s="201">
        <f>Q758*H758</f>
        <v>0</v>
      </c>
      <c r="S758" s="201">
        <v>0</v>
      </c>
      <c r="T758" s="202">
        <f>S758*H758</f>
        <v>0</v>
      </c>
      <c r="U758" s="35"/>
      <c r="V758" s="35"/>
      <c r="W758" s="35"/>
      <c r="X758" s="35"/>
      <c r="Y758" s="35"/>
      <c r="Z758" s="35"/>
      <c r="AA758" s="35"/>
      <c r="AB758" s="35"/>
      <c r="AC758" s="35"/>
      <c r="AD758" s="35"/>
      <c r="AE758" s="35"/>
      <c r="AR758" s="203" t="s">
        <v>341</v>
      </c>
      <c r="AT758" s="203" t="s">
        <v>207</v>
      </c>
      <c r="AU758" s="203" t="s">
        <v>86</v>
      </c>
      <c r="AY758" s="18" t="s">
        <v>205</v>
      </c>
      <c r="BE758" s="204">
        <f>IF(N758="základní",J758,0)</f>
        <v>0</v>
      </c>
      <c r="BF758" s="204">
        <f>IF(N758="snížená",J758,0)</f>
        <v>0</v>
      </c>
      <c r="BG758" s="204">
        <f>IF(N758="zákl. přenesená",J758,0)</f>
        <v>0</v>
      </c>
      <c r="BH758" s="204">
        <f>IF(N758="sníž. přenesená",J758,0)</f>
        <v>0</v>
      </c>
      <c r="BI758" s="204">
        <f>IF(N758="nulová",J758,0)</f>
        <v>0</v>
      </c>
      <c r="BJ758" s="18" t="s">
        <v>84</v>
      </c>
      <c r="BK758" s="204">
        <f>ROUND(I758*H758,2)</f>
        <v>0</v>
      </c>
      <c r="BL758" s="18" t="s">
        <v>341</v>
      </c>
      <c r="BM758" s="203" t="s">
        <v>1369</v>
      </c>
    </row>
    <row r="759" spans="2:51" s="13" customFormat="1" ht="12">
      <c r="B759" s="214"/>
      <c r="C759" s="215"/>
      <c r="D759" s="205" t="s">
        <v>284</v>
      </c>
      <c r="E759" s="216" t="s">
        <v>1</v>
      </c>
      <c r="F759" s="217" t="s">
        <v>1370</v>
      </c>
      <c r="G759" s="215"/>
      <c r="H759" s="218">
        <v>40.5</v>
      </c>
      <c r="I759" s="219"/>
      <c r="J759" s="215"/>
      <c r="K759" s="215"/>
      <c r="L759" s="220"/>
      <c r="M759" s="221"/>
      <c r="N759" s="222"/>
      <c r="O759" s="222"/>
      <c r="P759" s="222"/>
      <c r="Q759" s="222"/>
      <c r="R759" s="222"/>
      <c r="S759" s="222"/>
      <c r="T759" s="223"/>
      <c r="AT759" s="224" t="s">
        <v>284</v>
      </c>
      <c r="AU759" s="224" t="s">
        <v>86</v>
      </c>
      <c r="AV759" s="13" t="s">
        <v>86</v>
      </c>
      <c r="AW759" s="13" t="s">
        <v>32</v>
      </c>
      <c r="AX759" s="13" t="s">
        <v>76</v>
      </c>
      <c r="AY759" s="224" t="s">
        <v>205</v>
      </c>
    </row>
    <row r="760" spans="2:51" s="13" customFormat="1" ht="12">
      <c r="B760" s="214"/>
      <c r="C760" s="215"/>
      <c r="D760" s="205" t="s">
        <v>284</v>
      </c>
      <c r="E760" s="216" t="s">
        <v>1</v>
      </c>
      <c r="F760" s="217" t="s">
        <v>1371</v>
      </c>
      <c r="G760" s="215"/>
      <c r="H760" s="218">
        <v>5.84</v>
      </c>
      <c r="I760" s="219"/>
      <c r="J760" s="215"/>
      <c r="K760" s="215"/>
      <c r="L760" s="220"/>
      <c r="M760" s="221"/>
      <c r="N760" s="222"/>
      <c r="O760" s="222"/>
      <c r="P760" s="222"/>
      <c r="Q760" s="222"/>
      <c r="R760" s="222"/>
      <c r="S760" s="222"/>
      <c r="T760" s="223"/>
      <c r="AT760" s="224" t="s">
        <v>284</v>
      </c>
      <c r="AU760" s="224" t="s">
        <v>86</v>
      </c>
      <c r="AV760" s="13" t="s">
        <v>86</v>
      </c>
      <c r="AW760" s="13" t="s">
        <v>32</v>
      </c>
      <c r="AX760" s="13" t="s">
        <v>76</v>
      </c>
      <c r="AY760" s="224" t="s">
        <v>205</v>
      </c>
    </row>
    <row r="761" spans="2:51" s="15" customFormat="1" ht="12">
      <c r="B761" s="239"/>
      <c r="C761" s="240"/>
      <c r="D761" s="205" t="s">
        <v>284</v>
      </c>
      <c r="E761" s="241" t="s">
        <v>1</v>
      </c>
      <c r="F761" s="242" t="s">
        <v>453</v>
      </c>
      <c r="G761" s="240"/>
      <c r="H761" s="243">
        <v>46.34</v>
      </c>
      <c r="I761" s="244"/>
      <c r="J761" s="240"/>
      <c r="K761" s="240"/>
      <c r="L761" s="245"/>
      <c r="M761" s="246"/>
      <c r="N761" s="247"/>
      <c r="O761" s="247"/>
      <c r="P761" s="247"/>
      <c r="Q761" s="247"/>
      <c r="R761" s="247"/>
      <c r="S761" s="247"/>
      <c r="T761" s="248"/>
      <c r="AT761" s="249" t="s">
        <v>284</v>
      </c>
      <c r="AU761" s="249" t="s">
        <v>86</v>
      </c>
      <c r="AV761" s="15" t="s">
        <v>211</v>
      </c>
      <c r="AW761" s="15" t="s">
        <v>32</v>
      </c>
      <c r="AX761" s="15" t="s">
        <v>84</v>
      </c>
      <c r="AY761" s="249" t="s">
        <v>205</v>
      </c>
    </row>
    <row r="762" spans="2:63" s="12" customFormat="1" ht="22.9" customHeight="1">
      <c r="B762" s="176"/>
      <c r="C762" s="177"/>
      <c r="D762" s="178" t="s">
        <v>75</v>
      </c>
      <c r="E762" s="190" t="s">
        <v>1372</v>
      </c>
      <c r="F762" s="190" t="s">
        <v>1373</v>
      </c>
      <c r="G762" s="177"/>
      <c r="H762" s="177"/>
      <c r="I762" s="180"/>
      <c r="J762" s="191">
        <f>BK762</f>
        <v>0</v>
      </c>
      <c r="K762" s="177"/>
      <c r="L762" s="182"/>
      <c r="M762" s="183"/>
      <c r="N762" s="184"/>
      <c r="O762" s="184"/>
      <c r="P762" s="185">
        <f>SUM(P763:P811)</f>
        <v>0</v>
      </c>
      <c r="Q762" s="184"/>
      <c r="R762" s="185">
        <f>SUM(R763:R811)</f>
        <v>0.9528379999999999</v>
      </c>
      <c r="S762" s="184"/>
      <c r="T762" s="186">
        <f>SUM(T763:T811)</f>
        <v>0.0253172</v>
      </c>
      <c r="AR762" s="187" t="s">
        <v>86</v>
      </c>
      <c r="AT762" s="188" t="s">
        <v>75</v>
      </c>
      <c r="AU762" s="188" t="s">
        <v>84</v>
      </c>
      <c r="AY762" s="187" t="s">
        <v>205</v>
      </c>
      <c r="BK762" s="189">
        <f>SUM(BK763:BK811)</f>
        <v>0</v>
      </c>
    </row>
    <row r="763" spans="1:65" s="2" customFormat="1" ht="14.45" customHeight="1">
      <c r="A763" s="35"/>
      <c r="B763" s="36"/>
      <c r="C763" s="192" t="s">
        <v>1374</v>
      </c>
      <c r="D763" s="192" t="s">
        <v>207</v>
      </c>
      <c r="E763" s="193" t="s">
        <v>1375</v>
      </c>
      <c r="F763" s="194" t="s">
        <v>1376</v>
      </c>
      <c r="G763" s="195" t="s">
        <v>326</v>
      </c>
      <c r="H763" s="196">
        <v>15.16</v>
      </c>
      <c r="I763" s="197"/>
      <c r="J763" s="198">
        <f>ROUND(I763*H763,2)</f>
        <v>0</v>
      </c>
      <c r="K763" s="194" t="s">
        <v>278</v>
      </c>
      <c r="L763" s="40"/>
      <c r="M763" s="199" t="s">
        <v>1</v>
      </c>
      <c r="N763" s="200" t="s">
        <v>41</v>
      </c>
      <c r="O763" s="72"/>
      <c r="P763" s="201">
        <f>O763*H763</f>
        <v>0</v>
      </c>
      <c r="Q763" s="201">
        <v>0</v>
      </c>
      <c r="R763" s="201">
        <f>Q763*H763</f>
        <v>0</v>
      </c>
      <c r="S763" s="201">
        <v>0.00167</v>
      </c>
      <c r="T763" s="202">
        <f>S763*H763</f>
        <v>0.0253172</v>
      </c>
      <c r="U763" s="35"/>
      <c r="V763" s="35"/>
      <c r="W763" s="35"/>
      <c r="X763" s="35"/>
      <c r="Y763" s="35"/>
      <c r="Z763" s="35"/>
      <c r="AA763" s="35"/>
      <c r="AB763" s="35"/>
      <c r="AC763" s="35"/>
      <c r="AD763" s="35"/>
      <c r="AE763" s="35"/>
      <c r="AR763" s="203" t="s">
        <v>341</v>
      </c>
      <c r="AT763" s="203" t="s">
        <v>207</v>
      </c>
      <c r="AU763" s="203" t="s">
        <v>86</v>
      </c>
      <c r="AY763" s="18" t="s">
        <v>205</v>
      </c>
      <c r="BE763" s="204">
        <f>IF(N763="základní",J763,0)</f>
        <v>0</v>
      </c>
      <c r="BF763" s="204">
        <f>IF(N763="snížená",J763,0)</f>
        <v>0</v>
      </c>
      <c r="BG763" s="204">
        <f>IF(N763="zákl. přenesená",J763,0)</f>
        <v>0</v>
      </c>
      <c r="BH763" s="204">
        <f>IF(N763="sníž. přenesená",J763,0)</f>
        <v>0</v>
      </c>
      <c r="BI763" s="204">
        <f>IF(N763="nulová",J763,0)</f>
        <v>0</v>
      </c>
      <c r="BJ763" s="18" t="s">
        <v>84</v>
      </c>
      <c r="BK763" s="204">
        <f>ROUND(I763*H763,2)</f>
        <v>0</v>
      </c>
      <c r="BL763" s="18" t="s">
        <v>341</v>
      </c>
      <c r="BM763" s="203" t="s">
        <v>1377</v>
      </c>
    </row>
    <row r="764" spans="2:51" s="13" customFormat="1" ht="12">
      <c r="B764" s="214"/>
      <c r="C764" s="215"/>
      <c r="D764" s="205" t="s">
        <v>284</v>
      </c>
      <c r="E764" s="216" t="s">
        <v>1</v>
      </c>
      <c r="F764" s="217" t="s">
        <v>1378</v>
      </c>
      <c r="G764" s="215"/>
      <c r="H764" s="218">
        <v>15.16</v>
      </c>
      <c r="I764" s="219"/>
      <c r="J764" s="215"/>
      <c r="K764" s="215"/>
      <c r="L764" s="220"/>
      <c r="M764" s="221"/>
      <c r="N764" s="222"/>
      <c r="O764" s="222"/>
      <c r="P764" s="222"/>
      <c r="Q764" s="222"/>
      <c r="R764" s="222"/>
      <c r="S764" s="222"/>
      <c r="T764" s="223"/>
      <c r="AT764" s="224" t="s">
        <v>284</v>
      </c>
      <c r="AU764" s="224" t="s">
        <v>86</v>
      </c>
      <c r="AV764" s="13" t="s">
        <v>86</v>
      </c>
      <c r="AW764" s="13" t="s">
        <v>32</v>
      </c>
      <c r="AX764" s="13" t="s">
        <v>84</v>
      </c>
      <c r="AY764" s="224" t="s">
        <v>205</v>
      </c>
    </row>
    <row r="765" spans="1:65" s="2" customFormat="1" ht="24.2" customHeight="1">
      <c r="A765" s="35"/>
      <c r="B765" s="36"/>
      <c r="C765" s="192" t="s">
        <v>1379</v>
      </c>
      <c r="D765" s="192" t="s">
        <v>207</v>
      </c>
      <c r="E765" s="193" t="s">
        <v>1380</v>
      </c>
      <c r="F765" s="194" t="s">
        <v>1381</v>
      </c>
      <c r="G765" s="195" t="s">
        <v>326</v>
      </c>
      <c r="H765" s="196">
        <v>170</v>
      </c>
      <c r="I765" s="197"/>
      <c r="J765" s="198">
        <f>ROUND(I765*H765,2)</f>
        <v>0</v>
      </c>
      <c r="K765" s="194" t="s">
        <v>278</v>
      </c>
      <c r="L765" s="40"/>
      <c r="M765" s="199" t="s">
        <v>1</v>
      </c>
      <c r="N765" s="200" t="s">
        <v>41</v>
      </c>
      <c r="O765" s="72"/>
      <c r="P765" s="201">
        <f>O765*H765</f>
        <v>0</v>
      </c>
      <c r="Q765" s="201">
        <v>0.00287</v>
      </c>
      <c r="R765" s="201">
        <f>Q765*H765</f>
        <v>0.4879</v>
      </c>
      <c r="S765" s="201">
        <v>0</v>
      </c>
      <c r="T765" s="202">
        <f>S765*H765</f>
        <v>0</v>
      </c>
      <c r="U765" s="35"/>
      <c r="V765" s="35"/>
      <c r="W765" s="35"/>
      <c r="X765" s="35"/>
      <c r="Y765" s="35"/>
      <c r="Z765" s="35"/>
      <c r="AA765" s="35"/>
      <c r="AB765" s="35"/>
      <c r="AC765" s="35"/>
      <c r="AD765" s="35"/>
      <c r="AE765" s="35"/>
      <c r="AR765" s="203" t="s">
        <v>341</v>
      </c>
      <c r="AT765" s="203" t="s">
        <v>207</v>
      </c>
      <c r="AU765" s="203" t="s">
        <v>86</v>
      </c>
      <c r="AY765" s="18" t="s">
        <v>205</v>
      </c>
      <c r="BE765" s="204">
        <f>IF(N765="základní",J765,0)</f>
        <v>0</v>
      </c>
      <c r="BF765" s="204">
        <f>IF(N765="snížená",J765,0)</f>
        <v>0</v>
      </c>
      <c r="BG765" s="204">
        <f>IF(N765="zákl. přenesená",J765,0)</f>
        <v>0</v>
      </c>
      <c r="BH765" s="204">
        <f>IF(N765="sníž. přenesená",J765,0)</f>
        <v>0</v>
      </c>
      <c r="BI765" s="204">
        <f>IF(N765="nulová",J765,0)</f>
        <v>0</v>
      </c>
      <c r="BJ765" s="18" t="s">
        <v>84</v>
      </c>
      <c r="BK765" s="204">
        <f>ROUND(I765*H765,2)</f>
        <v>0</v>
      </c>
      <c r="BL765" s="18" t="s">
        <v>341</v>
      </c>
      <c r="BM765" s="203" t="s">
        <v>1382</v>
      </c>
    </row>
    <row r="766" spans="1:47" s="2" customFormat="1" ht="48.75">
      <c r="A766" s="35"/>
      <c r="B766" s="36"/>
      <c r="C766" s="37"/>
      <c r="D766" s="205" t="s">
        <v>225</v>
      </c>
      <c r="E766" s="37"/>
      <c r="F766" s="206" t="s">
        <v>1383</v>
      </c>
      <c r="G766" s="37"/>
      <c r="H766" s="37"/>
      <c r="I766" s="207"/>
      <c r="J766" s="37"/>
      <c r="K766" s="37"/>
      <c r="L766" s="40"/>
      <c r="M766" s="208"/>
      <c r="N766" s="209"/>
      <c r="O766" s="72"/>
      <c r="P766" s="72"/>
      <c r="Q766" s="72"/>
      <c r="R766" s="72"/>
      <c r="S766" s="72"/>
      <c r="T766" s="73"/>
      <c r="U766" s="35"/>
      <c r="V766" s="35"/>
      <c r="W766" s="35"/>
      <c r="X766" s="35"/>
      <c r="Y766" s="35"/>
      <c r="Z766" s="35"/>
      <c r="AA766" s="35"/>
      <c r="AB766" s="35"/>
      <c r="AC766" s="35"/>
      <c r="AD766" s="35"/>
      <c r="AE766" s="35"/>
      <c r="AT766" s="18" t="s">
        <v>225</v>
      </c>
      <c r="AU766" s="18" t="s">
        <v>86</v>
      </c>
    </row>
    <row r="767" spans="2:51" s="13" customFormat="1" ht="12">
      <c r="B767" s="214"/>
      <c r="C767" s="215"/>
      <c r="D767" s="205" t="s">
        <v>284</v>
      </c>
      <c r="E767" s="216" t="s">
        <v>1</v>
      </c>
      <c r="F767" s="217" t="s">
        <v>1384</v>
      </c>
      <c r="G767" s="215"/>
      <c r="H767" s="218">
        <v>170</v>
      </c>
      <c r="I767" s="219"/>
      <c r="J767" s="215"/>
      <c r="K767" s="215"/>
      <c r="L767" s="220"/>
      <c r="M767" s="221"/>
      <c r="N767" s="222"/>
      <c r="O767" s="222"/>
      <c r="P767" s="222"/>
      <c r="Q767" s="222"/>
      <c r="R767" s="222"/>
      <c r="S767" s="222"/>
      <c r="T767" s="223"/>
      <c r="AT767" s="224" t="s">
        <v>284</v>
      </c>
      <c r="AU767" s="224" t="s">
        <v>86</v>
      </c>
      <c r="AV767" s="13" t="s">
        <v>86</v>
      </c>
      <c r="AW767" s="13" t="s">
        <v>32</v>
      </c>
      <c r="AX767" s="13" t="s">
        <v>84</v>
      </c>
      <c r="AY767" s="224" t="s">
        <v>205</v>
      </c>
    </row>
    <row r="768" spans="1:65" s="2" customFormat="1" ht="24.2" customHeight="1">
      <c r="A768" s="35"/>
      <c r="B768" s="36"/>
      <c r="C768" s="192" t="s">
        <v>1385</v>
      </c>
      <c r="D768" s="192" t="s">
        <v>207</v>
      </c>
      <c r="E768" s="193" t="s">
        <v>1386</v>
      </c>
      <c r="F768" s="194" t="s">
        <v>1387</v>
      </c>
      <c r="G768" s="195" t="s">
        <v>326</v>
      </c>
      <c r="H768" s="196">
        <v>57.4</v>
      </c>
      <c r="I768" s="197"/>
      <c r="J768" s="198">
        <f>ROUND(I768*H768,2)</f>
        <v>0</v>
      </c>
      <c r="K768" s="194" t="s">
        <v>278</v>
      </c>
      <c r="L768" s="40"/>
      <c r="M768" s="199" t="s">
        <v>1</v>
      </c>
      <c r="N768" s="200" t="s">
        <v>41</v>
      </c>
      <c r="O768" s="72"/>
      <c r="P768" s="201">
        <f>O768*H768</f>
        <v>0</v>
      </c>
      <c r="Q768" s="201">
        <v>0.00352</v>
      </c>
      <c r="R768" s="201">
        <f>Q768*H768</f>
        <v>0.202048</v>
      </c>
      <c r="S768" s="201">
        <v>0</v>
      </c>
      <c r="T768" s="202">
        <f>S768*H768</f>
        <v>0</v>
      </c>
      <c r="U768" s="35"/>
      <c r="V768" s="35"/>
      <c r="W768" s="35"/>
      <c r="X768" s="35"/>
      <c r="Y768" s="35"/>
      <c r="Z768" s="35"/>
      <c r="AA768" s="35"/>
      <c r="AB768" s="35"/>
      <c r="AC768" s="35"/>
      <c r="AD768" s="35"/>
      <c r="AE768" s="35"/>
      <c r="AR768" s="203" t="s">
        <v>341</v>
      </c>
      <c r="AT768" s="203" t="s">
        <v>207</v>
      </c>
      <c r="AU768" s="203" t="s">
        <v>86</v>
      </c>
      <c r="AY768" s="18" t="s">
        <v>205</v>
      </c>
      <c r="BE768" s="204">
        <f>IF(N768="základní",J768,0)</f>
        <v>0</v>
      </c>
      <c r="BF768" s="204">
        <f>IF(N768="snížená",J768,0)</f>
        <v>0</v>
      </c>
      <c r="BG768" s="204">
        <f>IF(N768="zákl. přenesená",J768,0)</f>
        <v>0</v>
      </c>
      <c r="BH768" s="204">
        <f>IF(N768="sníž. přenesená",J768,0)</f>
        <v>0</v>
      </c>
      <c r="BI768" s="204">
        <f>IF(N768="nulová",J768,0)</f>
        <v>0</v>
      </c>
      <c r="BJ768" s="18" t="s">
        <v>84</v>
      </c>
      <c r="BK768" s="204">
        <f>ROUND(I768*H768,2)</f>
        <v>0</v>
      </c>
      <c r="BL768" s="18" t="s">
        <v>341</v>
      </c>
      <c r="BM768" s="203" t="s">
        <v>1388</v>
      </c>
    </row>
    <row r="769" spans="1:47" s="2" customFormat="1" ht="48.75">
      <c r="A769" s="35"/>
      <c r="B769" s="36"/>
      <c r="C769" s="37"/>
      <c r="D769" s="205" t="s">
        <v>225</v>
      </c>
      <c r="E769" s="37"/>
      <c r="F769" s="206" t="s">
        <v>1389</v>
      </c>
      <c r="G769" s="37"/>
      <c r="H769" s="37"/>
      <c r="I769" s="207"/>
      <c r="J769" s="37"/>
      <c r="K769" s="37"/>
      <c r="L769" s="40"/>
      <c r="M769" s="208"/>
      <c r="N769" s="209"/>
      <c r="O769" s="72"/>
      <c r="P769" s="72"/>
      <c r="Q769" s="72"/>
      <c r="R769" s="72"/>
      <c r="S769" s="72"/>
      <c r="T769" s="73"/>
      <c r="U769" s="35"/>
      <c r="V769" s="35"/>
      <c r="W769" s="35"/>
      <c r="X769" s="35"/>
      <c r="Y769" s="35"/>
      <c r="Z769" s="35"/>
      <c r="AA769" s="35"/>
      <c r="AB769" s="35"/>
      <c r="AC769" s="35"/>
      <c r="AD769" s="35"/>
      <c r="AE769" s="35"/>
      <c r="AT769" s="18" t="s">
        <v>225</v>
      </c>
      <c r="AU769" s="18" t="s">
        <v>86</v>
      </c>
    </row>
    <row r="770" spans="2:51" s="13" customFormat="1" ht="12">
      <c r="B770" s="214"/>
      <c r="C770" s="215"/>
      <c r="D770" s="205" t="s">
        <v>284</v>
      </c>
      <c r="E770" s="216" t="s">
        <v>1</v>
      </c>
      <c r="F770" s="217" t="s">
        <v>1390</v>
      </c>
      <c r="G770" s="215"/>
      <c r="H770" s="218">
        <v>44</v>
      </c>
      <c r="I770" s="219"/>
      <c r="J770" s="215"/>
      <c r="K770" s="215"/>
      <c r="L770" s="220"/>
      <c r="M770" s="221"/>
      <c r="N770" s="222"/>
      <c r="O770" s="222"/>
      <c r="P770" s="222"/>
      <c r="Q770" s="222"/>
      <c r="R770" s="222"/>
      <c r="S770" s="222"/>
      <c r="T770" s="223"/>
      <c r="AT770" s="224" t="s">
        <v>284</v>
      </c>
      <c r="AU770" s="224" t="s">
        <v>86</v>
      </c>
      <c r="AV770" s="13" t="s">
        <v>86</v>
      </c>
      <c r="AW770" s="13" t="s">
        <v>32</v>
      </c>
      <c r="AX770" s="13" t="s">
        <v>76</v>
      </c>
      <c r="AY770" s="224" t="s">
        <v>205</v>
      </c>
    </row>
    <row r="771" spans="2:51" s="13" customFormat="1" ht="12">
      <c r="B771" s="214"/>
      <c r="C771" s="215"/>
      <c r="D771" s="205" t="s">
        <v>284</v>
      </c>
      <c r="E771" s="216" t="s">
        <v>1</v>
      </c>
      <c r="F771" s="217" t="s">
        <v>1391</v>
      </c>
      <c r="G771" s="215"/>
      <c r="H771" s="218">
        <v>4</v>
      </c>
      <c r="I771" s="219"/>
      <c r="J771" s="215"/>
      <c r="K771" s="215"/>
      <c r="L771" s="220"/>
      <c r="M771" s="221"/>
      <c r="N771" s="222"/>
      <c r="O771" s="222"/>
      <c r="P771" s="222"/>
      <c r="Q771" s="222"/>
      <c r="R771" s="222"/>
      <c r="S771" s="222"/>
      <c r="T771" s="223"/>
      <c r="AT771" s="224" t="s">
        <v>284</v>
      </c>
      <c r="AU771" s="224" t="s">
        <v>86</v>
      </c>
      <c r="AV771" s="13" t="s">
        <v>86</v>
      </c>
      <c r="AW771" s="13" t="s">
        <v>32</v>
      </c>
      <c r="AX771" s="13" t="s">
        <v>76</v>
      </c>
      <c r="AY771" s="224" t="s">
        <v>205</v>
      </c>
    </row>
    <row r="772" spans="2:51" s="13" customFormat="1" ht="12">
      <c r="B772" s="214"/>
      <c r="C772" s="215"/>
      <c r="D772" s="205" t="s">
        <v>284</v>
      </c>
      <c r="E772" s="216" t="s">
        <v>1</v>
      </c>
      <c r="F772" s="217" t="s">
        <v>1392</v>
      </c>
      <c r="G772" s="215"/>
      <c r="H772" s="218">
        <v>7</v>
      </c>
      <c r="I772" s="219"/>
      <c r="J772" s="215"/>
      <c r="K772" s="215"/>
      <c r="L772" s="220"/>
      <c r="M772" s="221"/>
      <c r="N772" s="222"/>
      <c r="O772" s="222"/>
      <c r="P772" s="222"/>
      <c r="Q772" s="222"/>
      <c r="R772" s="222"/>
      <c r="S772" s="222"/>
      <c r="T772" s="223"/>
      <c r="AT772" s="224" t="s">
        <v>284</v>
      </c>
      <c r="AU772" s="224" t="s">
        <v>86</v>
      </c>
      <c r="AV772" s="13" t="s">
        <v>86</v>
      </c>
      <c r="AW772" s="13" t="s">
        <v>32</v>
      </c>
      <c r="AX772" s="13" t="s">
        <v>76</v>
      </c>
      <c r="AY772" s="224" t="s">
        <v>205</v>
      </c>
    </row>
    <row r="773" spans="2:51" s="13" customFormat="1" ht="12">
      <c r="B773" s="214"/>
      <c r="C773" s="215"/>
      <c r="D773" s="205" t="s">
        <v>284</v>
      </c>
      <c r="E773" s="216" t="s">
        <v>1</v>
      </c>
      <c r="F773" s="217" t="s">
        <v>1393</v>
      </c>
      <c r="G773" s="215"/>
      <c r="H773" s="218">
        <v>2.4</v>
      </c>
      <c r="I773" s="219"/>
      <c r="J773" s="215"/>
      <c r="K773" s="215"/>
      <c r="L773" s="220"/>
      <c r="M773" s="221"/>
      <c r="N773" s="222"/>
      <c r="O773" s="222"/>
      <c r="P773" s="222"/>
      <c r="Q773" s="222"/>
      <c r="R773" s="222"/>
      <c r="S773" s="222"/>
      <c r="T773" s="223"/>
      <c r="AT773" s="224" t="s">
        <v>284</v>
      </c>
      <c r="AU773" s="224" t="s">
        <v>86</v>
      </c>
      <c r="AV773" s="13" t="s">
        <v>86</v>
      </c>
      <c r="AW773" s="13" t="s">
        <v>32</v>
      </c>
      <c r="AX773" s="13" t="s">
        <v>76</v>
      </c>
      <c r="AY773" s="224" t="s">
        <v>205</v>
      </c>
    </row>
    <row r="774" spans="2:51" s="15" customFormat="1" ht="12">
      <c r="B774" s="239"/>
      <c r="C774" s="240"/>
      <c r="D774" s="205" t="s">
        <v>284</v>
      </c>
      <c r="E774" s="241" t="s">
        <v>1</v>
      </c>
      <c r="F774" s="242" t="s">
        <v>453</v>
      </c>
      <c r="G774" s="240"/>
      <c r="H774" s="243">
        <v>57.4</v>
      </c>
      <c r="I774" s="244"/>
      <c r="J774" s="240"/>
      <c r="K774" s="240"/>
      <c r="L774" s="245"/>
      <c r="M774" s="246"/>
      <c r="N774" s="247"/>
      <c r="O774" s="247"/>
      <c r="P774" s="247"/>
      <c r="Q774" s="247"/>
      <c r="R774" s="247"/>
      <c r="S774" s="247"/>
      <c r="T774" s="248"/>
      <c r="AT774" s="249" t="s">
        <v>284</v>
      </c>
      <c r="AU774" s="249" t="s">
        <v>86</v>
      </c>
      <c r="AV774" s="15" t="s">
        <v>211</v>
      </c>
      <c r="AW774" s="15" t="s">
        <v>32</v>
      </c>
      <c r="AX774" s="15" t="s">
        <v>84</v>
      </c>
      <c r="AY774" s="249" t="s">
        <v>205</v>
      </c>
    </row>
    <row r="775" spans="1:65" s="2" customFormat="1" ht="24.2" customHeight="1">
      <c r="A775" s="35"/>
      <c r="B775" s="36"/>
      <c r="C775" s="192" t="s">
        <v>1394</v>
      </c>
      <c r="D775" s="192" t="s">
        <v>207</v>
      </c>
      <c r="E775" s="193" t="s">
        <v>1395</v>
      </c>
      <c r="F775" s="194" t="s">
        <v>1396</v>
      </c>
      <c r="G775" s="195" t="s">
        <v>326</v>
      </c>
      <c r="H775" s="196">
        <v>51</v>
      </c>
      <c r="I775" s="197"/>
      <c r="J775" s="198">
        <f>ROUND(I775*H775,2)</f>
        <v>0</v>
      </c>
      <c r="K775" s="194" t="s">
        <v>278</v>
      </c>
      <c r="L775" s="40"/>
      <c r="M775" s="199" t="s">
        <v>1</v>
      </c>
      <c r="N775" s="200" t="s">
        <v>41</v>
      </c>
      <c r="O775" s="72"/>
      <c r="P775" s="201">
        <f>O775*H775</f>
        <v>0</v>
      </c>
      <c r="Q775" s="201">
        <v>0.00228</v>
      </c>
      <c r="R775" s="201">
        <f>Q775*H775</f>
        <v>0.11628</v>
      </c>
      <c r="S775" s="201">
        <v>0</v>
      </c>
      <c r="T775" s="202">
        <f>S775*H775</f>
        <v>0</v>
      </c>
      <c r="U775" s="35"/>
      <c r="V775" s="35"/>
      <c r="W775" s="35"/>
      <c r="X775" s="35"/>
      <c r="Y775" s="35"/>
      <c r="Z775" s="35"/>
      <c r="AA775" s="35"/>
      <c r="AB775" s="35"/>
      <c r="AC775" s="35"/>
      <c r="AD775" s="35"/>
      <c r="AE775" s="35"/>
      <c r="AR775" s="203" t="s">
        <v>341</v>
      </c>
      <c r="AT775" s="203" t="s">
        <v>207</v>
      </c>
      <c r="AU775" s="203" t="s">
        <v>86</v>
      </c>
      <c r="AY775" s="18" t="s">
        <v>205</v>
      </c>
      <c r="BE775" s="204">
        <f>IF(N775="základní",J775,0)</f>
        <v>0</v>
      </c>
      <c r="BF775" s="204">
        <f>IF(N775="snížená",J775,0)</f>
        <v>0</v>
      </c>
      <c r="BG775" s="204">
        <f>IF(N775="zákl. přenesená",J775,0)</f>
        <v>0</v>
      </c>
      <c r="BH775" s="204">
        <f>IF(N775="sníž. přenesená",J775,0)</f>
        <v>0</v>
      </c>
      <c r="BI775" s="204">
        <f>IF(N775="nulová",J775,0)</f>
        <v>0</v>
      </c>
      <c r="BJ775" s="18" t="s">
        <v>84</v>
      </c>
      <c r="BK775" s="204">
        <f>ROUND(I775*H775,2)</f>
        <v>0</v>
      </c>
      <c r="BL775" s="18" t="s">
        <v>341</v>
      </c>
      <c r="BM775" s="203" t="s">
        <v>1397</v>
      </c>
    </row>
    <row r="776" spans="1:47" s="2" customFormat="1" ht="39">
      <c r="A776" s="35"/>
      <c r="B776" s="36"/>
      <c r="C776" s="37"/>
      <c r="D776" s="205" t="s">
        <v>225</v>
      </c>
      <c r="E776" s="37"/>
      <c r="F776" s="206" t="s">
        <v>1398</v>
      </c>
      <c r="G776" s="37"/>
      <c r="H776" s="37"/>
      <c r="I776" s="207"/>
      <c r="J776" s="37"/>
      <c r="K776" s="37"/>
      <c r="L776" s="40"/>
      <c r="M776" s="208"/>
      <c r="N776" s="209"/>
      <c r="O776" s="72"/>
      <c r="P776" s="72"/>
      <c r="Q776" s="72"/>
      <c r="R776" s="72"/>
      <c r="S776" s="72"/>
      <c r="T776" s="73"/>
      <c r="U776" s="35"/>
      <c r="V776" s="35"/>
      <c r="W776" s="35"/>
      <c r="X776" s="35"/>
      <c r="Y776" s="35"/>
      <c r="Z776" s="35"/>
      <c r="AA776" s="35"/>
      <c r="AB776" s="35"/>
      <c r="AC776" s="35"/>
      <c r="AD776" s="35"/>
      <c r="AE776" s="35"/>
      <c r="AT776" s="18" t="s">
        <v>225</v>
      </c>
      <c r="AU776" s="18" t="s">
        <v>86</v>
      </c>
    </row>
    <row r="777" spans="2:51" s="13" customFormat="1" ht="12">
      <c r="B777" s="214"/>
      <c r="C777" s="215"/>
      <c r="D777" s="205" t="s">
        <v>284</v>
      </c>
      <c r="E777" s="216" t="s">
        <v>1</v>
      </c>
      <c r="F777" s="217" t="s">
        <v>1399</v>
      </c>
      <c r="G777" s="215"/>
      <c r="H777" s="218">
        <v>51</v>
      </c>
      <c r="I777" s="219"/>
      <c r="J777" s="215"/>
      <c r="K777" s="215"/>
      <c r="L777" s="220"/>
      <c r="M777" s="221"/>
      <c r="N777" s="222"/>
      <c r="O777" s="222"/>
      <c r="P777" s="222"/>
      <c r="Q777" s="222"/>
      <c r="R777" s="222"/>
      <c r="S777" s="222"/>
      <c r="T777" s="223"/>
      <c r="AT777" s="224" t="s">
        <v>284</v>
      </c>
      <c r="AU777" s="224" t="s">
        <v>86</v>
      </c>
      <c r="AV777" s="13" t="s">
        <v>86</v>
      </c>
      <c r="AW777" s="13" t="s">
        <v>32</v>
      </c>
      <c r="AX777" s="13" t="s">
        <v>84</v>
      </c>
      <c r="AY777" s="224" t="s">
        <v>205</v>
      </c>
    </row>
    <row r="778" spans="1:65" s="2" customFormat="1" ht="24.2" customHeight="1">
      <c r="A778" s="35"/>
      <c r="B778" s="36"/>
      <c r="C778" s="192" t="s">
        <v>1400</v>
      </c>
      <c r="D778" s="192" t="s">
        <v>207</v>
      </c>
      <c r="E778" s="193" t="s">
        <v>1401</v>
      </c>
      <c r="F778" s="194" t="s">
        <v>1402</v>
      </c>
      <c r="G778" s="195" t="s">
        <v>326</v>
      </c>
      <c r="H778" s="196">
        <v>51</v>
      </c>
      <c r="I778" s="197"/>
      <c r="J778" s="198">
        <f>ROUND(I778*H778,2)</f>
        <v>0</v>
      </c>
      <c r="K778" s="194" t="s">
        <v>278</v>
      </c>
      <c r="L778" s="40"/>
      <c r="M778" s="199" t="s">
        <v>1</v>
      </c>
      <c r="N778" s="200" t="s">
        <v>41</v>
      </c>
      <c r="O778" s="72"/>
      <c r="P778" s="201">
        <f>O778*H778</f>
        <v>0</v>
      </c>
      <c r="Q778" s="201">
        <v>0.00169</v>
      </c>
      <c r="R778" s="201">
        <f>Q778*H778</f>
        <v>0.08619</v>
      </c>
      <c r="S778" s="201">
        <v>0</v>
      </c>
      <c r="T778" s="202">
        <f>S778*H778</f>
        <v>0</v>
      </c>
      <c r="U778" s="35"/>
      <c r="V778" s="35"/>
      <c r="W778" s="35"/>
      <c r="X778" s="35"/>
      <c r="Y778" s="35"/>
      <c r="Z778" s="35"/>
      <c r="AA778" s="35"/>
      <c r="AB778" s="35"/>
      <c r="AC778" s="35"/>
      <c r="AD778" s="35"/>
      <c r="AE778" s="35"/>
      <c r="AR778" s="203" t="s">
        <v>341</v>
      </c>
      <c r="AT778" s="203" t="s">
        <v>207</v>
      </c>
      <c r="AU778" s="203" t="s">
        <v>86</v>
      </c>
      <c r="AY778" s="18" t="s">
        <v>205</v>
      </c>
      <c r="BE778" s="204">
        <f>IF(N778="základní",J778,0)</f>
        <v>0</v>
      </c>
      <c r="BF778" s="204">
        <f>IF(N778="snížená",J778,0)</f>
        <v>0</v>
      </c>
      <c r="BG778" s="204">
        <f>IF(N778="zákl. přenesená",J778,0)</f>
        <v>0</v>
      </c>
      <c r="BH778" s="204">
        <f>IF(N778="sníž. přenesená",J778,0)</f>
        <v>0</v>
      </c>
      <c r="BI778" s="204">
        <f>IF(N778="nulová",J778,0)</f>
        <v>0</v>
      </c>
      <c r="BJ778" s="18" t="s">
        <v>84</v>
      </c>
      <c r="BK778" s="204">
        <f>ROUND(I778*H778,2)</f>
        <v>0</v>
      </c>
      <c r="BL778" s="18" t="s">
        <v>341</v>
      </c>
      <c r="BM778" s="203" t="s">
        <v>1403</v>
      </c>
    </row>
    <row r="779" spans="1:47" s="2" customFormat="1" ht="48.75">
      <c r="A779" s="35"/>
      <c r="B779" s="36"/>
      <c r="C779" s="37"/>
      <c r="D779" s="205" t="s">
        <v>225</v>
      </c>
      <c r="E779" s="37"/>
      <c r="F779" s="206" t="s">
        <v>1404</v>
      </c>
      <c r="G779" s="37"/>
      <c r="H779" s="37"/>
      <c r="I779" s="207"/>
      <c r="J779" s="37"/>
      <c r="K779" s="37"/>
      <c r="L779" s="40"/>
      <c r="M779" s="208"/>
      <c r="N779" s="209"/>
      <c r="O779" s="72"/>
      <c r="P779" s="72"/>
      <c r="Q779" s="72"/>
      <c r="R779" s="72"/>
      <c r="S779" s="72"/>
      <c r="T779" s="73"/>
      <c r="U779" s="35"/>
      <c r="V779" s="35"/>
      <c r="W779" s="35"/>
      <c r="X779" s="35"/>
      <c r="Y779" s="35"/>
      <c r="Z779" s="35"/>
      <c r="AA779" s="35"/>
      <c r="AB779" s="35"/>
      <c r="AC779" s="35"/>
      <c r="AD779" s="35"/>
      <c r="AE779" s="35"/>
      <c r="AT779" s="18" t="s">
        <v>225</v>
      </c>
      <c r="AU779" s="18" t="s">
        <v>86</v>
      </c>
    </row>
    <row r="780" spans="2:51" s="13" customFormat="1" ht="12">
      <c r="B780" s="214"/>
      <c r="C780" s="215"/>
      <c r="D780" s="205" t="s">
        <v>284</v>
      </c>
      <c r="E780" s="216" t="s">
        <v>1</v>
      </c>
      <c r="F780" s="217" t="s">
        <v>1405</v>
      </c>
      <c r="G780" s="215"/>
      <c r="H780" s="218">
        <v>51</v>
      </c>
      <c r="I780" s="219"/>
      <c r="J780" s="215"/>
      <c r="K780" s="215"/>
      <c r="L780" s="220"/>
      <c r="M780" s="221"/>
      <c r="N780" s="222"/>
      <c r="O780" s="222"/>
      <c r="P780" s="222"/>
      <c r="Q780" s="222"/>
      <c r="R780" s="222"/>
      <c r="S780" s="222"/>
      <c r="T780" s="223"/>
      <c r="AT780" s="224" t="s">
        <v>284</v>
      </c>
      <c r="AU780" s="224" t="s">
        <v>86</v>
      </c>
      <c r="AV780" s="13" t="s">
        <v>86</v>
      </c>
      <c r="AW780" s="13" t="s">
        <v>32</v>
      </c>
      <c r="AX780" s="13" t="s">
        <v>84</v>
      </c>
      <c r="AY780" s="224" t="s">
        <v>205</v>
      </c>
    </row>
    <row r="781" spans="1:65" s="2" customFormat="1" ht="24.2" customHeight="1">
      <c r="A781" s="35"/>
      <c r="B781" s="36"/>
      <c r="C781" s="192" t="s">
        <v>1406</v>
      </c>
      <c r="D781" s="192" t="s">
        <v>207</v>
      </c>
      <c r="E781" s="193" t="s">
        <v>1407</v>
      </c>
      <c r="F781" s="194" t="s">
        <v>1408</v>
      </c>
      <c r="G781" s="195" t="s">
        <v>326</v>
      </c>
      <c r="H781" s="196">
        <v>18</v>
      </c>
      <c r="I781" s="197"/>
      <c r="J781" s="198">
        <f>ROUND(I781*H781,2)</f>
        <v>0</v>
      </c>
      <c r="K781" s="194" t="s">
        <v>278</v>
      </c>
      <c r="L781" s="40"/>
      <c r="M781" s="199" t="s">
        <v>1</v>
      </c>
      <c r="N781" s="200" t="s">
        <v>41</v>
      </c>
      <c r="O781" s="72"/>
      <c r="P781" s="201">
        <f>O781*H781</f>
        <v>0</v>
      </c>
      <c r="Q781" s="201">
        <v>0.00191</v>
      </c>
      <c r="R781" s="201">
        <f>Q781*H781</f>
        <v>0.03438</v>
      </c>
      <c r="S781" s="201">
        <v>0</v>
      </c>
      <c r="T781" s="202">
        <f>S781*H781</f>
        <v>0</v>
      </c>
      <c r="U781" s="35"/>
      <c r="V781" s="35"/>
      <c r="W781" s="35"/>
      <c r="X781" s="35"/>
      <c r="Y781" s="35"/>
      <c r="Z781" s="35"/>
      <c r="AA781" s="35"/>
      <c r="AB781" s="35"/>
      <c r="AC781" s="35"/>
      <c r="AD781" s="35"/>
      <c r="AE781" s="35"/>
      <c r="AR781" s="203" t="s">
        <v>341</v>
      </c>
      <c r="AT781" s="203" t="s">
        <v>207</v>
      </c>
      <c r="AU781" s="203" t="s">
        <v>86</v>
      </c>
      <c r="AY781" s="18" t="s">
        <v>205</v>
      </c>
      <c r="BE781" s="204">
        <f>IF(N781="základní",J781,0)</f>
        <v>0</v>
      </c>
      <c r="BF781" s="204">
        <f>IF(N781="snížená",J781,0)</f>
        <v>0</v>
      </c>
      <c r="BG781" s="204">
        <f>IF(N781="zákl. přenesená",J781,0)</f>
        <v>0</v>
      </c>
      <c r="BH781" s="204">
        <f>IF(N781="sníž. přenesená",J781,0)</f>
        <v>0</v>
      </c>
      <c r="BI781" s="204">
        <f>IF(N781="nulová",J781,0)</f>
        <v>0</v>
      </c>
      <c r="BJ781" s="18" t="s">
        <v>84</v>
      </c>
      <c r="BK781" s="204">
        <f>ROUND(I781*H781,2)</f>
        <v>0</v>
      </c>
      <c r="BL781" s="18" t="s">
        <v>341</v>
      </c>
      <c r="BM781" s="203" t="s">
        <v>1409</v>
      </c>
    </row>
    <row r="782" spans="1:47" s="2" customFormat="1" ht="39">
      <c r="A782" s="35"/>
      <c r="B782" s="36"/>
      <c r="C782" s="37"/>
      <c r="D782" s="205" t="s">
        <v>225</v>
      </c>
      <c r="E782" s="37"/>
      <c r="F782" s="206" t="s">
        <v>1410</v>
      </c>
      <c r="G782" s="37"/>
      <c r="H782" s="37"/>
      <c r="I782" s="207"/>
      <c r="J782" s="37"/>
      <c r="K782" s="37"/>
      <c r="L782" s="40"/>
      <c r="M782" s="208"/>
      <c r="N782" s="209"/>
      <c r="O782" s="72"/>
      <c r="P782" s="72"/>
      <c r="Q782" s="72"/>
      <c r="R782" s="72"/>
      <c r="S782" s="72"/>
      <c r="T782" s="73"/>
      <c r="U782" s="35"/>
      <c r="V782" s="35"/>
      <c r="W782" s="35"/>
      <c r="X782" s="35"/>
      <c r="Y782" s="35"/>
      <c r="Z782" s="35"/>
      <c r="AA782" s="35"/>
      <c r="AB782" s="35"/>
      <c r="AC782" s="35"/>
      <c r="AD782" s="35"/>
      <c r="AE782" s="35"/>
      <c r="AT782" s="18" t="s">
        <v>225</v>
      </c>
      <c r="AU782" s="18" t="s">
        <v>86</v>
      </c>
    </row>
    <row r="783" spans="2:51" s="13" customFormat="1" ht="12">
      <c r="B783" s="214"/>
      <c r="C783" s="215"/>
      <c r="D783" s="205" t="s">
        <v>284</v>
      </c>
      <c r="E783" s="216" t="s">
        <v>1</v>
      </c>
      <c r="F783" s="217" t="s">
        <v>1411</v>
      </c>
      <c r="G783" s="215"/>
      <c r="H783" s="218">
        <v>18</v>
      </c>
      <c r="I783" s="219"/>
      <c r="J783" s="215"/>
      <c r="K783" s="215"/>
      <c r="L783" s="220"/>
      <c r="M783" s="221"/>
      <c r="N783" s="222"/>
      <c r="O783" s="222"/>
      <c r="P783" s="222"/>
      <c r="Q783" s="222"/>
      <c r="R783" s="222"/>
      <c r="S783" s="222"/>
      <c r="T783" s="223"/>
      <c r="AT783" s="224" t="s">
        <v>284</v>
      </c>
      <c r="AU783" s="224" t="s">
        <v>86</v>
      </c>
      <c r="AV783" s="13" t="s">
        <v>86</v>
      </c>
      <c r="AW783" s="13" t="s">
        <v>32</v>
      </c>
      <c r="AX783" s="13" t="s">
        <v>84</v>
      </c>
      <c r="AY783" s="224" t="s">
        <v>205</v>
      </c>
    </row>
    <row r="784" spans="1:65" s="2" customFormat="1" ht="24.2" customHeight="1">
      <c r="A784" s="35"/>
      <c r="B784" s="36"/>
      <c r="C784" s="192" t="s">
        <v>1412</v>
      </c>
      <c r="D784" s="192" t="s">
        <v>207</v>
      </c>
      <c r="E784" s="193" t="s">
        <v>1413</v>
      </c>
      <c r="F784" s="194" t="s">
        <v>1414</v>
      </c>
      <c r="G784" s="195" t="s">
        <v>326</v>
      </c>
      <c r="H784" s="196">
        <v>12</v>
      </c>
      <c r="I784" s="197"/>
      <c r="J784" s="198">
        <f>ROUND(I784*H784,2)</f>
        <v>0</v>
      </c>
      <c r="K784" s="194" t="s">
        <v>278</v>
      </c>
      <c r="L784" s="40"/>
      <c r="M784" s="199" t="s">
        <v>1</v>
      </c>
      <c r="N784" s="200" t="s">
        <v>41</v>
      </c>
      <c r="O784" s="72"/>
      <c r="P784" s="201">
        <f>O784*H784</f>
        <v>0</v>
      </c>
      <c r="Q784" s="201">
        <v>0.00217</v>
      </c>
      <c r="R784" s="201">
        <f>Q784*H784</f>
        <v>0.02604</v>
      </c>
      <c r="S784" s="201">
        <v>0</v>
      </c>
      <c r="T784" s="202">
        <f>S784*H784</f>
        <v>0</v>
      </c>
      <c r="U784" s="35"/>
      <c r="V784" s="35"/>
      <c r="W784" s="35"/>
      <c r="X784" s="35"/>
      <c r="Y784" s="35"/>
      <c r="Z784" s="35"/>
      <c r="AA784" s="35"/>
      <c r="AB784" s="35"/>
      <c r="AC784" s="35"/>
      <c r="AD784" s="35"/>
      <c r="AE784" s="35"/>
      <c r="AR784" s="203" t="s">
        <v>341</v>
      </c>
      <c r="AT784" s="203" t="s">
        <v>207</v>
      </c>
      <c r="AU784" s="203" t="s">
        <v>86</v>
      </c>
      <c r="AY784" s="18" t="s">
        <v>205</v>
      </c>
      <c r="BE784" s="204">
        <f>IF(N784="základní",J784,0)</f>
        <v>0</v>
      </c>
      <c r="BF784" s="204">
        <f>IF(N784="snížená",J784,0)</f>
        <v>0</v>
      </c>
      <c r="BG784" s="204">
        <f>IF(N784="zákl. přenesená",J784,0)</f>
        <v>0</v>
      </c>
      <c r="BH784" s="204">
        <f>IF(N784="sníž. přenesená",J784,0)</f>
        <v>0</v>
      </c>
      <c r="BI784" s="204">
        <f>IF(N784="nulová",J784,0)</f>
        <v>0</v>
      </c>
      <c r="BJ784" s="18" t="s">
        <v>84</v>
      </c>
      <c r="BK784" s="204">
        <f>ROUND(I784*H784,2)</f>
        <v>0</v>
      </c>
      <c r="BL784" s="18" t="s">
        <v>341</v>
      </c>
      <c r="BM784" s="203" t="s">
        <v>1415</v>
      </c>
    </row>
    <row r="785" spans="1:47" s="2" customFormat="1" ht="39">
      <c r="A785" s="35"/>
      <c r="B785" s="36"/>
      <c r="C785" s="37"/>
      <c r="D785" s="205" t="s">
        <v>225</v>
      </c>
      <c r="E785" s="37"/>
      <c r="F785" s="206" t="s">
        <v>1410</v>
      </c>
      <c r="G785" s="37"/>
      <c r="H785" s="37"/>
      <c r="I785" s="207"/>
      <c r="J785" s="37"/>
      <c r="K785" s="37"/>
      <c r="L785" s="40"/>
      <c r="M785" s="208"/>
      <c r="N785" s="209"/>
      <c r="O785" s="72"/>
      <c r="P785" s="72"/>
      <c r="Q785" s="72"/>
      <c r="R785" s="72"/>
      <c r="S785" s="72"/>
      <c r="T785" s="73"/>
      <c r="U785" s="35"/>
      <c r="V785" s="35"/>
      <c r="W785" s="35"/>
      <c r="X785" s="35"/>
      <c r="Y785" s="35"/>
      <c r="Z785" s="35"/>
      <c r="AA785" s="35"/>
      <c r="AB785" s="35"/>
      <c r="AC785" s="35"/>
      <c r="AD785" s="35"/>
      <c r="AE785" s="35"/>
      <c r="AT785" s="18" t="s">
        <v>225</v>
      </c>
      <c r="AU785" s="18" t="s">
        <v>86</v>
      </c>
    </row>
    <row r="786" spans="2:51" s="13" customFormat="1" ht="12">
      <c r="B786" s="214"/>
      <c r="C786" s="215"/>
      <c r="D786" s="205" t="s">
        <v>284</v>
      </c>
      <c r="E786" s="216" t="s">
        <v>1</v>
      </c>
      <c r="F786" s="217" t="s">
        <v>1416</v>
      </c>
      <c r="G786" s="215"/>
      <c r="H786" s="218">
        <v>12</v>
      </c>
      <c r="I786" s="219"/>
      <c r="J786" s="215"/>
      <c r="K786" s="215"/>
      <c r="L786" s="220"/>
      <c r="M786" s="221"/>
      <c r="N786" s="222"/>
      <c r="O786" s="222"/>
      <c r="P786" s="222"/>
      <c r="Q786" s="222"/>
      <c r="R786" s="222"/>
      <c r="S786" s="222"/>
      <c r="T786" s="223"/>
      <c r="AT786" s="224" t="s">
        <v>284</v>
      </c>
      <c r="AU786" s="224" t="s">
        <v>86</v>
      </c>
      <c r="AV786" s="13" t="s">
        <v>86</v>
      </c>
      <c r="AW786" s="13" t="s">
        <v>32</v>
      </c>
      <c r="AX786" s="13" t="s">
        <v>84</v>
      </c>
      <c r="AY786" s="224" t="s">
        <v>205</v>
      </c>
    </row>
    <row r="787" spans="1:65" s="2" customFormat="1" ht="24.2" customHeight="1">
      <c r="A787" s="35"/>
      <c r="B787" s="36"/>
      <c r="C787" s="192" t="s">
        <v>1417</v>
      </c>
      <c r="D787" s="192" t="s">
        <v>207</v>
      </c>
      <c r="E787" s="193" t="s">
        <v>1418</v>
      </c>
      <c r="F787" s="194" t="s">
        <v>1419</v>
      </c>
      <c r="G787" s="195" t="s">
        <v>1137</v>
      </c>
      <c r="H787" s="271"/>
      <c r="I787" s="197"/>
      <c r="J787" s="198">
        <f>ROUND(I787*H787,2)</f>
        <v>0</v>
      </c>
      <c r="K787" s="194" t="s">
        <v>278</v>
      </c>
      <c r="L787" s="40"/>
      <c r="M787" s="199" t="s">
        <v>1</v>
      </c>
      <c r="N787" s="200" t="s">
        <v>41</v>
      </c>
      <c r="O787" s="72"/>
      <c r="P787" s="201">
        <f>O787*H787</f>
        <v>0</v>
      </c>
      <c r="Q787" s="201">
        <v>0</v>
      </c>
      <c r="R787" s="201">
        <f>Q787*H787</f>
        <v>0</v>
      </c>
      <c r="S787" s="201">
        <v>0</v>
      </c>
      <c r="T787" s="202">
        <f>S787*H787</f>
        <v>0</v>
      </c>
      <c r="U787" s="35"/>
      <c r="V787" s="35"/>
      <c r="W787" s="35"/>
      <c r="X787" s="35"/>
      <c r="Y787" s="35"/>
      <c r="Z787" s="35"/>
      <c r="AA787" s="35"/>
      <c r="AB787" s="35"/>
      <c r="AC787" s="35"/>
      <c r="AD787" s="35"/>
      <c r="AE787" s="35"/>
      <c r="AR787" s="203" t="s">
        <v>341</v>
      </c>
      <c r="AT787" s="203" t="s">
        <v>207</v>
      </c>
      <c r="AU787" s="203" t="s">
        <v>86</v>
      </c>
      <c r="AY787" s="18" t="s">
        <v>205</v>
      </c>
      <c r="BE787" s="204">
        <f>IF(N787="základní",J787,0)</f>
        <v>0</v>
      </c>
      <c r="BF787" s="204">
        <f>IF(N787="snížená",J787,0)</f>
        <v>0</v>
      </c>
      <c r="BG787" s="204">
        <f>IF(N787="zákl. přenesená",J787,0)</f>
        <v>0</v>
      </c>
      <c r="BH787" s="204">
        <f>IF(N787="sníž. přenesená",J787,0)</f>
        <v>0</v>
      </c>
      <c r="BI787" s="204">
        <f>IF(N787="nulová",J787,0)</f>
        <v>0</v>
      </c>
      <c r="BJ787" s="18" t="s">
        <v>84</v>
      </c>
      <c r="BK787" s="204">
        <f>ROUND(I787*H787,2)</f>
        <v>0</v>
      </c>
      <c r="BL787" s="18" t="s">
        <v>341</v>
      </c>
      <c r="BM787" s="203" t="s">
        <v>1420</v>
      </c>
    </row>
    <row r="788" spans="1:65" s="2" customFormat="1" ht="24.2" customHeight="1">
      <c r="A788" s="35"/>
      <c r="B788" s="36"/>
      <c r="C788" s="192" t="s">
        <v>1421</v>
      </c>
      <c r="D788" s="192" t="s">
        <v>207</v>
      </c>
      <c r="E788" s="193" t="s">
        <v>1422</v>
      </c>
      <c r="F788" s="194" t="s">
        <v>1423</v>
      </c>
      <c r="G788" s="195" t="s">
        <v>326</v>
      </c>
      <c r="H788" s="196">
        <v>83</v>
      </c>
      <c r="I788" s="197"/>
      <c r="J788" s="198">
        <f>ROUND(I788*H788,2)</f>
        <v>0</v>
      </c>
      <c r="K788" s="194" t="s">
        <v>1</v>
      </c>
      <c r="L788" s="40"/>
      <c r="M788" s="199" t="s">
        <v>1</v>
      </c>
      <c r="N788" s="200" t="s">
        <v>41</v>
      </c>
      <c r="O788" s="72"/>
      <c r="P788" s="201">
        <f>O788*H788</f>
        <v>0</v>
      </c>
      <c r="Q788" s="201">
        <v>0</v>
      </c>
      <c r="R788" s="201">
        <f>Q788*H788</f>
        <v>0</v>
      </c>
      <c r="S788" s="201">
        <v>0</v>
      </c>
      <c r="T788" s="202">
        <f>S788*H788</f>
        <v>0</v>
      </c>
      <c r="U788" s="35"/>
      <c r="V788" s="35"/>
      <c r="W788" s="35"/>
      <c r="X788" s="35"/>
      <c r="Y788" s="35"/>
      <c r="Z788" s="35"/>
      <c r="AA788" s="35"/>
      <c r="AB788" s="35"/>
      <c r="AC788" s="35"/>
      <c r="AD788" s="35"/>
      <c r="AE788" s="35"/>
      <c r="AR788" s="203" t="s">
        <v>341</v>
      </c>
      <c r="AT788" s="203" t="s">
        <v>207</v>
      </c>
      <c r="AU788" s="203" t="s">
        <v>86</v>
      </c>
      <c r="AY788" s="18" t="s">
        <v>205</v>
      </c>
      <c r="BE788" s="204">
        <f>IF(N788="základní",J788,0)</f>
        <v>0</v>
      </c>
      <c r="BF788" s="204">
        <f>IF(N788="snížená",J788,0)</f>
        <v>0</v>
      </c>
      <c r="BG788" s="204">
        <f>IF(N788="zákl. přenesená",J788,0)</f>
        <v>0</v>
      </c>
      <c r="BH788" s="204">
        <f>IF(N788="sníž. přenesená",J788,0)</f>
        <v>0</v>
      </c>
      <c r="BI788" s="204">
        <f>IF(N788="nulová",J788,0)</f>
        <v>0</v>
      </c>
      <c r="BJ788" s="18" t="s">
        <v>84</v>
      </c>
      <c r="BK788" s="204">
        <f>ROUND(I788*H788,2)</f>
        <v>0</v>
      </c>
      <c r="BL788" s="18" t="s">
        <v>341</v>
      </c>
      <c r="BM788" s="203" t="s">
        <v>1424</v>
      </c>
    </row>
    <row r="789" spans="1:47" s="2" customFormat="1" ht="48.75">
      <c r="A789" s="35"/>
      <c r="B789" s="36"/>
      <c r="C789" s="37"/>
      <c r="D789" s="205" t="s">
        <v>225</v>
      </c>
      <c r="E789" s="37"/>
      <c r="F789" s="206" t="s">
        <v>1425</v>
      </c>
      <c r="G789" s="37"/>
      <c r="H789" s="37"/>
      <c r="I789" s="207"/>
      <c r="J789" s="37"/>
      <c r="K789" s="37"/>
      <c r="L789" s="40"/>
      <c r="M789" s="208"/>
      <c r="N789" s="209"/>
      <c r="O789" s="72"/>
      <c r="P789" s="72"/>
      <c r="Q789" s="72"/>
      <c r="R789" s="72"/>
      <c r="S789" s="72"/>
      <c r="T789" s="73"/>
      <c r="U789" s="35"/>
      <c r="V789" s="35"/>
      <c r="W789" s="35"/>
      <c r="X789" s="35"/>
      <c r="Y789" s="35"/>
      <c r="Z789" s="35"/>
      <c r="AA789" s="35"/>
      <c r="AB789" s="35"/>
      <c r="AC789" s="35"/>
      <c r="AD789" s="35"/>
      <c r="AE789" s="35"/>
      <c r="AT789" s="18" t="s">
        <v>225</v>
      </c>
      <c r="AU789" s="18" t="s">
        <v>86</v>
      </c>
    </row>
    <row r="790" spans="2:51" s="13" customFormat="1" ht="12">
      <c r="B790" s="214"/>
      <c r="C790" s="215"/>
      <c r="D790" s="205" t="s">
        <v>284</v>
      </c>
      <c r="E790" s="216" t="s">
        <v>1</v>
      </c>
      <c r="F790" s="217" t="s">
        <v>1426</v>
      </c>
      <c r="G790" s="215"/>
      <c r="H790" s="218">
        <v>83</v>
      </c>
      <c r="I790" s="219"/>
      <c r="J790" s="215"/>
      <c r="K790" s="215"/>
      <c r="L790" s="220"/>
      <c r="M790" s="221"/>
      <c r="N790" s="222"/>
      <c r="O790" s="222"/>
      <c r="P790" s="222"/>
      <c r="Q790" s="222"/>
      <c r="R790" s="222"/>
      <c r="S790" s="222"/>
      <c r="T790" s="223"/>
      <c r="AT790" s="224" t="s">
        <v>284</v>
      </c>
      <c r="AU790" s="224" t="s">
        <v>86</v>
      </c>
      <c r="AV790" s="13" t="s">
        <v>86</v>
      </c>
      <c r="AW790" s="13" t="s">
        <v>32</v>
      </c>
      <c r="AX790" s="13" t="s">
        <v>84</v>
      </c>
      <c r="AY790" s="224" t="s">
        <v>205</v>
      </c>
    </row>
    <row r="791" spans="1:65" s="2" customFormat="1" ht="14.45" customHeight="1">
      <c r="A791" s="35"/>
      <c r="B791" s="36"/>
      <c r="C791" s="192" t="s">
        <v>1427</v>
      </c>
      <c r="D791" s="192" t="s">
        <v>207</v>
      </c>
      <c r="E791" s="193" t="s">
        <v>1428</v>
      </c>
      <c r="F791" s="194" t="s">
        <v>1429</v>
      </c>
      <c r="G791" s="195" t="s">
        <v>326</v>
      </c>
      <c r="H791" s="196">
        <v>42</v>
      </c>
      <c r="I791" s="197"/>
      <c r="J791" s="198">
        <f>ROUND(I791*H791,2)</f>
        <v>0</v>
      </c>
      <c r="K791" s="194" t="s">
        <v>1</v>
      </c>
      <c r="L791" s="40"/>
      <c r="M791" s="199" t="s">
        <v>1</v>
      </c>
      <c r="N791" s="200" t="s">
        <v>41</v>
      </c>
      <c r="O791" s="72"/>
      <c r="P791" s="201">
        <f>O791*H791</f>
        <v>0</v>
      </c>
      <c r="Q791" s="201">
        <v>0</v>
      </c>
      <c r="R791" s="201">
        <f>Q791*H791</f>
        <v>0</v>
      </c>
      <c r="S791" s="201">
        <v>0</v>
      </c>
      <c r="T791" s="202">
        <f>S791*H791</f>
        <v>0</v>
      </c>
      <c r="U791" s="35"/>
      <c r="V791" s="35"/>
      <c r="W791" s="35"/>
      <c r="X791" s="35"/>
      <c r="Y791" s="35"/>
      <c r="Z791" s="35"/>
      <c r="AA791" s="35"/>
      <c r="AB791" s="35"/>
      <c r="AC791" s="35"/>
      <c r="AD791" s="35"/>
      <c r="AE791" s="35"/>
      <c r="AR791" s="203" t="s">
        <v>341</v>
      </c>
      <c r="AT791" s="203" t="s">
        <v>207</v>
      </c>
      <c r="AU791" s="203" t="s">
        <v>86</v>
      </c>
      <c r="AY791" s="18" t="s">
        <v>205</v>
      </c>
      <c r="BE791" s="204">
        <f>IF(N791="základní",J791,0)</f>
        <v>0</v>
      </c>
      <c r="BF791" s="204">
        <f>IF(N791="snížená",J791,0)</f>
        <v>0</v>
      </c>
      <c r="BG791" s="204">
        <f>IF(N791="zákl. přenesená",J791,0)</f>
        <v>0</v>
      </c>
      <c r="BH791" s="204">
        <f>IF(N791="sníž. přenesená",J791,0)</f>
        <v>0</v>
      </c>
      <c r="BI791" s="204">
        <f>IF(N791="nulová",J791,0)</f>
        <v>0</v>
      </c>
      <c r="BJ791" s="18" t="s">
        <v>84</v>
      </c>
      <c r="BK791" s="204">
        <f>ROUND(I791*H791,2)</f>
        <v>0</v>
      </c>
      <c r="BL791" s="18" t="s">
        <v>341</v>
      </c>
      <c r="BM791" s="203" t="s">
        <v>1430</v>
      </c>
    </row>
    <row r="792" spans="1:47" s="2" customFormat="1" ht="39">
      <c r="A792" s="35"/>
      <c r="B792" s="36"/>
      <c r="C792" s="37"/>
      <c r="D792" s="205" t="s">
        <v>225</v>
      </c>
      <c r="E792" s="37"/>
      <c r="F792" s="206" t="s">
        <v>1431</v>
      </c>
      <c r="G792" s="37"/>
      <c r="H792" s="37"/>
      <c r="I792" s="207"/>
      <c r="J792" s="37"/>
      <c r="K792" s="37"/>
      <c r="L792" s="40"/>
      <c r="M792" s="208"/>
      <c r="N792" s="209"/>
      <c r="O792" s="72"/>
      <c r="P792" s="72"/>
      <c r="Q792" s="72"/>
      <c r="R792" s="72"/>
      <c r="S792" s="72"/>
      <c r="T792" s="73"/>
      <c r="U792" s="35"/>
      <c r="V792" s="35"/>
      <c r="W792" s="35"/>
      <c r="X792" s="35"/>
      <c r="Y792" s="35"/>
      <c r="Z792" s="35"/>
      <c r="AA792" s="35"/>
      <c r="AB792" s="35"/>
      <c r="AC792" s="35"/>
      <c r="AD792" s="35"/>
      <c r="AE792" s="35"/>
      <c r="AT792" s="18" t="s">
        <v>225</v>
      </c>
      <c r="AU792" s="18" t="s">
        <v>86</v>
      </c>
    </row>
    <row r="793" spans="2:51" s="13" customFormat="1" ht="12">
      <c r="B793" s="214"/>
      <c r="C793" s="215"/>
      <c r="D793" s="205" t="s">
        <v>284</v>
      </c>
      <c r="E793" s="216" t="s">
        <v>1</v>
      </c>
      <c r="F793" s="217" t="s">
        <v>1432</v>
      </c>
      <c r="G793" s="215"/>
      <c r="H793" s="218">
        <v>42</v>
      </c>
      <c r="I793" s="219"/>
      <c r="J793" s="215"/>
      <c r="K793" s="215"/>
      <c r="L793" s="220"/>
      <c r="M793" s="221"/>
      <c r="N793" s="222"/>
      <c r="O793" s="222"/>
      <c r="P793" s="222"/>
      <c r="Q793" s="222"/>
      <c r="R793" s="222"/>
      <c r="S793" s="222"/>
      <c r="T793" s="223"/>
      <c r="AT793" s="224" t="s">
        <v>284</v>
      </c>
      <c r="AU793" s="224" t="s">
        <v>86</v>
      </c>
      <c r="AV793" s="13" t="s">
        <v>86</v>
      </c>
      <c r="AW793" s="13" t="s">
        <v>32</v>
      </c>
      <c r="AX793" s="13" t="s">
        <v>84</v>
      </c>
      <c r="AY793" s="224" t="s">
        <v>205</v>
      </c>
    </row>
    <row r="794" spans="1:65" s="2" customFormat="1" ht="24.2" customHeight="1">
      <c r="A794" s="35"/>
      <c r="B794" s="36"/>
      <c r="C794" s="192" t="s">
        <v>1433</v>
      </c>
      <c r="D794" s="192" t="s">
        <v>207</v>
      </c>
      <c r="E794" s="193" t="s">
        <v>1434</v>
      </c>
      <c r="F794" s="194" t="s">
        <v>1435</v>
      </c>
      <c r="G794" s="195" t="s">
        <v>326</v>
      </c>
      <c r="H794" s="196">
        <v>13</v>
      </c>
      <c r="I794" s="197"/>
      <c r="J794" s="198">
        <f>ROUND(I794*H794,2)</f>
        <v>0</v>
      </c>
      <c r="K794" s="194" t="s">
        <v>1</v>
      </c>
      <c r="L794" s="40"/>
      <c r="M794" s="199" t="s">
        <v>1</v>
      </c>
      <c r="N794" s="200" t="s">
        <v>41</v>
      </c>
      <c r="O794" s="72"/>
      <c r="P794" s="201">
        <f>O794*H794</f>
        <v>0</v>
      </c>
      <c r="Q794" s="201">
        <v>0</v>
      </c>
      <c r="R794" s="201">
        <f>Q794*H794</f>
        <v>0</v>
      </c>
      <c r="S794" s="201">
        <v>0</v>
      </c>
      <c r="T794" s="202">
        <f>S794*H794</f>
        <v>0</v>
      </c>
      <c r="U794" s="35"/>
      <c r="V794" s="35"/>
      <c r="W794" s="35"/>
      <c r="X794" s="35"/>
      <c r="Y794" s="35"/>
      <c r="Z794" s="35"/>
      <c r="AA794" s="35"/>
      <c r="AB794" s="35"/>
      <c r="AC794" s="35"/>
      <c r="AD794" s="35"/>
      <c r="AE794" s="35"/>
      <c r="AR794" s="203" t="s">
        <v>341</v>
      </c>
      <c r="AT794" s="203" t="s">
        <v>207</v>
      </c>
      <c r="AU794" s="203" t="s">
        <v>86</v>
      </c>
      <c r="AY794" s="18" t="s">
        <v>205</v>
      </c>
      <c r="BE794" s="204">
        <f>IF(N794="základní",J794,0)</f>
        <v>0</v>
      </c>
      <c r="BF794" s="204">
        <f>IF(N794="snížená",J794,0)</f>
        <v>0</v>
      </c>
      <c r="BG794" s="204">
        <f>IF(N794="zákl. přenesená",J794,0)</f>
        <v>0</v>
      </c>
      <c r="BH794" s="204">
        <f>IF(N794="sníž. přenesená",J794,0)</f>
        <v>0</v>
      </c>
      <c r="BI794" s="204">
        <f>IF(N794="nulová",J794,0)</f>
        <v>0</v>
      </c>
      <c r="BJ794" s="18" t="s">
        <v>84</v>
      </c>
      <c r="BK794" s="204">
        <f>ROUND(I794*H794,2)</f>
        <v>0</v>
      </c>
      <c r="BL794" s="18" t="s">
        <v>341</v>
      </c>
      <c r="BM794" s="203" t="s">
        <v>1436</v>
      </c>
    </row>
    <row r="795" spans="1:47" s="2" customFormat="1" ht="39">
      <c r="A795" s="35"/>
      <c r="B795" s="36"/>
      <c r="C795" s="37"/>
      <c r="D795" s="205" t="s">
        <v>225</v>
      </c>
      <c r="E795" s="37"/>
      <c r="F795" s="206" t="s">
        <v>1431</v>
      </c>
      <c r="G795" s="37"/>
      <c r="H795" s="37"/>
      <c r="I795" s="207"/>
      <c r="J795" s="37"/>
      <c r="K795" s="37"/>
      <c r="L795" s="40"/>
      <c r="M795" s="208"/>
      <c r="N795" s="209"/>
      <c r="O795" s="72"/>
      <c r="P795" s="72"/>
      <c r="Q795" s="72"/>
      <c r="R795" s="72"/>
      <c r="S795" s="72"/>
      <c r="T795" s="73"/>
      <c r="U795" s="35"/>
      <c r="V795" s="35"/>
      <c r="W795" s="35"/>
      <c r="X795" s="35"/>
      <c r="Y795" s="35"/>
      <c r="Z795" s="35"/>
      <c r="AA795" s="35"/>
      <c r="AB795" s="35"/>
      <c r="AC795" s="35"/>
      <c r="AD795" s="35"/>
      <c r="AE795" s="35"/>
      <c r="AT795" s="18" t="s">
        <v>225</v>
      </c>
      <c r="AU795" s="18" t="s">
        <v>86</v>
      </c>
    </row>
    <row r="796" spans="2:51" s="13" customFormat="1" ht="12">
      <c r="B796" s="214"/>
      <c r="C796" s="215"/>
      <c r="D796" s="205" t="s">
        <v>284</v>
      </c>
      <c r="E796" s="216" t="s">
        <v>1</v>
      </c>
      <c r="F796" s="217" t="s">
        <v>1437</v>
      </c>
      <c r="G796" s="215"/>
      <c r="H796" s="218">
        <v>13</v>
      </c>
      <c r="I796" s="219"/>
      <c r="J796" s="215"/>
      <c r="K796" s="215"/>
      <c r="L796" s="220"/>
      <c r="M796" s="221"/>
      <c r="N796" s="222"/>
      <c r="O796" s="222"/>
      <c r="P796" s="222"/>
      <c r="Q796" s="222"/>
      <c r="R796" s="222"/>
      <c r="S796" s="222"/>
      <c r="T796" s="223"/>
      <c r="AT796" s="224" t="s">
        <v>284</v>
      </c>
      <c r="AU796" s="224" t="s">
        <v>86</v>
      </c>
      <c r="AV796" s="13" t="s">
        <v>86</v>
      </c>
      <c r="AW796" s="13" t="s">
        <v>32</v>
      </c>
      <c r="AX796" s="13" t="s">
        <v>84</v>
      </c>
      <c r="AY796" s="224" t="s">
        <v>205</v>
      </c>
    </row>
    <row r="797" spans="1:65" s="2" customFormat="1" ht="24.2" customHeight="1">
      <c r="A797" s="35"/>
      <c r="B797" s="36"/>
      <c r="C797" s="192" t="s">
        <v>1438</v>
      </c>
      <c r="D797" s="192" t="s">
        <v>207</v>
      </c>
      <c r="E797" s="193" t="s">
        <v>1439</v>
      </c>
      <c r="F797" s="194" t="s">
        <v>1440</v>
      </c>
      <c r="G797" s="195" t="s">
        <v>326</v>
      </c>
      <c r="H797" s="196">
        <v>5</v>
      </c>
      <c r="I797" s="197"/>
      <c r="J797" s="198">
        <f>ROUND(I797*H797,2)</f>
        <v>0</v>
      </c>
      <c r="K797" s="194" t="s">
        <v>1</v>
      </c>
      <c r="L797" s="40"/>
      <c r="M797" s="199" t="s">
        <v>1</v>
      </c>
      <c r="N797" s="200" t="s">
        <v>41</v>
      </c>
      <c r="O797" s="72"/>
      <c r="P797" s="201">
        <f>O797*H797</f>
        <v>0</v>
      </c>
      <c r="Q797" s="201">
        <v>0</v>
      </c>
      <c r="R797" s="201">
        <f>Q797*H797</f>
        <v>0</v>
      </c>
      <c r="S797" s="201">
        <v>0</v>
      </c>
      <c r="T797" s="202">
        <f>S797*H797</f>
        <v>0</v>
      </c>
      <c r="U797" s="35"/>
      <c r="V797" s="35"/>
      <c r="W797" s="35"/>
      <c r="X797" s="35"/>
      <c r="Y797" s="35"/>
      <c r="Z797" s="35"/>
      <c r="AA797" s="35"/>
      <c r="AB797" s="35"/>
      <c r="AC797" s="35"/>
      <c r="AD797" s="35"/>
      <c r="AE797" s="35"/>
      <c r="AR797" s="203" t="s">
        <v>341</v>
      </c>
      <c r="AT797" s="203" t="s">
        <v>207</v>
      </c>
      <c r="AU797" s="203" t="s">
        <v>86</v>
      </c>
      <c r="AY797" s="18" t="s">
        <v>205</v>
      </c>
      <c r="BE797" s="204">
        <f>IF(N797="základní",J797,0)</f>
        <v>0</v>
      </c>
      <c r="BF797" s="204">
        <f>IF(N797="snížená",J797,0)</f>
        <v>0</v>
      </c>
      <c r="BG797" s="204">
        <f>IF(N797="zákl. přenesená",J797,0)</f>
        <v>0</v>
      </c>
      <c r="BH797" s="204">
        <f>IF(N797="sníž. přenesená",J797,0)</f>
        <v>0</v>
      </c>
      <c r="BI797" s="204">
        <f>IF(N797="nulová",J797,0)</f>
        <v>0</v>
      </c>
      <c r="BJ797" s="18" t="s">
        <v>84</v>
      </c>
      <c r="BK797" s="204">
        <f>ROUND(I797*H797,2)</f>
        <v>0</v>
      </c>
      <c r="BL797" s="18" t="s">
        <v>341</v>
      </c>
      <c r="BM797" s="203" t="s">
        <v>1441</v>
      </c>
    </row>
    <row r="798" spans="1:47" s="2" customFormat="1" ht="29.25">
      <c r="A798" s="35"/>
      <c r="B798" s="36"/>
      <c r="C798" s="37"/>
      <c r="D798" s="205" t="s">
        <v>225</v>
      </c>
      <c r="E798" s="37"/>
      <c r="F798" s="206" t="s">
        <v>1442</v>
      </c>
      <c r="G798" s="37"/>
      <c r="H798" s="37"/>
      <c r="I798" s="207"/>
      <c r="J798" s="37"/>
      <c r="K798" s="37"/>
      <c r="L798" s="40"/>
      <c r="M798" s="208"/>
      <c r="N798" s="209"/>
      <c r="O798" s="72"/>
      <c r="P798" s="72"/>
      <c r="Q798" s="72"/>
      <c r="R798" s="72"/>
      <c r="S798" s="72"/>
      <c r="T798" s="73"/>
      <c r="U798" s="35"/>
      <c r="V798" s="35"/>
      <c r="W798" s="35"/>
      <c r="X798" s="35"/>
      <c r="Y798" s="35"/>
      <c r="Z798" s="35"/>
      <c r="AA798" s="35"/>
      <c r="AB798" s="35"/>
      <c r="AC798" s="35"/>
      <c r="AD798" s="35"/>
      <c r="AE798" s="35"/>
      <c r="AT798" s="18" t="s">
        <v>225</v>
      </c>
      <c r="AU798" s="18" t="s">
        <v>86</v>
      </c>
    </row>
    <row r="799" spans="2:51" s="13" customFormat="1" ht="12">
      <c r="B799" s="214"/>
      <c r="C799" s="215"/>
      <c r="D799" s="205" t="s">
        <v>284</v>
      </c>
      <c r="E799" s="216" t="s">
        <v>1</v>
      </c>
      <c r="F799" s="217" t="s">
        <v>1443</v>
      </c>
      <c r="G799" s="215"/>
      <c r="H799" s="218">
        <v>5</v>
      </c>
      <c r="I799" s="219"/>
      <c r="J799" s="215"/>
      <c r="K799" s="215"/>
      <c r="L799" s="220"/>
      <c r="M799" s="221"/>
      <c r="N799" s="222"/>
      <c r="O799" s="222"/>
      <c r="P799" s="222"/>
      <c r="Q799" s="222"/>
      <c r="R799" s="222"/>
      <c r="S799" s="222"/>
      <c r="T799" s="223"/>
      <c r="AT799" s="224" t="s">
        <v>284</v>
      </c>
      <c r="AU799" s="224" t="s">
        <v>86</v>
      </c>
      <c r="AV799" s="13" t="s">
        <v>86</v>
      </c>
      <c r="AW799" s="13" t="s">
        <v>32</v>
      </c>
      <c r="AX799" s="13" t="s">
        <v>84</v>
      </c>
      <c r="AY799" s="224" t="s">
        <v>205</v>
      </c>
    </row>
    <row r="800" spans="1:65" s="2" customFormat="1" ht="24.2" customHeight="1">
      <c r="A800" s="35"/>
      <c r="B800" s="36"/>
      <c r="C800" s="192" t="s">
        <v>1444</v>
      </c>
      <c r="D800" s="192" t="s">
        <v>207</v>
      </c>
      <c r="E800" s="193" t="s">
        <v>1445</v>
      </c>
      <c r="F800" s="194" t="s">
        <v>1446</v>
      </c>
      <c r="G800" s="195" t="s">
        <v>326</v>
      </c>
      <c r="H800" s="196">
        <v>6.5</v>
      </c>
      <c r="I800" s="197"/>
      <c r="J800" s="198">
        <f>ROUND(I800*H800,2)</f>
        <v>0</v>
      </c>
      <c r="K800" s="194" t="s">
        <v>1</v>
      </c>
      <c r="L800" s="40"/>
      <c r="M800" s="199" t="s">
        <v>1</v>
      </c>
      <c r="N800" s="200" t="s">
        <v>41</v>
      </c>
      <c r="O800" s="72"/>
      <c r="P800" s="201">
        <f>O800*H800</f>
        <v>0</v>
      </c>
      <c r="Q800" s="201">
        <v>0</v>
      </c>
      <c r="R800" s="201">
        <f>Q800*H800</f>
        <v>0</v>
      </c>
      <c r="S800" s="201">
        <v>0</v>
      </c>
      <c r="T800" s="202">
        <f>S800*H800</f>
        <v>0</v>
      </c>
      <c r="U800" s="35"/>
      <c r="V800" s="35"/>
      <c r="W800" s="35"/>
      <c r="X800" s="35"/>
      <c r="Y800" s="35"/>
      <c r="Z800" s="35"/>
      <c r="AA800" s="35"/>
      <c r="AB800" s="35"/>
      <c r="AC800" s="35"/>
      <c r="AD800" s="35"/>
      <c r="AE800" s="35"/>
      <c r="AR800" s="203" t="s">
        <v>341</v>
      </c>
      <c r="AT800" s="203" t="s">
        <v>207</v>
      </c>
      <c r="AU800" s="203" t="s">
        <v>86</v>
      </c>
      <c r="AY800" s="18" t="s">
        <v>205</v>
      </c>
      <c r="BE800" s="204">
        <f>IF(N800="základní",J800,0)</f>
        <v>0</v>
      </c>
      <c r="BF800" s="204">
        <f>IF(N800="snížená",J800,0)</f>
        <v>0</v>
      </c>
      <c r="BG800" s="204">
        <f>IF(N800="zákl. přenesená",J800,0)</f>
        <v>0</v>
      </c>
      <c r="BH800" s="204">
        <f>IF(N800="sníž. přenesená",J800,0)</f>
        <v>0</v>
      </c>
      <c r="BI800" s="204">
        <f>IF(N800="nulová",J800,0)</f>
        <v>0</v>
      </c>
      <c r="BJ800" s="18" t="s">
        <v>84</v>
      </c>
      <c r="BK800" s="204">
        <f>ROUND(I800*H800,2)</f>
        <v>0</v>
      </c>
      <c r="BL800" s="18" t="s">
        <v>341</v>
      </c>
      <c r="BM800" s="203" t="s">
        <v>1447</v>
      </c>
    </row>
    <row r="801" spans="1:47" s="2" customFormat="1" ht="58.5">
      <c r="A801" s="35"/>
      <c r="B801" s="36"/>
      <c r="C801" s="37"/>
      <c r="D801" s="205" t="s">
        <v>225</v>
      </c>
      <c r="E801" s="37"/>
      <c r="F801" s="206" t="s">
        <v>1448</v>
      </c>
      <c r="G801" s="37"/>
      <c r="H801" s="37"/>
      <c r="I801" s="207"/>
      <c r="J801" s="37"/>
      <c r="K801" s="37"/>
      <c r="L801" s="40"/>
      <c r="M801" s="208"/>
      <c r="N801" s="209"/>
      <c r="O801" s="72"/>
      <c r="P801" s="72"/>
      <c r="Q801" s="72"/>
      <c r="R801" s="72"/>
      <c r="S801" s="72"/>
      <c r="T801" s="73"/>
      <c r="U801" s="35"/>
      <c r="V801" s="35"/>
      <c r="W801" s="35"/>
      <c r="X801" s="35"/>
      <c r="Y801" s="35"/>
      <c r="Z801" s="35"/>
      <c r="AA801" s="35"/>
      <c r="AB801" s="35"/>
      <c r="AC801" s="35"/>
      <c r="AD801" s="35"/>
      <c r="AE801" s="35"/>
      <c r="AT801" s="18" t="s">
        <v>225</v>
      </c>
      <c r="AU801" s="18" t="s">
        <v>86</v>
      </c>
    </row>
    <row r="802" spans="2:51" s="13" customFormat="1" ht="12">
      <c r="B802" s="214"/>
      <c r="C802" s="215"/>
      <c r="D802" s="205" t="s">
        <v>284</v>
      </c>
      <c r="E802" s="216" t="s">
        <v>1</v>
      </c>
      <c r="F802" s="217" t="s">
        <v>1449</v>
      </c>
      <c r="G802" s="215"/>
      <c r="H802" s="218">
        <v>6.5</v>
      </c>
      <c r="I802" s="219"/>
      <c r="J802" s="215"/>
      <c r="K802" s="215"/>
      <c r="L802" s="220"/>
      <c r="M802" s="221"/>
      <c r="N802" s="222"/>
      <c r="O802" s="222"/>
      <c r="P802" s="222"/>
      <c r="Q802" s="222"/>
      <c r="R802" s="222"/>
      <c r="S802" s="222"/>
      <c r="T802" s="223"/>
      <c r="AT802" s="224" t="s">
        <v>284</v>
      </c>
      <c r="AU802" s="224" t="s">
        <v>86</v>
      </c>
      <c r="AV802" s="13" t="s">
        <v>86</v>
      </c>
      <c r="AW802" s="13" t="s">
        <v>32</v>
      </c>
      <c r="AX802" s="13" t="s">
        <v>84</v>
      </c>
      <c r="AY802" s="224" t="s">
        <v>205</v>
      </c>
    </row>
    <row r="803" spans="1:65" s="2" customFormat="1" ht="24.2" customHeight="1">
      <c r="A803" s="35"/>
      <c r="B803" s="36"/>
      <c r="C803" s="192" t="s">
        <v>1450</v>
      </c>
      <c r="D803" s="192" t="s">
        <v>207</v>
      </c>
      <c r="E803" s="193" t="s">
        <v>1451</v>
      </c>
      <c r="F803" s="194" t="s">
        <v>1452</v>
      </c>
      <c r="G803" s="195" t="s">
        <v>326</v>
      </c>
      <c r="H803" s="196">
        <v>7.9</v>
      </c>
      <c r="I803" s="197"/>
      <c r="J803" s="198">
        <f>ROUND(I803*H803,2)</f>
        <v>0</v>
      </c>
      <c r="K803" s="194" t="s">
        <v>1</v>
      </c>
      <c r="L803" s="40"/>
      <c r="M803" s="199" t="s">
        <v>1</v>
      </c>
      <c r="N803" s="200" t="s">
        <v>41</v>
      </c>
      <c r="O803" s="72"/>
      <c r="P803" s="201">
        <f>O803*H803</f>
        <v>0</v>
      </c>
      <c r="Q803" s="201">
        <v>0</v>
      </c>
      <c r="R803" s="201">
        <f>Q803*H803</f>
        <v>0</v>
      </c>
      <c r="S803" s="201">
        <v>0</v>
      </c>
      <c r="T803" s="202">
        <f>S803*H803</f>
        <v>0</v>
      </c>
      <c r="U803" s="35"/>
      <c r="V803" s="35"/>
      <c r="W803" s="35"/>
      <c r="X803" s="35"/>
      <c r="Y803" s="35"/>
      <c r="Z803" s="35"/>
      <c r="AA803" s="35"/>
      <c r="AB803" s="35"/>
      <c r="AC803" s="35"/>
      <c r="AD803" s="35"/>
      <c r="AE803" s="35"/>
      <c r="AR803" s="203" t="s">
        <v>341</v>
      </c>
      <c r="AT803" s="203" t="s">
        <v>207</v>
      </c>
      <c r="AU803" s="203" t="s">
        <v>86</v>
      </c>
      <c r="AY803" s="18" t="s">
        <v>205</v>
      </c>
      <c r="BE803" s="204">
        <f>IF(N803="základní",J803,0)</f>
        <v>0</v>
      </c>
      <c r="BF803" s="204">
        <f>IF(N803="snížená",J803,0)</f>
        <v>0</v>
      </c>
      <c r="BG803" s="204">
        <f>IF(N803="zákl. přenesená",J803,0)</f>
        <v>0</v>
      </c>
      <c r="BH803" s="204">
        <f>IF(N803="sníž. přenesená",J803,0)</f>
        <v>0</v>
      </c>
      <c r="BI803" s="204">
        <f>IF(N803="nulová",J803,0)</f>
        <v>0</v>
      </c>
      <c r="BJ803" s="18" t="s">
        <v>84</v>
      </c>
      <c r="BK803" s="204">
        <f>ROUND(I803*H803,2)</f>
        <v>0</v>
      </c>
      <c r="BL803" s="18" t="s">
        <v>341</v>
      </c>
      <c r="BM803" s="203" t="s">
        <v>1453</v>
      </c>
    </row>
    <row r="804" spans="1:47" s="2" customFormat="1" ht="39">
      <c r="A804" s="35"/>
      <c r="B804" s="36"/>
      <c r="C804" s="37"/>
      <c r="D804" s="205" t="s">
        <v>225</v>
      </c>
      <c r="E804" s="37"/>
      <c r="F804" s="206" t="s">
        <v>1454</v>
      </c>
      <c r="G804" s="37"/>
      <c r="H804" s="37"/>
      <c r="I804" s="207"/>
      <c r="J804" s="37"/>
      <c r="K804" s="37"/>
      <c r="L804" s="40"/>
      <c r="M804" s="208"/>
      <c r="N804" s="209"/>
      <c r="O804" s="72"/>
      <c r="P804" s="72"/>
      <c r="Q804" s="72"/>
      <c r="R804" s="72"/>
      <c r="S804" s="72"/>
      <c r="T804" s="73"/>
      <c r="U804" s="35"/>
      <c r="V804" s="35"/>
      <c r="W804" s="35"/>
      <c r="X804" s="35"/>
      <c r="Y804" s="35"/>
      <c r="Z804" s="35"/>
      <c r="AA804" s="35"/>
      <c r="AB804" s="35"/>
      <c r="AC804" s="35"/>
      <c r="AD804" s="35"/>
      <c r="AE804" s="35"/>
      <c r="AT804" s="18" t="s">
        <v>225</v>
      </c>
      <c r="AU804" s="18" t="s">
        <v>86</v>
      </c>
    </row>
    <row r="805" spans="2:51" s="13" customFormat="1" ht="12">
      <c r="B805" s="214"/>
      <c r="C805" s="215"/>
      <c r="D805" s="205" t="s">
        <v>284</v>
      </c>
      <c r="E805" s="216" t="s">
        <v>1</v>
      </c>
      <c r="F805" s="217" t="s">
        <v>1455</v>
      </c>
      <c r="G805" s="215"/>
      <c r="H805" s="218">
        <v>7.9</v>
      </c>
      <c r="I805" s="219"/>
      <c r="J805" s="215"/>
      <c r="K805" s="215"/>
      <c r="L805" s="220"/>
      <c r="M805" s="221"/>
      <c r="N805" s="222"/>
      <c r="O805" s="222"/>
      <c r="P805" s="222"/>
      <c r="Q805" s="222"/>
      <c r="R805" s="222"/>
      <c r="S805" s="222"/>
      <c r="T805" s="223"/>
      <c r="AT805" s="224" t="s">
        <v>284</v>
      </c>
      <c r="AU805" s="224" t="s">
        <v>86</v>
      </c>
      <c r="AV805" s="13" t="s">
        <v>86</v>
      </c>
      <c r="AW805" s="13" t="s">
        <v>32</v>
      </c>
      <c r="AX805" s="13" t="s">
        <v>84</v>
      </c>
      <c r="AY805" s="224" t="s">
        <v>205</v>
      </c>
    </row>
    <row r="806" spans="1:65" s="2" customFormat="1" ht="14.45" customHeight="1">
      <c r="A806" s="35"/>
      <c r="B806" s="36"/>
      <c r="C806" s="192" t="s">
        <v>1456</v>
      </c>
      <c r="D806" s="192" t="s">
        <v>207</v>
      </c>
      <c r="E806" s="193" t="s">
        <v>1457</v>
      </c>
      <c r="F806" s="194" t="s">
        <v>1458</v>
      </c>
      <c r="G806" s="195" t="s">
        <v>326</v>
      </c>
      <c r="H806" s="196">
        <v>17</v>
      </c>
      <c r="I806" s="197"/>
      <c r="J806" s="198">
        <f>ROUND(I806*H806,2)</f>
        <v>0</v>
      </c>
      <c r="K806" s="194" t="s">
        <v>1</v>
      </c>
      <c r="L806" s="40"/>
      <c r="M806" s="199" t="s">
        <v>1</v>
      </c>
      <c r="N806" s="200" t="s">
        <v>41</v>
      </c>
      <c r="O806" s="72"/>
      <c r="P806" s="201">
        <f>O806*H806</f>
        <v>0</v>
      </c>
      <c r="Q806" s="201">
        <v>0</v>
      </c>
      <c r="R806" s="201">
        <f>Q806*H806</f>
        <v>0</v>
      </c>
      <c r="S806" s="201">
        <v>0</v>
      </c>
      <c r="T806" s="202">
        <f>S806*H806</f>
        <v>0</v>
      </c>
      <c r="U806" s="35"/>
      <c r="V806" s="35"/>
      <c r="W806" s="35"/>
      <c r="X806" s="35"/>
      <c r="Y806" s="35"/>
      <c r="Z806" s="35"/>
      <c r="AA806" s="35"/>
      <c r="AB806" s="35"/>
      <c r="AC806" s="35"/>
      <c r="AD806" s="35"/>
      <c r="AE806" s="35"/>
      <c r="AR806" s="203" t="s">
        <v>341</v>
      </c>
      <c r="AT806" s="203" t="s">
        <v>207</v>
      </c>
      <c r="AU806" s="203" t="s">
        <v>86</v>
      </c>
      <c r="AY806" s="18" t="s">
        <v>205</v>
      </c>
      <c r="BE806" s="204">
        <f>IF(N806="základní",J806,0)</f>
        <v>0</v>
      </c>
      <c r="BF806" s="204">
        <f>IF(N806="snížená",J806,0)</f>
        <v>0</v>
      </c>
      <c r="BG806" s="204">
        <f>IF(N806="zákl. přenesená",J806,0)</f>
        <v>0</v>
      </c>
      <c r="BH806" s="204">
        <f>IF(N806="sníž. přenesená",J806,0)</f>
        <v>0</v>
      </c>
      <c r="BI806" s="204">
        <f>IF(N806="nulová",J806,0)</f>
        <v>0</v>
      </c>
      <c r="BJ806" s="18" t="s">
        <v>84</v>
      </c>
      <c r="BK806" s="204">
        <f>ROUND(I806*H806,2)</f>
        <v>0</v>
      </c>
      <c r="BL806" s="18" t="s">
        <v>341</v>
      </c>
      <c r="BM806" s="203" t="s">
        <v>1459</v>
      </c>
    </row>
    <row r="807" spans="1:47" s="2" customFormat="1" ht="39">
      <c r="A807" s="35"/>
      <c r="B807" s="36"/>
      <c r="C807" s="37"/>
      <c r="D807" s="205" t="s">
        <v>225</v>
      </c>
      <c r="E807" s="37"/>
      <c r="F807" s="206" t="s">
        <v>1460</v>
      </c>
      <c r="G807" s="37"/>
      <c r="H807" s="37"/>
      <c r="I807" s="207"/>
      <c r="J807" s="37"/>
      <c r="K807" s="37"/>
      <c r="L807" s="40"/>
      <c r="M807" s="208"/>
      <c r="N807" s="209"/>
      <c r="O807" s="72"/>
      <c r="P807" s="72"/>
      <c r="Q807" s="72"/>
      <c r="R807" s="72"/>
      <c r="S807" s="72"/>
      <c r="T807" s="73"/>
      <c r="U807" s="35"/>
      <c r="V807" s="35"/>
      <c r="W807" s="35"/>
      <c r="X807" s="35"/>
      <c r="Y807" s="35"/>
      <c r="Z807" s="35"/>
      <c r="AA807" s="35"/>
      <c r="AB807" s="35"/>
      <c r="AC807" s="35"/>
      <c r="AD807" s="35"/>
      <c r="AE807" s="35"/>
      <c r="AT807" s="18" t="s">
        <v>225</v>
      </c>
      <c r="AU807" s="18" t="s">
        <v>86</v>
      </c>
    </row>
    <row r="808" spans="2:51" s="13" customFormat="1" ht="12">
      <c r="B808" s="214"/>
      <c r="C808" s="215"/>
      <c r="D808" s="205" t="s">
        <v>284</v>
      </c>
      <c r="E808" s="216" t="s">
        <v>1</v>
      </c>
      <c r="F808" s="217" t="s">
        <v>1461</v>
      </c>
      <c r="G808" s="215"/>
      <c r="H808" s="218">
        <v>17</v>
      </c>
      <c r="I808" s="219"/>
      <c r="J808" s="215"/>
      <c r="K808" s="215"/>
      <c r="L808" s="220"/>
      <c r="M808" s="221"/>
      <c r="N808" s="222"/>
      <c r="O808" s="222"/>
      <c r="P808" s="222"/>
      <c r="Q808" s="222"/>
      <c r="R808" s="222"/>
      <c r="S808" s="222"/>
      <c r="T808" s="223"/>
      <c r="AT808" s="224" t="s">
        <v>284</v>
      </c>
      <c r="AU808" s="224" t="s">
        <v>86</v>
      </c>
      <c r="AV808" s="13" t="s">
        <v>86</v>
      </c>
      <c r="AW808" s="13" t="s">
        <v>32</v>
      </c>
      <c r="AX808" s="13" t="s">
        <v>84</v>
      </c>
      <c r="AY808" s="224" t="s">
        <v>205</v>
      </c>
    </row>
    <row r="809" spans="1:65" s="2" customFormat="1" ht="14.45" customHeight="1">
      <c r="A809" s="35"/>
      <c r="B809" s="36"/>
      <c r="C809" s="192" t="s">
        <v>1462</v>
      </c>
      <c r="D809" s="192" t="s">
        <v>207</v>
      </c>
      <c r="E809" s="193" t="s">
        <v>1463</v>
      </c>
      <c r="F809" s="194" t="s">
        <v>1464</v>
      </c>
      <c r="G809" s="195" t="s">
        <v>326</v>
      </c>
      <c r="H809" s="196">
        <v>26</v>
      </c>
      <c r="I809" s="197"/>
      <c r="J809" s="198">
        <f>ROUND(I809*H809,2)</f>
        <v>0</v>
      </c>
      <c r="K809" s="194" t="s">
        <v>1</v>
      </c>
      <c r="L809" s="40"/>
      <c r="M809" s="199" t="s">
        <v>1</v>
      </c>
      <c r="N809" s="200" t="s">
        <v>41</v>
      </c>
      <c r="O809" s="72"/>
      <c r="P809" s="201">
        <f>O809*H809</f>
        <v>0</v>
      </c>
      <c r="Q809" s="201">
        <v>0</v>
      </c>
      <c r="R809" s="201">
        <f>Q809*H809</f>
        <v>0</v>
      </c>
      <c r="S809" s="201">
        <v>0</v>
      </c>
      <c r="T809" s="202">
        <f>S809*H809</f>
        <v>0</v>
      </c>
      <c r="U809" s="35"/>
      <c r="V809" s="35"/>
      <c r="W809" s="35"/>
      <c r="X809" s="35"/>
      <c r="Y809" s="35"/>
      <c r="Z809" s="35"/>
      <c r="AA809" s="35"/>
      <c r="AB809" s="35"/>
      <c r="AC809" s="35"/>
      <c r="AD809" s="35"/>
      <c r="AE809" s="35"/>
      <c r="AR809" s="203" t="s">
        <v>341</v>
      </c>
      <c r="AT809" s="203" t="s">
        <v>207</v>
      </c>
      <c r="AU809" s="203" t="s">
        <v>86</v>
      </c>
      <c r="AY809" s="18" t="s">
        <v>205</v>
      </c>
      <c r="BE809" s="204">
        <f>IF(N809="základní",J809,0)</f>
        <v>0</v>
      </c>
      <c r="BF809" s="204">
        <f>IF(N809="snížená",J809,0)</f>
        <v>0</v>
      </c>
      <c r="BG809" s="204">
        <f>IF(N809="zákl. přenesená",J809,0)</f>
        <v>0</v>
      </c>
      <c r="BH809" s="204">
        <f>IF(N809="sníž. přenesená",J809,0)</f>
        <v>0</v>
      </c>
      <c r="BI809" s="204">
        <f>IF(N809="nulová",J809,0)</f>
        <v>0</v>
      </c>
      <c r="BJ809" s="18" t="s">
        <v>84</v>
      </c>
      <c r="BK809" s="204">
        <f>ROUND(I809*H809,2)</f>
        <v>0</v>
      </c>
      <c r="BL809" s="18" t="s">
        <v>341</v>
      </c>
      <c r="BM809" s="203" t="s">
        <v>1465</v>
      </c>
    </row>
    <row r="810" spans="1:47" s="2" customFormat="1" ht="39">
      <c r="A810" s="35"/>
      <c r="B810" s="36"/>
      <c r="C810" s="37"/>
      <c r="D810" s="205" t="s">
        <v>225</v>
      </c>
      <c r="E810" s="37"/>
      <c r="F810" s="206" t="s">
        <v>1466</v>
      </c>
      <c r="G810" s="37"/>
      <c r="H810" s="37"/>
      <c r="I810" s="207"/>
      <c r="J810" s="37"/>
      <c r="K810" s="37"/>
      <c r="L810" s="40"/>
      <c r="M810" s="208"/>
      <c r="N810" s="209"/>
      <c r="O810" s="72"/>
      <c r="P810" s="72"/>
      <c r="Q810" s="72"/>
      <c r="R810" s="72"/>
      <c r="S810" s="72"/>
      <c r="T810" s="73"/>
      <c r="U810" s="35"/>
      <c r="V810" s="35"/>
      <c r="W810" s="35"/>
      <c r="X810" s="35"/>
      <c r="Y810" s="35"/>
      <c r="Z810" s="35"/>
      <c r="AA810" s="35"/>
      <c r="AB810" s="35"/>
      <c r="AC810" s="35"/>
      <c r="AD810" s="35"/>
      <c r="AE810" s="35"/>
      <c r="AT810" s="18" t="s">
        <v>225</v>
      </c>
      <c r="AU810" s="18" t="s">
        <v>86</v>
      </c>
    </row>
    <row r="811" spans="2:51" s="13" customFormat="1" ht="12">
      <c r="B811" s="214"/>
      <c r="C811" s="215"/>
      <c r="D811" s="205" t="s">
        <v>284</v>
      </c>
      <c r="E811" s="216" t="s">
        <v>1</v>
      </c>
      <c r="F811" s="217" t="s">
        <v>1467</v>
      </c>
      <c r="G811" s="215"/>
      <c r="H811" s="218">
        <v>26</v>
      </c>
      <c r="I811" s="219"/>
      <c r="J811" s="215"/>
      <c r="K811" s="215"/>
      <c r="L811" s="220"/>
      <c r="M811" s="221"/>
      <c r="N811" s="222"/>
      <c r="O811" s="222"/>
      <c r="P811" s="222"/>
      <c r="Q811" s="222"/>
      <c r="R811" s="222"/>
      <c r="S811" s="222"/>
      <c r="T811" s="223"/>
      <c r="AT811" s="224" t="s">
        <v>284</v>
      </c>
      <c r="AU811" s="224" t="s">
        <v>86</v>
      </c>
      <c r="AV811" s="13" t="s">
        <v>86</v>
      </c>
      <c r="AW811" s="13" t="s">
        <v>32</v>
      </c>
      <c r="AX811" s="13" t="s">
        <v>84</v>
      </c>
      <c r="AY811" s="224" t="s">
        <v>205</v>
      </c>
    </row>
    <row r="812" spans="2:63" s="12" customFormat="1" ht="22.9" customHeight="1">
      <c r="B812" s="176"/>
      <c r="C812" s="177"/>
      <c r="D812" s="178" t="s">
        <v>75</v>
      </c>
      <c r="E812" s="190" t="s">
        <v>1468</v>
      </c>
      <c r="F812" s="190" t="s">
        <v>1469</v>
      </c>
      <c r="G812" s="177"/>
      <c r="H812" s="177"/>
      <c r="I812" s="180"/>
      <c r="J812" s="191">
        <f>BK812</f>
        <v>0</v>
      </c>
      <c r="K812" s="177"/>
      <c r="L812" s="182"/>
      <c r="M812" s="183"/>
      <c r="N812" s="184"/>
      <c r="O812" s="184"/>
      <c r="P812" s="185">
        <f>SUM(P813:P859)</f>
        <v>0</v>
      </c>
      <c r="Q812" s="184"/>
      <c r="R812" s="185">
        <f>SUM(R813:R859)</f>
        <v>0.31789</v>
      </c>
      <c r="S812" s="184"/>
      <c r="T812" s="186">
        <f>SUM(T813:T859)</f>
        <v>0.055</v>
      </c>
      <c r="AR812" s="187" t="s">
        <v>86</v>
      </c>
      <c r="AT812" s="188" t="s">
        <v>75</v>
      </c>
      <c r="AU812" s="188" t="s">
        <v>84</v>
      </c>
      <c r="AY812" s="187" t="s">
        <v>205</v>
      </c>
      <c r="BK812" s="189">
        <f>SUM(BK813:BK859)</f>
        <v>0</v>
      </c>
    </row>
    <row r="813" spans="1:65" s="2" customFormat="1" ht="24.2" customHeight="1">
      <c r="A813" s="35"/>
      <c r="B813" s="36"/>
      <c r="C813" s="192" t="s">
        <v>1470</v>
      </c>
      <c r="D813" s="192" t="s">
        <v>207</v>
      </c>
      <c r="E813" s="193" t="s">
        <v>1471</v>
      </c>
      <c r="F813" s="194" t="s">
        <v>1472</v>
      </c>
      <c r="G813" s="195" t="s">
        <v>210</v>
      </c>
      <c r="H813" s="196">
        <v>11</v>
      </c>
      <c r="I813" s="197"/>
      <c r="J813" s="198">
        <f>ROUND(I813*H813,2)</f>
        <v>0</v>
      </c>
      <c r="K813" s="194" t="s">
        <v>278</v>
      </c>
      <c r="L813" s="40"/>
      <c r="M813" s="199" t="s">
        <v>1</v>
      </c>
      <c r="N813" s="200" t="s">
        <v>41</v>
      </c>
      <c r="O813" s="72"/>
      <c r="P813" s="201">
        <f>O813*H813</f>
        <v>0</v>
      </c>
      <c r="Q813" s="201">
        <v>0</v>
      </c>
      <c r="R813" s="201">
        <f>Q813*H813</f>
        <v>0</v>
      </c>
      <c r="S813" s="201">
        <v>0.005</v>
      </c>
      <c r="T813" s="202">
        <f>S813*H813</f>
        <v>0.055</v>
      </c>
      <c r="U813" s="35"/>
      <c r="V813" s="35"/>
      <c r="W813" s="35"/>
      <c r="X813" s="35"/>
      <c r="Y813" s="35"/>
      <c r="Z813" s="35"/>
      <c r="AA813" s="35"/>
      <c r="AB813" s="35"/>
      <c r="AC813" s="35"/>
      <c r="AD813" s="35"/>
      <c r="AE813" s="35"/>
      <c r="AR813" s="203" t="s">
        <v>341</v>
      </c>
      <c r="AT813" s="203" t="s">
        <v>207</v>
      </c>
      <c r="AU813" s="203" t="s">
        <v>86</v>
      </c>
      <c r="AY813" s="18" t="s">
        <v>205</v>
      </c>
      <c r="BE813" s="204">
        <f>IF(N813="základní",J813,0)</f>
        <v>0</v>
      </c>
      <c r="BF813" s="204">
        <f>IF(N813="snížená",J813,0)</f>
        <v>0</v>
      </c>
      <c r="BG813" s="204">
        <f>IF(N813="zákl. přenesená",J813,0)</f>
        <v>0</v>
      </c>
      <c r="BH813" s="204">
        <f>IF(N813="sníž. přenesená",J813,0)</f>
        <v>0</v>
      </c>
      <c r="BI813" s="204">
        <f>IF(N813="nulová",J813,0)</f>
        <v>0</v>
      </c>
      <c r="BJ813" s="18" t="s">
        <v>84</v>
      </c>
      <c r="BK813" s="204">
        <f>ROUND(I813*H813,2)</f>
        <v>0</v>
      </c>
      <c r="BL813" s="18" t="s">
        <v>341</v>
      </c>
      <c r="BM813" s="203" t="s">
        <v>1473</v>
      </c>
    </row>
    <row r="814" spans="2:51" s="13" customFormat="1" ht="12">
      <c r="B814" s="214"/>
      <c r="C814" s="215"/>
      <c r="D814" s="205" t="s">
        <v>284</v>
      </c>
      <c r="E814" s="216" t="s">
        <v>1</v>
      </c>
      <c r="F814" s="217" t="s">
        <v>1474</v>
      </c>
      <c r="G814" s="215"/>
      <c r="H814" s="218">
        <v>11</v>
      </c>
      <c r="I814" s="219"/>
      <c r="J814" s="215"/>
      <c r="K814" s="215"/>
      <c r="L814" s="220"/>
      <c r="M814" s="221"/>
      <c r="N814" s="222"/>
      <c r="O814" s="222"/>
      <c r="P814" s="222"/>
      <c r="Q814" s="222"/>
      <c r="R814" s="222"/>
      <c r="S814" s="222"/>
      <c r="T814" s="223"/>
      <c r="AT814" s="224" t="s">
        <v>284</v>
      </c>
      <c r="AU814" s="224" t="s">
        <v>86</v>
      </c>
      <c r="AV814" s="13" t="s">
        <v>86</v>
      </c>
      <c r="AW814" s="13" t="s">
        <v>32</v>
      </c>
      <c r="AX814" s="13" t="s">
        <v>84</v>
      </c>
      <c r="AY814" s="224" t="s">
        <v>205</v>
      </c>
    </row>
    <row r="815" spans="1:65" s="2" customFormat="1" ht="24.2" customHeight="1">
      <c r="A815" s="35"/>
      <c r="B815" s="36"/>
      <c r="C815" s="192" t="s">
        <v>1475</v>
      </c>
      <c r="D815" s="192" t="s">
        <v>207</v>
      </c>
      <c r="E815" s="193" t="s">
        <v>1476</v>
      </c>
      <c r="F815" s="194" t="s">
        <v>1477</v>
      </c>
      <c r="G815" s="195" t="s">
        <v>210</v>
      </c>
      <c r="H815" s="196">
        <v>32</v>
      </c>
      <c r="I815" s="197"/>
      <c r="J815" s="198">
        <f>ROUND(I815*H815,2)</f>
        <v>0</v>
      </c>
      <c r="K815" s="194" t="s">
        <v>278</v>
      </c>
      <c r="L815" s="40"/>
      <c r="M815" s="199" t="s">
        <v>1</v>
      </c>
      <c r="N815" s="200" t="s">
        <v>41</v>
      </c>
      <c r="O815" s="72"/>
      <c r="P815" s="201">
        <f>O815*H815</f>
        <v>0</v>
      </c>
      <c r="Q815" s="201">
        <v>0</v>
      </c>
      <c r="R815" s="201">
        <f>Q815*H815</f>
        <v>0</v>
      </c>
      <c r="S815" s="201">
        <v>0</v>
      </c>
      <c r="T815" s="202">
        <f>S815*H815</f>
        <v>0</v>
      </c>
      <c r="U815" s="35"/>
      <c r="V815" s="35"/>
      <c r="W815" s="35"/>
      <c r="X815" s="35"/>
      <c r="Y815" s="35"/>
      <c r="Z815" s="35"/>
      <c r="AA815" s="35"/>
      <c r="AB815" s="35"/>
      <c r="AC815" s="35"/>
      <c r="AD815" s="35"/>
      <c r="AE815" s="35"/>
      <c r="AR815" s="203" t="s">
        <v>341</v>
      </c>
      <c r="AT815" s="203" t="s">
        <v>207</v>
      </c>
      <c r="AU815" s="203" t="s">
        <v>86</v>
      </c>
      <c r="AY815" s="18" t="s">
        <v>205</v>
      </c>
      <c r="BE815" s="204">
        <f>IF(N815="základní",J815,0)</f>
        <v>0</v>
      </c>
      <c r="BF815" s="204">
        <f>IF(N815="snížená",J815,0)</f>
        <v>0</v>
      </c>
      <c r="BG815" s="204">
        <f>IF(N815="zákl. přenesená",J815,0)</f>
        <v>0</v>
      </c>
      <c r="BH815" s="204">
        <f>IF(N815="sníž. přenesená",J815,0)</f>
        <v>0</v>
      </c>
      <c r="BI815" s="204">
        <f>IF(N815="nulová",J815,0)</f>
        <v>0</v>
      </c>
      <c r="BJ815" s="18" t="s">
        <v>84</v>
      </c>
      <c r="BK815" s="204">
        <f>ROUND(I815*H815,2)</f>
        <v>0</v>
      </c>
      <c r="BL815" s="18" t="s">
        <v>341</v>
      </c>
      <c r="BM815" s="203" t="s">
        <v>1478</v>
      </c>
    </row>
    <row r="816" spans="2:51" s="13" customFormat="1" ht="12">
      <c r="B816" s="214"/>
      <c r="C816" s="215"/>
      <c r="D816" s="205" t="s">
        <v>284</v>
      </c>
      <c r="E816" s="216" t="s">
        <v>1</v>
      </c>
      <c r="F816" s="217" t="s">
        <v>1479</v>
      </c>
      <c r="G816" s="215"/>
      <c r="H816" s="218">
        <v>32</v>
      </c>
      <c r="I816" s="219"/>
      <c r="J816" s="215"/>
      <c r="K816" s="215"/>
      <c r="L816" s="220"/>
      <c r="M816" s="221"/>
      <c r="N816" s="222"/>
      <c r="O816" s="222"/>
      <c r="P816" s="222"/>
      <c r="Q816" s="222"/>
      <c r="R816" s="222"/>
      <c r="S816" s="222"/>
      <c r="T816" s="223"/>
      <c r="AT816" s="224" t="s">
        <v>284</v>
      </c>
      <c r="AU816" s="224" t="s">
        <v>86</v>
      </c>
      <c r="AV816" s="13" t="s">
        <v>86</v>
      </c>
      <c r="AW816" s="13" t="s">
        <v>32</v>
      </c>
      <c r="AX816" s="13" t="s">
        <v>84</v>
      </c>
      <c r="AY816" s="224" t="s">
        <v>205</v>
      </c>
    </row>
    <row r="817" spans="1:65" s="2" customFormat="1" ht="24.2" customHeight="1">
      <c r="A817" s="35"/>
      <c r="B817" s="36"/>
      <c r="C817" s="250" t="s">
        <v>1480</v>
      </c>
      <c r="D817" s="250" t="s">
        <v>502</v>
      </c>
      <c r="E817" s="251" t="s">
        <v>1481</v>
      </c>
      <c r="F817" s="252" t="s">
        <v>1482</v>
      </c>
      <c r="G817" s="253" t="s">
        <v>326</v>
      </c>
      <c r="H817" s="254">
        <v>63.578</v>
      </c>
      <c r="I817" s="255"/>
      <c r="J817" s="256">
        <f>ROUND(I817*H817,2)</f>
        <v>0</v>
      </c>
      <c r="K817" s="252" t="s">
        <v>278</v>
      </c>
      <c r="L817" s="257"/>
      <c r="M817" s="258" t="s">
        <v>1</v>
      </c>
      <c r="N817" s="259" t="s">
        <v>41</v>
      </c>
      <c r="O817" s="72"/>
      <c r="P817" s="201">
        <f>O817*H817</f>
        <v>0</v>
      </c>
      <c r="Q817" s="201">
        <v>0.005</v>
      </c>
      <c r="R817" s="201">
        <f>Q817*H817</f>
        <v>0.31789</v>
      </c>
      <c r="S817" s="201">
        <v>0</v>
      </c>
      <c r="T817" s="202">
        <f>S817*H817</f>
        <v>0</v>
      </c>
      <c r="U817" s="35"/>
      <c r="V817" s="35"/>
      <c r="W817" s="35"/>
      <c r="X817" s="35"/>
      <c r="Y817" s="35"/>
      <c r="Z817" s="35"/>
      <c r="AA817" s="35"/>
      <c r="AB817" s="35"/>
      <c r="AC817" s="35"/>
      <c r="AD817" s="35"/>
      <c r="AE817" s="35"/>
      <c r="AR817" s="203" t="s">
        <v>643</v>
      </c>
      <c r="AT817" s="203" t="s">
        <v>502</v>
      </c>
      <c r="AU817" s="203" t="s">
        <v>86</v>
      </c>
      <c r="AY817" s="18" t="s">
        <v>205</v>
      </c>
      <c r="BE817" s="204">
        <f>IF(N817="základní",J817,0)</f>
        <v>0</v>
      </c>
      <c r="BF817" s="204">
        <f>IF(N817="snížená",J817,0)</f>
        <v>0</v>
      </c>
      <c r="BG817" s="204">
        <f>IF(N817="zákl. přenesená",J817,0)</f>
        <v>0</v>
      </c>
      <c r="BH817" s="204">
        <f>IF(N817="sníž. přenesená",J817,0)</f>
        <v>0</v>
      </c>
      <c r="BI817" s="204">
        <f>IF(N817="nulová",J817,0)</f>
        <v>0</v>
      </c>
      <c r="BJ817" s="18" t="s">
        <v>84</v>
      </c>
      <c r="BK817" s="204">
        <f>ROUND(I817*H817,2)</f>
        <v>0</v>
      </c>
      <c r="BL817" s="18" t="s">
        <v>341</v>
      </c>
      <c r="BM817" s="203" t="s">
        <v>1483</v>
      </c>
    </row>
    <row r="818" spans="2:51" s="14" customFormat="1" ht="12">
      <c r="B818" s="229"/>
      <c r="C818" s="230"/>
      <c r="D818" s="205" t="s">
        <v>284</v>
      </c>
      <c r="E818" s="231" t="s">
        <v>1</v>
      </c>
      <c r="F818" s="232" t="s">
        <v>1484</v>
      </c>
      <c r="G818" s="230"/>
      <c r="H818" s="231" t="s">
        <v>1</v>
      </c>
      <c r="I818" s="233"/>
      <c r="J818" s="230"/>
      <c r="K818" s="230"/>
      <c r="L818" s="234"/>
      <c r="M818" s="235"/>
      <c r="N818" s="236"/>
      <c r="O818" s="236"/>
      <c r="P818" s="236"/>
      <c r="Q818" s="236"/>
      <c r="R818" s="236"/>
      <c r="S818" s="236"/>
      <c r="T818" s="237"/>
      <c r="AT818" s="238" t="s">
        <v>284</v>
      </c>
      <c r="AU818" s="238" t="s">
        <v>86</v>
      </c>
      <c r="AV818" s="14" t="s">
        <v>84</v>
      </c>
      <c r="AW818" s="14" t="s">
        <v>32</v>
      </c>
      <c r="AX818" s="14" t="s">
        <v>76</v>
      </c>
      <c r="AY818" s="238" t="s">
        <v>205</v>
      </c>
    </row>
    <row r="819" spans="2:51" s="13" customFormat="1" ht="22.5">
      <c r="B819" s="214"/>
      <c r="C819" s="215"/>
      <c r="D819" s="205" t="s">
        <v>284</v>
      </c>
      <c r="E819" s="216" t="s">
        <v>1</v>
      </c>
      <c r="F819" s="217" t="s">
        <v>1485</v>
      </c>
      <c r="G819" s="215"/>
      <c r="H819" s="218">
        <v>63.578</v>
      </c>
      <c r="I819" s="219"/>
      <c r="J819" s="215"/>
      <c r="K819" s="215"/>
      <c r="L819" s="220"/>
      <c r="M819" s="221"/>
      <c r="N819" s="222"/>
      <c r="O819" s="222"/>
      <c r="P819" s="222"/>
      <c r="Q819" s="222"/>
      <c r="R819" s="222"/>
      <c r="S819" s="222"/>
      <c r="T819" s="223"/>
      <c r="AT819" s="224" t="s">
        <v>284</v>
      </c>
      <c r="AU819" s="224" t="s">
        <v>86</v>
      </c>
      <c r="AV819" s="13" t="s">
        <v>86</v>
      </c>
      <c r="AW819" s="13" t="s">
        <v>32</v>
      </c>
      <c r="AX819" s="13" t="s">
        <v>84</v>
      </c>
      <c r="AY819" s="224" t="s">
        <v>205</v>
      </c>
    </row>
    <row r="820" spans="1:65" s="2" customFormat="1" ht="24.2" customHeight="1">
      <c r="A820" s="35"/>
      <c r="B820" s="36"/>
      <c r="C820" s="192" t="s">
        <v>1486</v>
      </c>
      <c r="D820" s="192" t="s">
        <v>207</v>
      </c>
      <c r="E820" s="193" t="s">
        <v>1487</v>
      </c>
      <c r="F820" s="194" t="s">
        <v>1488</v>
      </c>
      <c r="G820" s="195" t="s">
        <v>1137</v>
      </c>
      <c r="H820" s="271"/>
      <c r="I820" s="197"/>
      <c r="J820" s="198">
        <f aca="true" t="shared" si="10" ref="J820:J848">ROUND(I820*H820,2)</f>
        <v>0</v>
      </c>
      <c r="K820" s="194" t="s">
        <v>278</v>
      </c>
      <c r="L820" s="40"/>
      <c r="M820" s="199" t="s">
        <v>1</v>
      </c>
      <c r="N820" s="200" t="s">
        <v>41</v>
      </c>
      <c r="O820" s="72"/>
      <c r="P820" s="201">
        <f aca="true" t="shared" si="11" ref="P820:P848">O820*H820</f>
        <v>0</v>
      </c>
      <c r="Q820" s="201">
        <v>0</v>
      </c>
      <c r="R820" s="201">
        <f aca="true" t="shared" si="12" ref="R820:R848">Q820*H820</f>
        <v>0</v>
      </c>
      <c r="S820" s="201">
        <v>0</v>
      </c>
      <c r="T820" s="202">
        <f aca="true" t="shared" si="13" ref="T820:T848">S820*H820</f>
        <v>0</v>
      </c>
      <c r="U820" s="35"/>
      <c r="V820" s="35"/>
      <c r="W820" s="35"/>
      <c r="X820" s="35"/>
      <c r="Y820" s="35"/>
      <c r="Z820" s="35"/>
      <c r="AA820" s="35"/>
      <c r="AB820" s="35"/>
      <c r="AC820" s="35"/>
      <c r="AD820" s="35"/>
      <c r="AE820" s="35"/>
      <c r="AR820" s="203" t="s">
        <v>341</v>
      </c>
      <c r="AT820" s="203" t="s">
        <v>207</v>
      </c>
      <c r="AU820" s="203" t="s">
        <v>86</v>
      </c>
      <c r="AY820" s="18" t="s">
        <v>205</v>
      </c>
      <c r="BE820" s="204">
        <f aca="true" t="shared" si="14" ref="BE820:BE848">IF(N820="základní",J820,0)</f>
        <v>0</v>
      </c>
      <c r="BF820" s="204">
        <f aca="true" t="shared" si="15" ref="BF820:BF848">IF(N820="snížená",J820,0)</f>
        <v>0</v>
      </c>
      <c r="BG820" s="204">
        <f aca="true" t="shared" si="16" ref="BG820:BG848">IF(N820="zákl. přenesená",J820,0)</f>
        <v>0</v>
      </c>
      <c r="BH820" s="204">
        <f aca="true" t="shared" si="17" ref="BH820:BH848">IF(N820="sníž. přenesená",J820,0)</f>
        <v>0</v>
      </c>
      <c r="BI820" s="204">
        <f aca="true" t="shared" si="18" ref="BI820:BI848">IF(N820="nulová",J820,0)</f>
        <v>0</v>
      </c>
      <c r="BJ820" s="18" t="s">
        <v>84</v>
      </c>
      <c r="BK820" s="204">
        <f aca="true" t="shared" si="19" ref="BK820:BK848">ROUND(I820*H820,2)</f>
        <v>0</v>
      </c>
      <c r="BL820" s="18" t="s">
        <v>341</v>
      </c>
      <c r="BM820" s="203" t="s">
        <v>1489</v>
      </c>
    </row>
    <row r="821" spans="1:65" s="2" customFormat="1" ht="37.9" customHeight="1">
      <c r="A821" s="35"/>
      <c r="B821" s="36"/>
      <c r="C821" s="192" t="s">
        <v>1490</v>
      </c>
      <c r="D821" s="192" t="s">
        <v>207</v>
      </c>
      <c r="E821" s="193" t="s">
        <v>1491</v>
      </c>
      <c r="F821" s="194" t="s">
        <v>1492</v>
      </c>
      <c r="G821" s="195" t="s">
        <v>210</v>
      </c>
      <c r="H821" s="196">
        <v>1</v>
      </c>
      <c r="I821" s="197"/>
      <c r="J821" s="198">
        <f t="shared" si="10"/>
        <v>0</v>
      </c>
      <c r="K821" s="194" t="s">
        <v>1</v>
      </c>
      <c r="L821" s="40"/>
      <c r="M821" s="199" t="s">
        <v>1</v>
      </c>
      <c r="N821" s="200" t="s">
        <v>41</v>
      </c>
      <c r="O821" s="72"/>
      <c r="P821" s="201">
        <f t="shared" si="11"/>
        <v>0</v>
      </c>
      <c r="Q821" s="201">
        <v>0</v>
      </c>
      <c r="R821" s="201">
        <f t="shared" si="12"/>
        <v>0</v>
      </c>
      <c r="S821" s="201">
        <v>0</v>
      </c>
      <c r="T821" s="202">
        <f t="shared" si="13"/>
        <v>0</v>
      </c>
      <c r="U821" s="35"/>
      <c r="V821" s="35"/>
      <c r="W821" s="35"/>
      <c r="X821" s="35"/>
      <c r="Y821" s="35"/>
      <c r="Z821" s="35"/>
      <c r="AA821" s="35"/>
      <c r="AB821" s="35"/>
      <c r="AC821" s="35"/>
      <c r="AD821" s="35"/>
      <c r="AE821" s="35"/>
      <c r="AR821" s="203" t="s">
        <v>341</v>
      </c>
      <c r="AT821" s="203" t="s">
        <v>207</v>
      </c>
      <c r="AU821" s="203" t="s">
        <v>86</v>
      </c>
      <c r="AY821" s="18" t="s">
        <v>205</v>
      </c>
      <c r="BE821" s="204">
        <f t="shared" si="14"/>
        <v>0</v>
      </c>
      <c r="BF821" s="204">
        <f t="shared" si="15"/>
        <v>0</v>
      </c>
      <c r="BG821" s="204">
        <f t="shared" si="16"/>
        <v>0</v>
      </c>
      <c r="BH821" s="204">
        <f t="shared" si="17"/>
        <v>0</v>
      </c>
      <c r="BI821" s="204">
        <f t="shared" si="18"/>
        <v>0</v>
      </c>
      <c r="BJ821" s="18" t="s">
        <v>84</v>
      </c>
      <c r="BK821" s="204">
        <f t="shared" si="19"/>
        <v>0</v>
      </c>
      <c r="BL821" s="18" t="s">
        <v>341</v>
      </c>
      <c r="BM821" s="203" t="s">
        <v>1493</v>
      </c>
    </row>
    <row r="822" spans="1:65" s="2" customFormat="1" ht="24.2" customHeight="1">
      <c r="A822" s="35"/>
      <c r="B822" s="36"/>
      <c r="C822" s="192" t="s">
        <v>1494</v>
      </c>
      <c r="D822" s="192" t="s">
        <v>207</v>
      </c>
      <c r="E822" s="193" t="s">
        <v>1495</v>
      </c>
      <c r="F822" s="194" t="s">
        <v>1496</v>
      </c>
      <c r="G822" s="195" t="s">
        <v>210</v>
      </c>
      <c r="H822" s="196">
        <v>1</v>
      </c>
      <c r="I822" s="197"/>
      <c r="J822" s="198">
        <f t="shared" si="10"/>
        <v>0</v>
      </c>
      <c r="K822" s="194" t="s">
        <v>1</v>
      </c>
      <c r="L822" s="40"/>
      <c r="M822" s="199" t="s">
        <v>1</v>
      </c>
      <c r="N822" s="200" t="s">
        <v>41</v>
      </c>
      <c r="O822" s="72"/>
      <c r="P822" s="201">
        <f t="shared" si="11"/>
        <v>0</v>
      </c>
      <c r="Q822" s="201">
        <v>0</v>
      </c>
      <c r="R822" s="201">
        <f t="shared" si="12"/>
        <v>0</v>
      </c>
      <c r="S822" s="201">
        <v>0</v>
      </c>
      <c r="T822" s="202">
        <f t="shared" si="13"/>
        <v>0</v>
      </c>
      <c r="U822" s="35"/>
      <c r="V822" s="35"/>
      <c r="W822" s="35"/>
      <c r="X822" s="35"/>
      <c r="Y822" s="35"/>
      <c r="Z822" s="35"/>
      <c r="AA822" s="35"/>
      <c r="AB822" s="35"/>
      <c r="AC822" s="35"/>
      <c r="AD822" s="35"/>
      <c r="AE822" s="35"/>
      <c r="AR822" s="203" t="s">
        <v>341</v>
      </c>
      <c r="AT822" s="203" t="s">
        <v>207</v>
      </c>
      <c r="AU822" s="203" t="s">
        <v>86</v>
      </c>
      <c r="AY822" s="18" t="s">
        <v>205</v>
      </c>
      <c r="BE822" s="204">
        <f t="shared" si="14"/>
        <v>0</v>
      </c>
      <c r="BF822" s="204">
        <f t="shared" si="15"/>
        <v>0</v>
      </c>
      <c r="BG822" s="204">
        <f t="shared" si="16"/>
        <v>0</v>
      </c>
      <c r="BH822" s="204">
        <f t="shared" si="17"/>
        <v>0</v>
      </c>
      <c r="BI822" s="204">
        <f t="shared" si="18"/>
        <v>0</v>
      </c>
      <c r="BJ822" s="18" t="s">
        <v>84</v>
      </c>
      <c r="BK822" s="204">
        <f t="shared" si="19"/>
        <v>0</v>
      </c>
      <c r="BL822" s="18" t="s">
        <v>341</v>
      </c>
      <c r="BM822" s="203" t="s">
        <v>1497</v>
      </c>
    </row>
    <row r="823" spans="1:65" s="2" customFormat="1" ht="24.2" customHeight="1">
      <c r="A823" s="35"/>
      <c r="B823" s="36"/>
      <c r="C823" s="192" t="s">
        <v>1498</v>
      </c>
      <c r="D823" s="192" t="s">
        <v>207</v>
      </c>
      <c r="E823" s="193" t="s">
        <v>1499</v>
      </c>
      <c r="F823" s="194" t="s">
        <v>1500</v>
      </c>
      <c r="G823" s="195" t="s">
        <v>210</v>
      </c>
      <c r="H823" s="196">
        <v>1</v>
      </c>
      <c r="I823" s="197"/>
      <c r="J823" s="198">
        <f t="shared" si="10"/>
        <v>0</v>
      </c>
      <c r="K823" s="194" t="s">
        <v>1</v>
      </c>
      <c r="L823" s="40"/>
      <c r="M823" s="199" t="s">
        <v>1</v>
      </c>
      <c r="N823" s="200" t="s">
        <v>41</v>
      </c>
      <c r="O823" s="72"/>
      <c r="P823" s="201">
        <f t="shared" si="11"/>
        <v>0</v>
      </c>
      <c r="Q823" s="201">
        <v>0</v>
      </c>
      <c r="R823" s="201">
        <f t="shared" si="12"/>
        <v>0</v>
      </c>
      <c r="S823" s="201">
        <v>0</v>
      </c>
      <c r="T823" s="202">
        <f t="shared" si="13"/>
        <v>0</v>
      </c>
      <c r="U823" s="35"/>
      <c r="V823" s="35"/>
      <c r="W823" s="35"/>
      <c r="X823" s="35"/>
      <c r="Y823" s="35"/>
      <c r="Z823" s="35"/>
      <c r="AA823" s="35"/>
      <c r="AB823" s="35"/>
      <c r="AC823" s="35"/>
      <c r="AD823" s="35"/>
      <c r="AE823" s="35"/>
      <c r="AR823" s="203" t="s">
        <v>341</v>
      </c>
      <c r="AT823" s="203" t="s">
        <v>207</v>
      </c>
      <c r="AU823" s="203" t="s">
        <v>86</v>
      </c>
      <c r="AY823" s="18" t="s">
        <v>205</v>
      </c>
      <c r="BE823" s="204">
        <f t="shared" si="14"/>
        <v>0</v>
      </c>
      <c r="BF823" s="204">
        <f t="shared" si="15"/>
        <v>0</v>
      </c>
      <c r="BG823" s="204">
        <f t="shared" si="16"/>
        <v>0</v>
      </c>
      <c r="BH823" s="204">
        <f t="shared" si="17"/>
        <v>0</v>
      </c>
      <c r="BI823" s="204">
        <f t="shared" si="18"/>
        <v>0</v>
      </c>
      <c r="BJ823" s="18" t="s">
        <v>84</v>
      </c>
      <c r="BK823" s="204">
        <f t="shared" si="19"/>
        <v>0</v>
      </c>
      <c r="BL823" s="18" t="s">
        <v>341</v>
      </c>
      <c r="BM823" s="203" t="s">
        <v>1501</v>
      </c>
    </row>
    <row r="824" spans="1:65" s="2" customFormat="1" ht="24.2" customHeight="1">
      <c r="A824" s="35"/>
      <c r="B824" s="36"/>
      <c r="C824" s="192" t="s">
        <v>1502</v>
      </c>
      <c r="D824" s="192" t="s">
        <v>207</v>
      </c>
      <c r="E824" s="193" t="s">
        <v>1503</v>
      </c>
      <c r="F824" s="194" t="s">
        <v>1504</v>
      </c>
      <c r="G824" s="195" t="s">
        <v>210</v>
      </c>
      <c r="H824" s="196">
        <v>17</v>
      </c>
      <c r="I824" s="197"/>
      <c r="J824" s="198">
        <f t="shared" si="10"/>
        <v>0</v>
      </c>
      <c r="K824" s="194" t="s">
        <v>1</v>
      </c>
      <c r="L824" s="40"/>
      <c r="M824" s="199" t="s">
        <v>1</v>
      </c>
      <c r="N824" s="200" t="s">
        <v>41</v>
      </c>
      <c r="O824" s="72"/>
      <c r="P824" s="201">
        <f t="shared" si="11"/>
        <v>0</v>
      </c>
      <c r="Q824" s="201">
        <v>0</v>
      </c>
      <c r="R824" s="201">
        <f t="shared" si="12"/>
        <v>0</v>
      </c>
      <c r="S824" s="201">
        <v>0</v>
      </c>
      <c r="T824" s="202">
        <f t="shared" si="13"/>
        <v>0</v>
      </c>
      <c r="U824" s="35"/>
      <c r="V824" s="35"/>
      <c r="W824" s="35"/>
      <c r="X824" s="35"/>
      <c r="Y824" s="35"/>
      <c r="Z824" s="35"/>
      <c r="AA824" s="35"/>
      <c r="AB824" s="35"/>
      <c r="AC824" s="35"/>
      <c r="AD824" s="35"/>
      <c r="AE824" s="35"/>
      <c r="AR824" s="203" t="s">
        <v>341</v>
      </c>
      <c r="AT824" s="203" t="s">
        <v>207</v>
      </c>
      <c r="AU824" s="203" t="s">
        <v>86</v>
      </c>
      <c r="AY824" s="18" t="s">
        <v>205</v>
      </c>
      <c r="BE824" s="204">
        <f t="shared" si="14"/>
        <v>0</v>
      </c>
      <c r="BF824" s="204">
        <f t="shared" si="15"/>
        <v>0</v>
      </c>
      <c r="BG824" s="204">
        <f t="shared" si="16"/>
        <v>0</v>
      </c>
      <c r="BH824" s="204">
        <f t="shared" si="17"/>
        <v>0</v>
      </c>
      <c r="BI824" s="204">
        <f t="shared" si="18"/>
        <v>0</v>
      </c>
      <c r="BJ824" s="18" t="s">
        <v>84</v>
      </c>
      <c r="BK824" s="204">
        <f t="shared" si="19"/>
        <v>0</v>
      </c>
      <c r="BL824" s="18" t="s">
        <v>341</v>
      </c>
      <c r="BM824" s="203" t="s">
        <v>1505</v>
      </c>
    </row>
    <row r="825" spans="1:65" s="2" customFormat="1" ht="24.2" customHeight="1">
      <c r="A825" s="35"/>
      <c r="B825" s="36"/>
      <c r="C825" s="192" t="s">
        <v>1506</v>
      </c>
      <c r="D825" s="192" t="s">
        <v>207</v>
      </c>
      <c r="E825" s="193" t="s">
        <v>1507</v>
      </c>
      <c r="F825" s="194" t="s">
        <v>1508</v>
      </c>
      <c r="G825" s="195" t="s">
        <v>210</v>
      </c>
      <c r="H825" s="196">
        <v>4</v>
      </c>
      <c r="I825" s="197"/>
      <c r="J825" s="198">
        <f t="shared" si="10"/>
        <v>0</v>
      </c>
      <c r="K825" s="194" t="s">
        <v>1</v>
      </c>
      <c r="L825" s="40"/>
      <c r="M825" s="199" t="s">
        <v>1</v>
      </c>
      <c r="N825" s="200" t="s">
        <v>41</v>
      </c>
      <c r="O825" s="72"/>
      <c r="P825" s="201">
        <f t="shared" si="11"/>
        <v>0</v>
      </c>
      <c r="Q825" s="201">
        <v>0</v>
      </c>
      <c r="R825" s="201">
        <f t="shared" si="12"/>
        <v>0</v>
      </c>
      <c r="S825" s="201">
        <v>0</v>
      </c>
      <c r="T825" s="202">
        <f t="shared" si="13"/>
        <v>0</v>
      </c>
      <c r="U825" s="35"/>
      <c r="V825" s="35"/>
      <c r="W825" s="35"/>
      <c r="X825" s="35"/>
      <c r="Y825" s="35"/>
      <c r="Z825" s="35"/>
      <c r="AA825" s="35"/>
      <c r="AB825" s="35"/>
      <c r="AC825" s="35"/>
      <c r="AD825" s="35"/>
      <c r="AE825" s="35"/>
      <c r="AR825" s="203" t="s">
        <v>341</v>
      </c>
      <c r="AT825" s="203" t="s">
        <v>207</v>
      </c>
      <c r="AU825" s="203" t="s">
        <v>86</v>
      </c>
      <c r="AY825" s="18" t="s">
        <v>205</v>
      </c>
      <c r="BE825" s="204">
        <f t="shared" si="14"/>
        <v>0</v>
      </c>
      <c r="BF825" s="204">
        <f t="shared" si="15"/>
        <v>0</v>
      </c>
      <c r="BG825" s="204">
        <f t="shared" si="16"/>
        <v>0</v>
      </c>
      <c r="BH825" s="204">
        <f t="shared" si="17"/>
        <v>0</v>
      </c>
      <c r="BI825" s="204">
        <f t="shared" si="18"/>
        <v>0</v>
      </c>
      <c r="BJ825" s="18" t="s">
        <v>84</v>
      </c>
      <c r="BK825" s="204">
        <f t="shared" si="19"/>
        <v>0</v>
      </c>
      <c r="BL825" s="18" t="s">
        <v>341</v>
      </c>
      <c r="BM825" s="203" t="s">
        <v>1509</v>
      </c>
    </row>
    <row r="826" spans="1:65" s="2" customFormat="1" ht="24.2" customHeight="1">
      <c r="A826" s="35"/>
      <c r="B826" s="36"/>
      <c r="C826" s="192" t="s">
        <v>1510</v>
      </c>
      <c r="D826" s="192" t="s">
        <v>207</v>
      </c>
      <c r="E826" s="193" t="s">
        <v>1511</v>
      </c>
      <c r="F826" s="194" t="s">
        <v>1512</v>
      </c>
      <c r="G826" s="195" t="s">
        <v>210</v>
      </c>
      <c r="H826" s="196">
        <v>2</v>
      </c>
      <c r="I826" s="197"/>
      <c r="J826" s="198">
        <f t="shared" si="10"/>
        <v>0</v>
      </c>
      <c r="K826" s="194" t="s">
        <v>1</v>
      </c>
      <c r="L826" s="40"/>
      <c r="M826" s="199" t="s">
        <v>1</v>
      </c>
      <c r="N826" s="200" t="s">
        <v>41</v>
      </c>
      <c r="O826" s="72"/>
      <c r="P826" s="201">
        <f t="shared" si="11"/>
        <v>0</v>
      </c>
      <c r="Q826" s="201">
        <v>0</v>
      </c>
      <c r="R826" s="201">
        <f t="shared" si="12"/>
        <v>0</v>
      </c>
      <c r="S826" s="201">
        <v>0</v>
      </c>
      <c r="T826" s="202">
        <f t="shared" si="13"/>
        <v>0</v>
      </c>
      <c r="U826" s="35"/>
      <c r="V826" s="35"/>
      <c r="W826" s="35"/>
      <c r="X826" s="35"/>
      <c r="Y826" s="35"/>
      <c r="Z826" s="35"/>
      <c r="AA826" s="35"/>
      <c r="AB826" s="35"/>
      <c r="AC826" s="35"/>
      <c r="AD826" s="35"/>
      <c r="AE826" s="35"/>
      <c r="AR826" s="203" t="s">
        <v>341</v>
      </c>
      <c r="AT826" s="203" t="s">
        <v>207</v>
      </c>
      <c r="AU826" s="203" t="s">
        <v>86</v>
      </c>
      <c r="AY826" s="18" t="s">
        <v>205</v>
      </c>
      <c r="BE826" s="204">
        <f t="shared" si="14"/>
        <v>0</v>
      </c>
      <c r="BF826" s="204">
        <f t="shared" si="15"/>
        <v>0</v>
      </c>
      <c r="BG826" s="204">
        <f t="shared" si="16"/>
        <v>0</v>
      </c>
      <c r="BH826" s="204">
        <f t="shared" si="17"/>
        <v>0</v>
      </c>
      <c r="BI826" s="204">
        <f t="shared" si="18"/>
        <v>0</v>
      </c>
      <c r="BJ826" s="18" t="s">
        <v>84</v>
      </c>
      <c r="BK826" s="204">
        <f t="shared" si="19"/>
        <v>0</v>
      </c>
      <c r="BL826" s="18" t="s">
        <v>341</v>
      </c>
      <c r="BM826" s="203" t="s">
        <v>1513</v>
      </c>
    </row>
    <row r="827" spans="1:65" s="2" customFormat="1" ht="24.2" customHeight="1">
      <c r="A827" s="35"/>
      <c r="B827" s="36"/>
      <c r="C827" s="192" t="s">
        <v>1514</v>
      </c>
      <c r="D827" s="192" t="s">
        <v>207</v>
      </c>
      <c r="E827" s="193" t="s">
        <v>1515</v>
      </c>
      <c r="F827" s="194" t="s">
        <v>1516</v>
      </c>
      <c r="G827" s="195" t="s">
        <v>210</v>
      </c>
      <c r="H827" s="196">
        <v>1</v>
      </c>
      <c r="I827" s="197"/>
      <c r="J827" s="198">
        <f t="shared" si="10"/>
        <v>0</v>
      </c>
      <c r="K827" s="194" t="s">
        <v>1</v>
      </c>
      <c r="L827" s="40"/>
      <c r="M827" s="199" t="s">
        <v>1</v>
      </c>
      <c r="N827" s="200" t="s">
        <v>41</v>
      </c>
      <c r="O827" s="72"/>
      <c r="P827" s="201">
        <f t="shared" si="11"/>
        <v>0</v>
      </c>
      <c r="Q827" s="201">
        <v>0</v>
      </c>
      <c r="R827" s="201">
        <f t="shared" si="12"/>
        <v>0</v>
      </c>
      <c r="S827" s="201">
        <v>0</v>
      </c>
      <c r="T827" s="202">
        <f t="shared" si="13"/>
        <v>0</v>
      </c>
      <c r="U827" s="35"/>
      <c r="V827" s="35"/>
      <c r="W827" s="35"/>
      <c r="X827" s="35"/>
      <c r="Y827" s="35"/>
      <c r="Z827" s="35"/>
      <c r="AA827" s="35"/>
      <c r="AB827" s="35"/>
      <c r="AC827" s="35"/>
      <c r="AD827" s="35"/>
      <c r="AE827" s="35"/>
      <c r="AR827" s="203" t="s">
        <v>341</v>
      </c>
      <c r="AT827" s="203" t="s">
        <v>207</v>
      </c>
      <c r="AU827" s="203" t="s">
        <v>86</v>
      </c>
      <c r="AY827" s="18" t="s">
        <v>205</v>
      </c>
      <c r="BE827" s="204">
        <f t="shared" si="14"/>
        <v>0</v>
      </c>
      <c r="BF827" s="204">
        <f t="shared" si="15"/>
        <v>0</v>
      </c>
      <c r="BG827" s="204">
        <f t="shared" si="16"/>
        <v>0</v>
      </c>
      <c r="BH827" s="204">
        <f t="shared" si="17"/>
        <v>0</v>
      </c>
      <c r="BI827" s="204">
        <f t="shared" si="18"/>
        <v>0</v>
      </c>
      <c r="BJ827" s="18" t="s">
        <v>84</v>
      </c>
      <c r="BK827" s="204">
        <f t="shared" si="19"/>
        <v>0</v>
      </c>
      <c r="BL827" s="18" t="s">
        <v>341</v>
      </c>
      <c r="BM827" s="203" t="s">
        <v>1517</v>
      </c>
    </row>
    <row r="828" spans="1:65" s="2" customFormat="1" ht="24.2" customHeight="1">
      <c r="A828" s="35"/>
      <c r="B828" s="36"/>
      <c r="C828" s="192" t="s">
        <v>1518</v>
      </c>
      <c r="D828" s="192" t="s">
        <v>207</v>
      </c>
      <c r="E828" s="193" t="s">
        <v>1519</v>
      </c>
      <c r="F828" s="194" t="s">
        <v>1520</v>
      </c>
      <c r="G828" s="195" t="s">
        <v>210</v>
      </c>
      <c r="H828" s="196">
        <v>1</v>
      </c>
      <c r="I828" s="197"/>
      <c r="J828" s="198">
        <f t="shared" si="10"/>
        <v>0</v>
      </c>
      <c r="K828" s="194" t="s">
        <v>1</v>
      </c>
      <c r="L828" s="40"/>
      <c r="M828" s="199" t="s">
        <v>1</v>
      </c>
      <c r="N828" s="200" t="s">
        <v>41</v>
      </c>
      <c r="O828" s="72"/>
      <c r="P828" s="201">
        <f t="shared" si="11"/>
        <v>0</v>
      </c>
      <c r="Q828" s="201">
        <v>0</v>
      </c>
      <c r="R828" s="201">
        <f t="shared" si="12"/>
        <v>0</v>
      </c>
      <c r="S828" s="201">
        <v>0</v>
      </c>
      <c r="T828" s="202">
        <f t="shared" si="13"/>
        <v>0</v>
      </c>
      <c r="U828" s="35"/>
      <c r="V828" s="35"/>
      <c r="W828" s="35"/>
      <c r="X828" s="35"/>
      <c r="Y828" s="35"/>
      <c r="Z828" s="35"/>
      <c r="AA828" s="35"/>
      <c r="AB828" s="35"/>
      <c r="AC828" s="35"/>
      <c r="AD828" s="35"/>
      <c r="AE828" s="35"/>
      <c r="AR828" s="203" t="s">
        <v>341</v>
      </c>
      <c r="AT828" s="203" t="s">
        <v>207</v>
      </c>
      <c r="AU828" s="203" t="s">
        <v>86</v>
      </c>
      <c r="AY828" s="18" t="s">
        <v>205</v>
      </c>
      <c r="BE828" s="204">
        <f t="shared" si="14"/>
        <v>0</v>
      </c>
      <c r="BF828" s="204">
        <f t="shared" si="15"/>
        <v>0</v>
      </c>
      <c r="BG828" s="204">
        <f t="shared" si="16"/>
        <v>0</v>
      </c>
      <c r="BH828" s="204">
        <f t="shared" si="17"/>
        <v>0</v>
      </c>
      <c r="BI828" s="204">
        <f t="shared" si="18"/>
        <v>0</v>
      </c>
      <c r="BJ828" s="18" t="s">
        <v>84</v>
      </c>
      <c r="BK828" s="204">
        <f t="shared" si="19"/>
        <v>0</v>
      </c>
      <c r="BL828" s="18" t="s">
        <v>341</v>
      </c>
      <c r="BM828" s="203" t="s">
        <v>1521</v>
      </c>
    </row>
    <row r="829" spans="1:65" s="2" customFormat="1" ht="24.2" customHeight="1">
      <c r="A829" s="35"/>
      <c r="B829" s="36"/>
      <c r="C829" s="192" t="s">
        <v>1522</v>
      </c>
      <c r="D829" s="192" t="s">
        <v>207</v>
      </c>
      <c r="E829" s="193" t="s">
        <v>1523</v>
      </c>
      <c r="F829" s="194" t="s">
        <v>1524</v>
      </c>
      <c r="G829" s="195" t="s">
        <v>210</v>
      </c>
      <c r="H829" s="196">
        <v>2</v>
      </c>
      <c r="I829" s="197"/>
      <c r="J829" s="198">
        <f t="shared" si="10"/>
        <v>0</v>
      </c>
      <c r="K829" s="194" t="s">
        <v>1</v>
      </c>
      <c r="L829" s="40"/>
      <c r="M829" s="199" t="s">
        <v>1</v>
      </c>
      <c r="N829" s="200" t="s">
        <v>41</v>
      </c>
      <c r="O829" s="72"/>
      <c r="P829" s="201">
        <f t="shared" si="11"/>
        <v>0</v>
      </c>
      <c r="Q829" s="201">
        <v>0</v>
      </c>
      <c r="R829" s="201">
        <f t="shared" si="12"/>
        <v>0</v>
      </c>
      <c r="S829" s="201">
        <v>0</v>
      </c>
      <c r="T829" s="202">
        <f t="shared" si="13"/>
        <v>0</v>
      </c>
      <c r="U829" s="35"/>
      <c r="V829" s="35"/>
      <c r="W829" s="35"/>
      <c r="X829" s="35"/>
      <c r="Y829" s="35"/>
      <c r="Z829" s="35"/>
      <c r="AA829" s="35"/>
      <c r="AB829" s="35"/>
      <c r="AC829" s="35"/>
      <c r="AD829" s="35"/>
      <c r="AE829" s="35"/>
      <c r="AR829" s="203" t="s">
        <v>341</v>
      </c>
      <c r="AT829" s="203" t="s">
        <v>207</v>
      </c>
      <c r="AU829" s="203" t="s">
        <v>86</v>
      </c>
      <c r="AY829" s="18" t="s">
        <v>205</v>
      </c>
      <c r="BE829" s="204">
        <f t="shared" si="14"/>
        <v>0</v>
      </c>
      <c r="BF829" s="204">
        <f t="shared" si="15"/>
        <v>0</v>
      </c>
      <c r="BG829" s="204">
        <f t="shared" si="16"/>
        <v>0</v>
      </c>
      <c r="BH829" s="204">
        <f t="shared" si="17"/>
        <v>0</v>
      </c>
      <c r="BI829" s="204">
        <f t="shared" si="18"/>
        <v>0</v>
      </c>
      <c r="BJ829" s="18" t="s">
        <v>84</v>
      </c>
      <c r="BK829" s="204">
        <f t="shared" si="19"/>
        <v>0</v>
      </c>
      <c r="BL829" s="18" t="s">
        <v>341</v>
      </c>
      <c r="BM829" s="203" t="s">
        <v>1525</v>
      </c>
    </row>
    <row r="830" spans="1:65" s="2" customFormat="1" ht="24.2" customHeight="1">
      <c r="A830" s="35"/>
      <c r="B830" s="36"/>
      <c r="C830" s="192" t="s">
        <v>1526</v>
      </c>
      <c r="D830" s="192" t="s">
        <v>207</v>
      </c>
      <c r="E830" s="193" t="s">
        <v>1527</v>
      </c>
      <c r="F830" s="194" t="s">
        <v>1528</v>
      </c>
      <c r="G830" s="195" t="s">
        <v>210</v>
      </c>
      <c r="H830" s="196">
        <v>2</v>
      </c>
      <c r="I830" s="197"/>
      <c r="J830" s="198">
        <f t="shared" si="10"/>
        <v>0</v>
      </c>
      <c r="K830" s="194" t="s">
        <v>1</v>
      </c>
      <c r="L830" s="40"/>
      <c r="M830" s="199" t="s">
        <v>1</v>
      </c>
      <c r="N830" s="200" t="s">
        <v>41</v>
      </c>
      <c r="O830" s="72"/>
      <c r="P830" s="201">
        <f t="shared" si="11"/>
        <v>0</v>
      </c>
      <c r="Q830" s="201">
        <v>0</v>
      </c>
      <c r="R830" s="201">
        <f t="shared" si="12"/>
        <v>0</v>
      </c>
      <c r="S830" s="201">
        <v>0</v>
      </c>
      <c r="T830" s="202">
        <f t="shared" si="13"/>
        <v>0</v>
      </c>
      <c r="U830" s="35"/>
      <c r="V830" s="35"/>
      <c r="W830" s="35"/>
      <c r="X830" s="35"/>
      <c r="Y830" s="35"/>
      <c r="Z830" s="35"/>
      <c r="AA830" s="35"/>
      <c r="AB830" s="35"/>
      <c r="AC830" s="35"/>
      <c r="AD830" s="35"/>
      <c r="AE830" s="35"/>
      <c r="AR830" s="203" t="s">
        <v>341</v>
      </c>
      <c r="AT830" s="203" t="s">
        <v>207</v>
      </c>
      <c r="AU830" s="203" t="s">
        <v>86</v>
      </c>
      <c r="AY830" s="18" t="s">
        <v>205</v>
      </c>
      <c r="BE830" s="204">
        <f t="shared" si="14"/>
        <v>0</v>
      </c>
      <c r="BF830" s="204">
        <f t="shared" si="15"/>
        <v>0</v>
      </c>
      <c r="BG830" s="204">
        <f t="shared" si="16"/>
        <v>0</v>
      </c>
      <c r="BH830" s="204">
        <f t="shared" si="17"/>
        <v>0</v>
      </c>
      <c r="BI830" s="204">
        <f t="shared" si="18"/>
        <v>0</v>
      </c>
      <c r="BJ830" s="18" t="s">
        <v>84</v>
      </c>
      <c r="BK830" s="204">
        <f t="shared" si="19"/>
        <v>0</v>
      </c>
      <c r="BL830" s="18" t="s">
        <v>341</v>
      </c>
      <c r="BM830" s="203" t="s">
        <v>1529</v>
      </c>
    </row>
    <row r="831" spans="1:65" s="2" customFormat="1" ht="24.2" customHeight="1">
      <c r="A831" s="35"/>
      <c r="B831" s="36"/>
      <c r="C831" s="192" t="s">
        <v>1530</v>
      </c>
      <c r="D831" s="192" t="s">
        <v>207</v>
      </c>
      <c r="E831" s="193" t="s">
        <v>1531</v>
      </c>
      <c r="F831" s="194" t="s">
        <v>1532</v>
      </c>
      <c r="G831" s="195" t="s">
        <v>210</v>
      </c>
      <c r="H831" s="196">
        <v>1</v>
      </c>
      <c r="I831" s="197"/>
      <c r="J831" s="198">
        <f t="shared" si="10"/>
        <v>0</v>
      </c>
      <c r="K831" s="194" t="s">
        <v>1</v>
      </c>
      <c r="L831" s="40"/>
      <c r="M831" s="199" t="s">
        <v>1</v>
      </c>
      <c r="N831" s="200" t="s">
        <v>41</v>
      </c>
      <c r="O831" s="72"/>
      <c r="P831" s="201">
        <f t="shared" si="11"/>
        <v>0</v>
      </c>
      <c r="Q831" s="201">
        <v>0</v>
      </c>
      <c r="R831" s="201">
        <f t="shared" si="12"/>
        <v>0</v>
      </c>
      <c r="S831" s="201">
        <v>0</v>
      </c>
      <c r="T831" s="202">
        <f t="shared" si="13"/>
        <v>0</v>
      </c>
      <c r="U831" s="35"/>
      <c r="V831" s="35"/>
      <c r="W831" s="35"/>
      <c r="X831" s="35"/>
      <c r="Y831" s="35"/>
      <c r="Z831" s="35"/>
      <c r="AA831" s="35"/>
      <c r="AB831" s="35"/>
      <c r="AC831" s="35"/>
      <c r="AD831" s="35"/>
      <c r="AE831" s="35"/>
      <c r="AR831" s="203" t="s">
        <v>341</v>
      </c>
      <c r="AT831" s="203" t="s">
        <v>207</v>
      </c>
      <c r="AU831" s="203" t="s">
        <v>86</v>
      </c>
      <c r="AY831" s="18" t="s">
        <v>205</v>
      </c>
      <c r="BE831" s="204">
        <f t="shared" si="14"/>
        <v>0</v>
      </c>
      <c r="BF831" s="204">
        <f t="shared" si="15"/>
        <v>0</v>
      </c>
      <c r="BG831" s="204">
        <f t="shared" si="16"/>
        <v>0</v>
      </c>
      <c r="BH831" s="204">
        <f t="shared" si="17"/>
        <v>0</v>
      </c>
      <c r="BI831" s="204">
        <f t="shared" si="18"/>
        <v>0</v>
      </c>
      <c r="BJ831" s="18" t="s">
        <v>84</v>
      </c>
      <c r="BK831" s="204">
        <f t="shared" si="19"/>
        <v>0</v>
      </c>
      <c r="BL831" s="18" t="s">
        <v>341</v>
      </c>
      <c r="BM831" s="203" t="s">
        <v>1533</v>
      </c>
    </row>
    <row r="832" spans="1:65" s="2" customFormat="1" ht="24.2" customHeight="1">
      <c r="A832" s="35"/>
      <c r="B832" s="36"/>
      <c r="C832" s="192" t="s">
        <v>1534</v>
      </c>
      <c r="D832" s="192" t="s">
        <v>207</v>
      </c>
      <c r="E832" s="193" t="s">
        <v>1535</v>
      </c>
      <c r="F832" s="194" t="s">
        <v>1536</v>
      </c>
      <c r="G832" s="195" t="s">
        <v>210</v>
      </c>
      <c r="H832" s="196">
        <v>4</v>
      </c>
      <c r="I832" s="197"/>
      <c r="J832" s="198">
        <f t="shared" si="10"/>
        <v>0</v>
      </c>
      <c r="K832" s="194" t="s">
        <v>1</v>
      </c>
      <c r="L832" s="40"/>
      <c r="M832" s="199" t="s">
        <v>1</v>
      </c>
      <c r="N832" s="200" t="s">
        <v>41</v>
      </c>
      <c r="O832" s="72"/>
      <c r="P832" s="201">
        <f t="shared" si="11"/>
        <v>0</v>
      </c>
      <c r="Q832" s="201">
        <v>0</v>
      </c>
      <c r="R832" s="201">
        <f t="shared" si="12"/>
        <v>0</v>
      </c>
      <c r="S832" s="201">
        <v>0</v>
      </c>
      <c r="T832" s="202">
        <f t="shared" si="13"/>
        <v>0</v>
      </c>
      <c r="U832" s="35"/>
      <c r="V832" s="35"/>
      <c r="W832" s="35"/>
      <c r="X832" s="35"/>
      <c r="Y832" s="35"/>
      <c r="Z832" s="35"/>
      <c r="AA832" s="35"/>
      <c r="AB832" s="35"/>
      <c r="AC832" s="35"/>
      <c r="AD832" s="35"/>
      <c r="AE832" s="35"/>
      <c r="AR832" s="203" t="s">
        <v>341</v>
      </c>
      <c r="AT832" s="203" t="s">
        <v>207</v>
      </c>
      <c r="AU832" s="203" t="s">
        <v>86</v>
      </c>
      <c r="AY832" s="18" t="s">
        <v>205</v>
      </c>
      <c r="BE832" s="204">
        <f t="shared" si="14"/>
        <v>0</v>
      </c>
      <c r="BF832" s="204">
        <f t="shared" si="15"/>
        <v>0</v>
      </c>
      <c r="BG832" s="204">
        <f t="shared" si="16"/>
        <v>0</v>
      </c>
      <c r="BH832" s="204">
        <f t="shared" si="17"/>
        <v>0</v>
      </c>
      <c r="BI832" s="204">
        <f t="shared" si="18"/>
        <v>0</v>
      </c>
      <c r="BJ832" s="18" t="s">
        <v>84</v>
      </c>
      <c r="BK832" s="204">
        <f t="shared" si="19"/>
        <v>0</v>
      </c>
      <c r="BL832" s="18" t="s">
        <v>341</v>
      </c>
      <c r="BM832" s="203" t="s">
        <v>1537</v>
      </c>
    </row>
    <row r="833" spans="1:65" s="2" customFormat="1" ht="24.2" customHeight="1">
      <c r="A833" s="35"/>
      <c r="B833" s="36"/>
      <c r="C833" s="192" t="s">
        <v>1538</v>
      </c>
      <c r="D833" s="192" t="s">
        <v>207</v>
      </c>
      <c r="E833" s="193" t="s">
        <v>1539</v>
      </c>
      <c r="F833" s="194" t="s">
        <v>1540</v>
      </c>
      <c r="G833" s="195" t="s">
        <v>210</v>
      </c>
      <c r="H833" s="196">
        <v>9</v>
      </c>
      <c r="I833" s="197"/>
      <c r="J833" s="198">
        <f t="shared" si="10"/>
        <v>0</v>
      </c>
      <c r="K833" s="194" t="s">
        <v>1</v>
      </c>
      <c r="L833" s="40"/>
      <c r="M833" s="199" t="s">
        <v>1</v>
      </c>
      <c r="N833" s="200" t="s">
        <v>41</v>
      </c>
      <c r="O833" s="72"/>
      <c r="P833" s="201">
        <f t="shared" si="11"/>
        <v>0</v>
      </c>
      <c r="Q833" s="201">
        <v>0</v>
      </c>
      <c r="R833" s="201">
        <f t="shared" si="12"/>
        <v>0</v>
      </c>
      <c r="S833" s="201">
        <v>0</v>
      </c>
      <c r="T833" s="202">
        <f t="shared" si="13"/>
        <v>0</v>
      </c>
      <c r="U833" s="35"/>
      <c r="V833" s="35"/>
      <c r="W833" s="35"/>
      <c r="X833" s="35"/>
      <c r="Y833" s="35"/>
      <c r="Z833" s="35"/>
      <c r="AA833" s="35"/>
      <c r="AB833" s="35"/>
      <c r="AC833" s="35"/>
      <c r="AD833" s="35"/>
      <c r="AE833" s="35"/>
      <c r="AR833" s="203" t="s">
        <v>341</v>
      </c>
      <c r="AT833" s="203" t="s">
        <v>207</v>
      </c>
      <c r="AU833" s="203" t="s">
        <v>86</v>
      </c>
      <c r="AY833" s="18" t="s">
        <v>205</v>
      </c>
      <c r="BE833" s="204">
        <f t="shared" si="14"/>
        <v>0</v>
      </c>
      <c r="BF833" s="204">
        <f t="shared" si="15"/>
        <v>0</v>
      </c>
      <c r="BG833" s="204">
        <f t="shared" si="16"/>
        <v>0</v>
      </c>
      <c r="BH833" s="204">
        <f t="shared" si="17"/>
        <v>0</v>
      </c>
      <c r="BI833" s="204">
        <f t="shared" si="18"/>
        <v>0</v>
      </c>
      <c r="BJ833" s="18" t="s">
        <v>84</v>
      </c>
      <c r="BK833" s="204">
        <f t="shared" si="19"/>
        <v>0</v>
      </c>
      <c r="BL833" s="18" t="s">
        <v>341</v>
      </c>
      <c r="BM833" s="203" t="s">
        <v>1541</v>
      </c>
    </row>
    <row r="834" spans="1:65" s="2" customFormat="1" ht="24.2" customHeight="1">
      <c r="A834" s="35"/>
      <c r="B834" s="36"/>
      <c r="C834" s="192" t="s">
        <v>1542</v>
      </c>
      <c r="D834" s="192" t="s">
        <v>207</v>
      </c>
      <c r="E834" s="193" t="s">
        <v>1543</v>
      </c>
      <c r="F834" s="194" t="s">
        <v>1544</v>
      </c>
      <c r="G834" s="195" t="s">
        <v>210</v>
      </c>
      <c r="H834" s="196">
        <v>1</v>
      </c>
      <c r="I834" s="197"/>
      <c r="J834" s="198">
        <f t="shared" si="10"/>
        <v>0</v>
      </c>
      <c r="K834" s="194" t="s">
        <v>1</v>
      </c>
      <c r="L834" s="40"/>
      <c r="M834" s="199" t="s">
        <v>1</v>
      </c>
      <c r="N834" s="200" t="s">
        <v>41</v>
      </c>
      <c r="O834" s="72"/>
      <c r="P834" s="201">
        <f t="shared" si="11"/>
        <v>0</v>
      </c>
      <c r="Q834" s="201">
        <v>0</v>
      </c>
      <c r="R834" s="201">
        <f t="shared" si="12"/>
        <v>0</v>
      </c>
      <c r="S834" s="201">
        <v>0</v>
      </c>
      <c r="T834" s="202">
        <f t="shared" si="13"/>
        <v>0</v>
      </c>
      <c r="U834" s="35"/>
      <c r="V834" s="35"/>
      <c r="W834" s="35"/>
      <c r="X834" s="35"/>
      <c r="Y834" s="35"/>
      <c r="Z834" s="35"/>
      <c r="AA834" s="35"/>
      <c r="AB834" s="35"/>
      <c r="AC834" s="35"/>
      <c r="AD834" s="35"/>
      <c r="AE834" s="35"/>
      <c r="AR834" s="203" t="s">
        <v>341</v>
      </c>
      <c r="AT834" s="203" t="s">
        <v>207</v>
      </c>
      <c r="AU834" s="203" t="s">
        <v>86</v>
      </c>
      <c r="AY834" s="18" t="s">
        <v>205</v>
      </c>
      <c r="BE834" s="204">
        <f t="shared" si="14"/>
        <v>0</v>
      </c>
      <c r="BF834" s="204">
        <f t="shared" si="15"/>
        <v>0</v>
      </c>
      <c r="BG834" s="204">
        <f t="shared" si="16"/>
        <v>0</v>
      </c>
      <c r="BH834" s="204">
        <f t="shared" si="17"/>
        <v>0</v>
      </c>
      <c r="BI834" s="204">
        <f t="shared" si="18"/>
        <v>0</v>
      </c>
      <c r="BJ834" s="18" t="s">
        <v>84</v>
      </c>
      <c r="BK834" s="204">
        <f t="shared" si="19"/>
        <v>0</v>
      </c>
      <c r="BL834" s="18" t="s">
        <v>341</v>
      </c>
      <c r="BM834" s="203" t="s">
        <v>1545</v>
      </c>
    </row>
    <row r="835" spans="1:65" s="2" customFormat="1" ht="24.2" customHeight="1">
      <c r="A835" s="35"/>
      <c r="B835" s="36"/>
      <c r="C835" s="192" t="s">
        <v>1546</v>
      </c>
      <c r="D835" s="192" t="s">
        <v>207</v>
      </c>
      <c r="E835" s="193" t="s">
        <v>1547</v>
      </c>
      <c r="F835" s="194" t="s">
        <v>1548</v>
      </c>
      <c r="G835" s="195" t="s">
        <v>210</v>
      </c>
      <c r="H835" s="196">
        <v>1</v>
      </c>
      <c r="I835" s="197"/>
      <c r="J835" s="198">
        <f t="shared" si="10"/>
        <v>0</v>
      </c>
      <c r="K835" s="194" t="s">
        <v>1</v>
      </c>
      <c r="L835" s="40"/>
      <c r="M835" s="199" t="s">
        <v>1</v>
      </c>
      <c r="N835" s="200" t="s">
        <v>41</v>
      </c>
      <c r="O835" s="72"/>
      <c r="P835" s="201">
        <f t="shared" si="11"/>
        <v>0</v>
      </c>
      <c r="Q835" s="201">
        <v>0</v>
      </c>
      <c r="R835" s="201">
        <f t="shared" si="12"/>
        <v>0</v>
      </c>
      <c r="S835" s="201">
        <v>0</v>
      </c>
      <c r="T835" s="202">
        <f t="shared" si="13"/>
        <v>0</v>
      </c>
      <c r="U835" s="35"/>
      <c r="V835" s="35"/>
      <c r="W835" s="35"/>
      <c r="X835" s="35"/>
      <c r="Y835" s="35"/>
      <c r="Z835" s="35"/>
      <c r="AA835" s="35"/>
      <c r="AB835" s="35"/>
      <c r="AC835" s="35"/>
      <c r="AD835" s="35"/>
      <c r="AE835" s="35"/>
      <c r="AR835" s="203" t="s">
        <v>341</v>
      </c>
      <c r="AT835" s="203" t="s">
        <v>207</v>
      </c>
      <c r="AU835" s="203" t="s">
        <v>86</v>
      </c>
      <c r="AY835" s="18" t="s">
        <v>205</v>
      </c>
      <c r="BE835" s="204">
        <f t="shared" si="14"/>
        <v>0</v>
      </c>
      <c r="BF835" s="204">
        <f t="shared" si="15"/>
        <v>0</v>
      </c>
      <c r="BG835" s="204">
        <f t="shared" si="16"/>
        <v>0</v>
      </c>
      <c r="BH835" s="204">
        <f t="shared" si="17"/>
        <v>0</v>
      </c>
      <c r="BI835" s="204">
        <f t="shared" si="18"/>
        <v>0</v>
      </c>
      <c r="BJ835" s="18" t="s">
        <v>84</v>
      </c>
      <c r="BK835" s="204">
        <f t="shared" si="19"/>
        <v>0</v>
      </c>
      <c r="BL835" s="18" t="s">
        <v>341</v>
      </c>
      <c r="BM835" s="203" t="s">
        <v>1549</v>
      </c>
    </row>
    <row r="836" spans="1:65" s="2" customFormat="1" ht="24.2" customHeight="1">
      <c r="A836" s="35"/>
      <c r="B836" s="36"/>
      <c r="C836" s="192" t="s">
        <v>1550</v>
      </c>
      <c r="D836" s="192" t="s">
        <v>207</v>
      </c>
      <c r="E836" s="193" t="s">
        <v>1551</v>
      </c>
      <c r="F836" s="194" t="s">
        <v>1552</v>
      </c>
      <c r="G836" s="195" t="s">
        <v>210</v>
      </c>
      <c r="H836" s="196">
        <v>2</v>
      </c>
      <c r="I836" s="197"/>
      <c r="J836" s="198">
        <f t="shared" si="10"/>
        <v>0</v>
      </c>
      <c r="K836" s="194" t="s">
        <v>1</v>
      </c>
      <c r="L836" s="40"/>
      <c r="M836" s="199" t="s">
        <v>1</v>
      </c>
      <c r="N836" s="200" t="s">
        <v>41</v>
      </c>
      <c r="O836" s="72"/>
      <c r="P836" s="201">
        <f t="shared" si="11"/>
        <v>0</v>
      </c>
      <c r="Q836" s="201">
        <v>0</v>
      </c>
      <c r="R836" s="201">
        <f t="shared" si="12"/>
        <v>0</v>
      </c>
      <c r="S836" s="201">
        <v>0</v>
      </c>
      <c r="T836" s="202">
        <f t="shared" si="13"/>
        <v>0</v>
      </c>
      <c r="U836" s="35"/>
      <c r="V836" s="35"/>
      <c r="W836" s="35"/>
      <c r="X836" s="35"/>
      <c r="Y836" s="35"/>
      <c r="Z836" s="35"/>
      <c r="AA836" s="35"/>
      <c r="AB836" s="35"/>
      <c r="AC836" s="35"/>
      <c r="AD836" s="35"/>
      <c r="AE836" s="35"/>
      <c r="AR836" s="203" t="s">
        <v>341</v>
      </c>
      <c r="AT836" s="203" t="s">
        <v>207</v>
      </c>
      <c r="AU836" s="203" t="s">
        <v>86</v>
      </c>
      <c r="AY836" s="18" t="s">
        <v>205</v>
      </c>
      <c r="BE836" s="204">
        <f t="shared" si="14"/>
        <v>0</v>
      </c>
      <c r="BF836" s="204">
        <f t="shared" si="15"/>
        <v>0</v>
      </c>
      <c r="BG836" s="204">
        <f t="shared" si="16"/>
        <v>0</v>
      </c>
      <c r="BH836" s="204">
        <f t="shared" si="17"/>
        <v>0</v>
      </c>
      <c r="BI836" s="204">
        <f t="shared" si="18"/>
        <v>0</v>
      </c>
      <c r="BJ836" s="18" t="s">
        <v>84</v>
      </c>
      <c r="BK836" s="204">
        <f t="shared" si="19"/>
        <v>0</v>
      </c>
      <c r="BL836" s="18" t="s">
        <v>341</v>
      </c>
      <c r="BM836" s="203" t="s">
        <v>1553</v>
      </c>
    </row>
    <row r="837" spans="1:65" s="2" customFormat="1" ht="24.2" customHeight="1">
      <c r="A837" s="35"/>
      <c r="B837" s="36"/>
      <c r="C837" s="192" t="s">
        <v>1554</v>
      </c>
      <c r="D837" s="192" t="s">
        <v>207</v>
      </c>
      <c r="E837" s="193" t="s">
        <v>1555</v>
      </c>
      <c r="F837" s="194" t="s">
        <v>1556</v>
      </c>
      <c r="G837" s="195" t="s">
        <v>210</v>
      </c>
      <c r="H837" s="196">
        <v>1</v>
      </c>
      <c r="I837" s="197"/>
      <c r="J837" s="198">
        <f t="shared" si="10"/>
        <v>0</v>
      </c>
      <c r="K837" s="194" t="s">
        <v>1</v>
      </c>
      <c r="L837" s="40"/>
      <c r="M837" s="199" t="s">
        <v>1</v>
      </c>
      <c r="N837" s="200" t="s">
        <v>41</v>
      </c>
      <c r="O837" s="72"/>
      <c r="P837" s="201">
        <f t="shared" si="11"/>
        <v>0</v>
      </c>
      <c r="Q837" s="201">
        <v>0</v>
      </c>
      <c r="R837" s="201">
        <f t="shared" si="12"/>
        <v>0</v>
      </c>
      <c r="S837" s="201">
        <v>0</v>
      </c>
      <c r="T837" s="202">
        <f t="shared" si="13"/>
        <v>0</v>
      </c>
      <c r="U837" s="35"/>
      <c r="V837" s="35"/>
      <c r="W837" s="35"/>
      <c r="X837" s="35"/>
      <c r="Y837" s="35"/>
      <c r="Z837" s="35"/>
      <c r="AA837" s="35"/>
      <c r="AB837" s="35"/>
      <c r="AC837" s="35"/>
      <c r="AD837" s="35"/>
      <c r="AE837" s="35"/>
      <c r="AR837" s="203" t="s">
        <v>341</v>
      </c>
      <c r="AT837" s="203" t="s">
        <v>207</v>
      </c>
      <c r="AU837" s="203" t="s">
        <v>86</v>
      </c>
      <c r="AY837" s="18" t="s">
        <v>205</v>
      </c>
      <c r="BE837" s="204">
        <f t="shared" si="14"/>
        <v>0</v>
      </c>
      <c r="BF837" s="204">
        <f t="shared" si="15"/>
        <v>0</v>
      </c>
      <c r="BG837" s="204">
        <f t="shared" si="16"/>
        <v>0</v>
      </c>
      <c r="BH837" s="204">
        <f t="shared" si="17"/>
        <v>0</v>
      </c>
      <c r="BI837" s="204">
        <f t="shared" si="18"/>
        <v>0</v>
      </c>
      <c r="BJ837" s="18" t="s">
        <v>84</v>
      </c>
      <c r="BK837" s="204">
        <f t="shared" si="19"/>
        <v>0</v>
      </c>
      <c r="BL837" s="18" t="s">
        <v>341</v>
      </c>
      <c r="BM837" s="203" t="s">
        <v>1557</v>
      </c>
    </row>
    <row r="838" spans="1:65" s="2" customFormat="1" ht="24.2" customHeight="1">
      <c r="A838" s="35"/>
      <c r="B838" s="36"/>
      <c r="C838" s="192" t="s">
        <v>1558</v>
      </c>
      <c r="D838" s="192" t="s">
        <v>207</v>
      </c>
      <c r="E838" s="193" t="s">
        <v>1559</v>
      </c>
      <c r="F838" s="194" t="s">
        <v>1560</v>
      </c>
      <c r="G838" s="195" t="s">
        <v>210</v>
      </c>
      <c r="H838" s="196">
        <v>1</v>
      </c>
      <c r="I838" s="197"/>
      <c r="J838" s="198">
        <f t="shared" si="10"/>
        <v>0</v>
      </c>
      <c r="K838" s="194" t="s">
        <v>1</v>
      </c>
      <c r="L838" s="40"/>
      <c r="M838" s="199" t="s">
        <v>1</v>
      </c>
      <c r="N838" s="200" t="s">
        <v>41</v>
      </c>
      <c r="O838" s="72"/>
      <c r="P838" s="201">
        <f t="shared" si="11"/>
        <v>0</v>
      </c>
      <c r="Q838" s="201">
        <v>0</v>
      </c>
      <c r="R838" s="201">
        <f t="shared" si="12"/>
        <v>0</v>
      </c>
      <c r="S838" s="201">
        <v>0</v>
      </c>
      <c r="T838" s="202">
        <f t="shared" si="13"/>
        <v>0</v>
      </c>
      <c r="U838" s="35"/>
      <c r="V838" s="35"/>
      <c r="W838" s="35"/>
      <c r="X838" s="35"/>
      <c r="Y838" s="35"/>
      <c r="Z838" s="35"/>
      <c r="AA838" s="35"/>
      <c r="AB838" s="35"/>
      <c r="AC838" s="35"/>
      <c r="AD838" s="35"/>
      <c r="AE838" s="35"/>
      <c r="AR838" s="203" t="s">
        <v>341</v>
      </c>
      <c r="AT838" s="203" t="s">
        <v>207</v>
      </c>
      <c r="AU838" s="203" t="s">
        <v>86</v>
      </c>
      <c r="AY838" s="18" t="s">
        <v>205</v>
      </c>
      <c r="BE838" s="204">
        <f t="shared" si="14"/>
        <v>0</v>
      </c>
      <c r="BF838" s="204">
        <f t="shared" si="15"/>
        <v>0</v>
      </c>
      <c r="BG838" s="204">
        <f t="shared" si="16"/>
        <v>0</v>
      </c>
      <c r="BH838" s="204">
        <f t="shared" si="17"/>
        <v>0</v>
      </c>
      <c r="BI838" s="204">
        <f t="shared" si="18"/>
        <v>0</v>
      </c>
      <c r="BJ838" s="18" t="s">
        <v>84</v>
      </c>
      <c r="BK838" s="204">
        <f t="shared" si="19"/>
        <v>0</v>
      </c>
      <c r="BL838" s="18" t="s">
        <v>341</v>
      </c>
      <c r="BM838" s="203" t="s">
        <v>1561</v>
      </c>
    </row>
    <row r="839" spans="1:65" s="2" customFormat="1" ht="24.2" customHeight="1">
      <c r="A839" s="35"/>
      <c r="B839" s="36"/>
      <c r="C839" s="192" t="s">
        <v>1562</v>
      </c>
      <c r="D839" s="192" t="s">
        <v>207</v>
      </c>
      <c r="E839" s="193" t="s">
        <v>1563</v>
      </c>
      <c r="F839" s="194" t="s">
        <v>1564</v>
      </c>
      <c r="G839" s="195" t="s">
        <v>210</v>
      </c>
      <c r="H839" s="196">
        <v>1</v>
      </c>
      <c r="I839" s="197"/>
      <c r="J839" s="198">
        <f t="shared" si="10"/>
        <v>0</v>
      </c>
      <c r="K839" s="194" t="s">
        <v>1</v>
      </c>
      <c r="L839" s="40"/>
      <c r="M839" s="199" t="s">
        <v>1</v>
      </c>
      <c r="N839" s="200" t="s">
        <v>41</v>
      </c>
      <c r="O839" s="72"/>
      <c r="P839" s="201">
        <f t="shared" si="11"/>
        <v>0</v>
      </c>
      <c r="Q839" s="201">
        <v>0</v>
      </c>
      <c r="R839" s="201">
        <f t="shared" si="12"/>
        <v>0</v>
      </c>
      <c r="S839" s="201">
        <v>0</v>
      </c>
      <c r="T839" s="202">
        <f t="shared" si="13"/>
        <v>0</v>
      </c>
      <c r="U839" s="35"/>
      <c r="V839" s="35"/>
      <c r="W839" s="35"/>
      <c r="X839" s="35"/>
      <c r="Y839" s="35"/>
      <c r="Z839" s="35"/>
      <c r="AA839" s="35"/>
      <c r="AB839" s="35"/>
      <c r="AC839" s="35"/>
      <c r="AD839" s="35"/>
      <c r="AE839" s="35"/>
      <c r="AR839" s="203" t="s">
        <v>341</v>
      </c>
      <c r="AT839" s="203" t="s">
        <v>207</v>
      </c>
      <c r="AU839" s="203" t="s">
        <v>86</v>
      </c>
      <c r="AY839" s="18" t="s">
        <v>205</v>
      </c>
      <c r="BE839" s="204">
        <f t="shared" si="14"/>
        <v>0</v>
      </c>
      <c r="BF839" s="204">
        <f t="shared" si="15"/>
        <v>0</v>
      </c>
      <c r="BG839" s="204">
        <f t="shared" si="16"/>
        <v>0</v>
      </c>
      <c r="BH839" s="204">
        <f t="shared" si="17"/>
        <v>0</v>
      </c>
      <c r="BI839" s="204">
        <f t="shared" si="18"/>
        <v>0</v>
      </c>
      <c r="BJ839" s="18" t="s">
        <v>84</v>
      </c>
      <c r="BK839" s="204">
        <f t="shared" si="19"/>
        <v>0</v>
      </c>
      <c r="BL839" s="18" t="s">
        <v>341</v>
      </c>
      <c r="BM839" s="203" t="s">
        <v>1565</v>
      </c>
    </row>
    <row r="840" spans="1:65" s="2" customFormat="1" ht="24.2" customHeight="1">
      <c r="A840" s="35"/>
      <c r="B840" s="36"/>
      <c r="C840" s="192" t="s">
        <v>1566</v>
      </c>
      <c r="D840" s="192" t="s">
        <v>207</v>
      </c>
      <c r="E840" s="193" t="s">
        <v>1567</v>
      </c>
      <c r="F840" s="194" t="s">
        <v>1568</v>
      </c>
      <c r="G840" s="195" t="s">
        <v>210</v>
      </c>
      <c r="H840" s="196">
        <v>2</v>
      </c>
      <c r="I840" s="197"/>
      <c r="J840" s="198">
        <f t="shared" si="10"/>
        <v>0</v>
      </c>
      <c r="K840" s="194" t="s">
        <v>1</v>
      </c>
      <c r="L840" s="40"/>
      <c r="M840" s="199" t="s">
        <v>1</v>
      </c>
      <c r="N840" s="200" t="s">
        <v>41</v>
      </c>
      <c r="O840" s="72"/>
      <c r="P840" s="201">
        <f t="shared" si="11"/>
        <v>0</v>
      </c>
      <c r="Q840" s="201">
        <v>0</v>
      </c>
      <c r="R840" s="201">
        <f t="shared" si="12"/>
        <v>0</v>
      </c>
      <c r="S840" s="201">
        <v>0</v>
      </c>
      <c r="T840" s="202">
        <f t="shared" si="13"/>
        <v>0</v>
      </c>
      <c r="U840" s="35"/>
      <c r="V840" s="35"/>
      <c r="W840" s="35"/>
      <c r="X840" s="35"/>
      <c r="Y840" s="35"/>
      <c r="Z840" s="35"/>
      <c r="AA840" s="35"/>
      <c r="AB840" s="35"/>
      <c r="AC840" s="35"/>
      <c r="AD840" s="35"/>
      <c r="AE840" s="35"/>
      <c r="AR840" s="203" t="s">
        <v>341</v>
      </c>
      <c r="AT840" s="203" t="s">
        <v>207</v>
      </c>
      <c r="AU840" s="203" t="s">
        <v>86</v>
      </c>
      <c r="AY840" s="18" t="s">
        <v>205</v>
      </c>
      <c r="BE840" s="204">
        <f t="shared" si="14"/>
        <v>0</v>
      </c>
      <c r="BF840" s="204">
        <f t="shared" si="15"/>
        <v>0</v>
      </c>
      <c r="BG840" s="204">
        <f t="shared" si="16"/>
        <v>0</v>
      </c>
      <c r="BH840" s="204">
        <f t="shared" si="17"/>
        <v>0</v>
      </c>
      <c r="BI840" s="204">
        <f t="shared" si="18"/>
        <v>0</v>
      </c>
      <c r="BJ840" s="18" t="s">
        <v>84</v>
      </c>
      <c r="BK840" s="204">
        <f t="shared" si="19"/>
        <v>0</v>
      </c>
      <c r="BL840" s="18" t="s">
        <v>341</v>
      </c>
      <c r="BM840" s="203" t="s">
        <v>1569</v>
      </c>
    </row>
    <row r="841" spans="1:65" s="2" customFormat="1" ht="24.2" customHeight="1">
      <c r="A841" s="35"/>
      <c r="B841" s="36"/>
      <c r="C841" s="192" t="s">
        <v>1570</v>
      </c>
      <c r="D841" s="192" t="s">
        <v>207</v>
      </c>
      <c r="E841" s="193" t="s">
        <v>1571</v>
      </c>
      <c r="F841" s="194" t="s">
        <v>1572</v>
      </c>
      <c r="G841" s="195" t="s">
        <v>210</v>
      </c>
      <c r="H841" s="196">
        <v>1</v>
      </c>
      <c r="I841" s="197"/>
      <c r="J841" s="198">
        <f t="shared" si="10"/>
        <v>0</v>
      </c>
      <c r="K841" s="194" t="s">
        <v>1</v>
      </c>
      <c r="L841" s="40"/>
      <c r="M841" s="199" t="s">
        <v>1</v>
      </c>
      <c r="N841" s="200" t="s">
        <v>41</v>
      </c>
      <c r="O841" s="72"/>
      <c r="P841" s="201">
        <f t="shared" si="11"/>
        <v>0</v>
      </c>
      <c r="Q841" s="201">
        <v>0</v>
      </c>
      <c r="R841" s="201">
        <f t="shared" si="12"/>
        <v>0</v>
      </c>
      <c r="S841" s="201">
        <v>0</v>
      </c>
      <c r="T841" s="202">
        <f t="shared" si="13"/>
        <v>0</v>
      </c>
      <c r="U841" s="35"/>
      <c r="V841" s="35"/>
      <c r="W841" s="35"/>
      <c r="X841" s="35"/>
      <c r="Y841" s="35"/>
      <c r="Z841" s="35"/>
      <c r="AA841" s="35"/>
      <c r="AB841" s="35"/>
      <c r="AC841" s="35"/>
      <c r="AD841" s="35"/>
      <c r="AE841" s="35"/>
      <c r="AR841" s="203" t="s">
        <v>341</v>
      </c>
      <c r="AT841" s="203" t="s">
        <v>207</v>
      </c>
      <c r="AU841" s="203" t="s">
        <v>86</v>
      </c>
      <c r="AY841" s="18" t="s">
        <v>205</v>
      </c>
      <c r="BE841" s="204">
        <f t="shared" si="14"/>
        <v>0</v>
      </c>
      <c r="BF841" s="204">
        <f t="shared" si="15"/>
        <v>0</v>
      </c>
      <c r="BG841" s="204">
        <f t="shared" si="16"/>
        <v>0</v>
      </c>
      <c r="BH841" s="204">
        <f t="shared" si="17"/>
        <v>0</v>
      </c>
      <c r="BI841" s="204">
        <f t="shared" si="18"/>
        <v>0</v>
      </c>
      <c r="BJ841" s="18" t="s">
        <v>84</v>
      </c>
      <c r="BK841" s="204">
        <f t="shared" si="19"/>
        <v>0</v>
      </c>
      <c r="BL841" s="18" t="s">
        <v>341</v>
      </c>
      <c r="BM841" s="203" t="s">
        <v>1573</v>
      </c>
    </row>
    <row r="842" spans="1:65" s="2" customFormat="1" ht="24.2" customHeight="1">
      <c r="A842" s="35"/>
      <c r="B842" s="36"/>
      <c r="C842" s="192" t="s">
        <v>1574</v>
      </c>
      <c r="D842" s="192" t="s">
        <v>207</v>
      </c>
      <c r="E842" s="193" t="s">
        <v>1575</v>
      </c>
      <c r="F842" s="194" t="s">
        <v>1576</v>
      </c>
      <c r="G842" s="195" t="s">
        <v>210</v>
      </c>
      <c r="H842" s="196">
        <v>1</v>
      </c>
      <c r="I842" s="197"/>
      <c r="J842" s="198">
        <f t="shared" si="10"/>
        <v>0</v>
      </c>
      <c r="K842" s="194" t="s">
        <v>1</v>
      </c>
      <c r="L842" s="40"/>
      <c r="M842" s="199" t="s">
        <v>1</v>
      </c>
      <c r="N842" s="200" t="s">
        <v>41</v>
      </c>
      <c r="O842" s="72"/>
      <c r="P842" s="201">
        <f t="shared" si="11"/>
        <v>0</v>
      </c>
      <c r="Q842" s="201">
        <v>0</v>
      </c>
      <c r="R842" s="201">
        <f t="shared" si="12"/>
        <v>0</v>
      </c>
      <c r="S842" s="201">
        <v>0</v>
      </c>
      <c r="T842" s="202">
        <f t="shared" si="13"/>
        <v>0</v>
      </c>
      <c r="U842" s="35"/>
      <c r="V842" s="35"/>
      <c r="W842" s="35"/>
      <c r="X842" s="35"/>
      <c r="Y842" s="35"/>
      <c r="Z842" s="35"/>
      <c r="AA842" s="35"/>
      <c r="AB842" s="35"/>
      <c r="AC842" s="35"/>
      <c r="AD842" s="35"/>
      <c r="AE842" s="35"/>
      <c r="AR842" s="203" t="s">
        <v>341</v>
      </c>
      <c r="AT842" s="203" t="s">
        <v>207</v>
      </c>
      <c r="AU842" s="203" t="s">
        <v>86</v>
      </c>
      <c r="AY842" s="18" t="s">
        <v>205</v>
      </c>
      <c r="BE842" s="204">
        <f t="shared" si="14"/>
        <v>0</v>
      </c>
      <c r="BF842" s="204">
        <f t="shared" si="15"/>
        <v>0</v>
      </c>
      <c r="BG842" s="204">
        <f t="shared" si="16"/>
        <v>0</v>
      </c>
      <c r="BH842" s="204">
        <f t="shared" si="17"/>
        <v>0</v>
      </c>
      <c r="BI842" s="204">
        <f t="shared" si="18"/>
        <v>0</v>
      </c>
      <c r="BJ842" s="18" t="s">
        <v>84</v>
      </c>
      <c r="BK842" s="204">
        <f t="shared" si="19"/>
        <v>0</v>
      </c>
      <c r="BL842" s="18" t="s">
        <v>341</v>
      </c>
      <c r="BM842" s="203" t="s">
        <v>1577</v>
      </c>
    </row>
    <row r="843" spans="1:65" s="2" customFormat="1" ht="24.2" customHeight="1">
      <c r="A843" s="35"/>
      <c r="B843" s="36"/>
      <c r="C843" s="192" t="s">
        <v>1578</v>
      </c>
      <c r="D843" s="192" t="s">
        <v>207</v>
      </c>
      <c r="E843" s="193" t="s">
        <v>1579</v>
      </c>
      <c r="F843" s="194" t="s">
        <v>1580</v>
      </c>
      <c r="G843" s="195" t="s">
        <v>210</v>
      </c>
      <c r="H843" s="196">
        <v>1</v>
      </c>
      <c r="I843" s="197"/>
      <c r="J843" s="198">
        <f t="shared" si="10"/>
        <v>0</v>
      </c>
      <c r="K843" s="194" t="s">
        <v>1</v>
      </c>
      <c r="L843" s="40"/>
      <c r="M843" s="199" t="s">
        <v>1</v>
      </c>
      <c r="N843" s="200" t="s">
        <v>41</v>
      </c>
      <c r="O843" s="72"/>
      <c r="P843" s="201">
        <f t="shared" si="11"/>
        <v>0</v>
      </c>
      <c r="Q843" s="201">
        <v>0</v>
      </c>
      <c r="R843" s="201">
        <f t="shared" si="12"/>
        <v>0</v>
      </c>
      <c r="S843" s="201">
        <v>0</v>
      </c>
      <c r="T843" s="202">
        <f t="shared" si="13"/>
        <v>0</v>
      </c>
      <c r="U843" s="35"/>
      <c r="V843" s="35"/>
      <c r="W843" s="35"/>
      <c r="X843" s="35"/>
      <c r="Y843" s="35"/>
      <c r="Z843" s="35"/>
      <c r="AA843" s="35"/>
      <c r="AB843" s="35"/>
      <c r="AC843" s="35"/>
      <c r="AD843" s="35"/>
      <c r="AE843" s="35"/>
      <c r="AR843" s="203" t="s">
        <v>341</v>
      </c>
      <c r="AT843" s="203" t="s">
        <v>207</v>
      </c>
      <c r="AU843" s="203" t="s">
        <v>86</v>
      </c>
      <c r="AY843" s="18" t="s">
        <v>205</v>
      </c>
      <c r="BE843" s="204">
        <f t="shared" si="14"/>
        <v>0</v>
      </c>
      <c r="BF843" s="204">
        <f t="shared" si="15"/>
        <v>0</v>
      </c>
      <c r="BG843" s="204">
        <f t="shared" si="16"/>
        <v>0</v>
      </c>
      <c r="BH843" s="204">
        <f t="shared" si="17"/>
        <v>0</v>
      </c>
      <c r="BI843" s="204">
        <f t="shared" si="18"/>
        <v>0</v>
      </c>
      <c r="BJ843" s="18" t="s">
        <v>84</v>
      </c>
      <c r="BK843" s="204">
        <f t="shared" si="19"/>
        <v>0</v>
      </c>
      <c r="BL843" s="18" t="s">
        <v>341</v>
      </c>
      <c r="BM843" s="203" t="s">
        <v>1581</v>
      </c>
    </row>
    <row r="844" spans="1:65" s="2" customFormat="1" ht="24.2" customHeight="1">
      <c r="A844" s="35"/>
      <c r="B844" s="36"/>
      <c r="C844" s="192" t="s">
        <v>1582</v>
      </c>
      <c r="D844" s="192" t="s">
        <v>207</v>
      </c>
      <c r="E844" s="193" t="s">
        <v>1583</v>
      </c>
      <c r="F844" s="194" t="s">
        <v>1584</v>
      </c>
      <c r="G844" s="195" t="s">
        <v>210</v>
      </c>
      <c r="H844" s="196">
        <v>1</v>
      </c>
      <c r="I844" s="197"/>
      <c r="J844" s="198">
        <f t="shared" si="10"/>
        <v>0</v>
      </c>
      <c r="K844" s="194" t="s">
        <v>1</v>
      </c>
      <c r="L844" s="40"/>
      <c r="M844" s="199" t="s">
        <v>1</v>
      </c>
      <c r="N844" s="200" t="s">
        <v>41</v>
      </c>
      <c r="O844" s="72"/>
      <c r="P844" s="201">
        <f t="shared" si="11"/>
        <v>0</v>
      </c>
      <c r="Q844" s="201">
        <v>0</v>
      </c>
      <c r="R844" s="201">
        <f t="shared" si="12"/>
        <v>0</v>
      </c>
      <c r="S844" s="201">
        <v>0</v>
      </c>
      <c r="T844" s="202">
        <f t="shared" si="13"/>
        <v>0</v>
      </c>
      <c r="U844" s="35"/>
      <c r="V844" s="35"/>
      <c r="W844" s="35"/>
      <c r="X844" s="35"/>
      <c r="Y844" s="35"/>
      <c r="Z844" s="35"/>
      <c r="AA844" s="35"/>
      <c r="AB844" s="35"/>
      <c r="AC844" s="35"/>
      <c r="AD844" s="35"/>
      <c r="AE844" s="35"/>
      <c r="AR844" s="203" t="s">
        <v>341</v>
      </c>
      <c r="AT844" s="203" t="s">
        <v>207</v>
      </c>
      <c r="AU844" s="203" t="s">
        <v>86</v>
      </c>
      <c r="AY844" s="18" t="s">
        <v>205</v>
      </c>
      <c r="BE844" s="204">
        <f t="shared" si="14"/>
        <v>0</v>
      </c>
      <c r="BF844" s="204">
        <f t="shared" si="15"/>
        <v>0</v>
      </c>
      <c r="BG844" s="204">
        <f t="shared" si="16"/>
        <v>0</v>
      </c>
      <c r="BH844" s="204">
        <f t="shared" si="17"/>
        <v>0</v>
      </c>
      <c r="BI844" s="204">
        <f t="shared" si="18"/>
        <v>0</v>
      </c>
      <c r="BJ844" s="18" t="s">
        <v>84</v>
      </c>
      <c r="BK844" s="204">
        <f t="shared" si="19"/>
        <v>0</v>
      </c>
      <c r="BL844" s="18" t="s">
        <v>341</v>
      </c>
      <c r="BM844" s="203" t="s">
        <v>1585</v>
      </c>
    </row>
    <row r="845" spans="1:65" s="2" customFormat="1" ht="24.2" customHeight="1">
      <c r="A845" s="35"/>
      <c r="B845" s="36"/>
      <c r="C845" s="192" t="s">
        <v>1586</v>
      </c>
      <c r="D845" s="192" t="s">
        <v>207</v>
      </c>
      <c r="E845" s="193" t="s">
        <v>1587</v>
      </c>
      <c r="F845" s="194" t="s">
        <v>1588</v>
      </c>
      <c r="G845" s="195" t="s">
        <v>210</v>
      </c>
      <c r="H845" s="196">
        <v>1</v>
      </c>
      <c r="I845" s="197"/>
      <c r="J845" s="198">
        <f t="shared" si="10"/>
        <v>0</v>
      </c>
      <c r="K845" s="194" t="s">
        <v>1</v>
      </c>
      <c r="L845" s="40"/>
      <c r="M845" s="199" t="s">
        <v>1</v>
      </c>
      <c r="N845" s="200" t="s">
        <v>41</v>
      </c>
      <c r="O845" s="72"/>
      <c r="P845" s="201">
        <f t="shared" si="11"/>
        <v>0</v>
      </c>
      <c r="Q845" s="201">
        <v>0</v>
      </c>
      <c r="R845" s="201">
        <f t="shared" si="12"/>
        <v>0</v>
      </c>
      <c r="S845" s="201">
        <v>0</v>
      </c>
      <c r="T845" s="202">
        <f t="shared" si="13"/>
        <v>0</v>
      </c>
      <c r="U845" s="35"/>
      <c r="V845" s="35"/>
      <c r="W845" s="35"/>
      <c r="X845" s="35"/>
      <c r="Y845" s="35"/>
      <c r="Z845" s="35"/>
      <c r="AA845" s="35"/>
      <c r="AB845" s="35"/>
      <c r="AC845" s="35"/>
      <c r="AD845" s="35"/>
      <c r="AE845" s="35"/>
      <c r="AR845" s="203" t="s">
        <v>341</v>
      </c>
      <c r="AT845" s="203" t="s">
        <v>207</v>
      </c>
      <c r="AU845" s="203" t="s">
        <v>86</v>
      </c>
      <c r="AY845" s="18" t="s">
        <v>205</v>
      </c>
      <c r="BE845" s="204">
        <f t="shared" si="14"/>
        <v>0</v>
      </c>
      <c r="BF845" s="204">
        <f t="shared" si="15"/>
        <v>0</v>
      </c>
      <c r="BG845" s="204">
        <f t="shared" si="16"/>
        <v>0</v>
      </c>
      <c r="BH845" s="204">
        <f t="shared" si="17"/>
        <v>0</v>
      </c>
      <c r="BI845" s="204">
        <f t="shared" si="18"/>
        <v>0</v>
      </c>
      <c r="BJ845" s="18" t="s">
        <v>84</v>
      </c>
      <c r="BK845" s="204">
        <f t="shared" si="19"/>
        <v>0</v>
      </c>
      <c r="BL845" s="18" t="s">
        <v>341</v>
      </c>
      <c r="BM845" s="203" t="s">
        <v>1589</v>
      </c>
    </row>
    <row r="846" spans="1:65" s="2" customFormat="1" ht="24.2" customHeight="1">
      <c r="A846" s="35"/>
      <c r="B846" s="36"/>
      <c r="C846" s="192" t="s">
        <v>1590</v>
      </c>
      <c r="D846" s="192" t="s">
        <v>207</v>
      </c>
      <c r="E846" s="193" t="s">
        <v>1591</v>
      </c>
      <c r="F846" s="194" t="s">
        <v>1592</v>
      </c>
      <c r="G846" s="195" t="s">
        <v>210</v>
      </c>
      <c r="H846" s="196">
        <v>1</v>
      </c>
      <c r="I846" s="197"/>
      <c r="J846" s="198">
        <f t="shared" si="10"/>
        <v>0</v>
      </c>
      <c r="K846" s="194" t="s">
        <v>1</v>
      </c>
      <c r="L846" s="40"/>
      <c r="M846" s="199" t="s">
        <v>1</v>
      </c>
      <c r="N846" s="200" t="s">
        <v>41</v>
      </c>
      <c r="O846" s="72"/>
      <c r="P846" s="201">
        <f t="shared" si="11"/>
        <v>0</v>
      </c>
      <c r="Q846" s="201">
        <v>0</v>
      </c>
      <c r="R846" s="201">
        <f t="shared" si="12"/>
        <v>0</v>
      </c>
      <c r="S846" s="201">
        <v>0</v>
      </c>
      <c r="T846" s="202">
        <f t="shared" si="13"/>
        <v>0</v>
      </c>
      <c r="U846" s="35"/>
      <c r="V846" s="35"/>
      <c r="W846" s="35"/>
      <c r="X846" s="35"/>
      <c r="Y846" s="35"/>
      <c r="Z846" s="35"/>
      <c r="AA846" s="35"/>
      <c r="AB846" s="35"/>
      <c r="AC846" s="35"/>
      <c r="AD846" s="35"/>
      <c r="AE846" s="35"/>
      <c r="AR846" s="203" t="s">
        <v>341</v>
      </c>
      <c r="AT846" s="203" t="s">
        <v>207</v>
      </c>
      <c r="AU846" s="203" t="s">
        <v>86</v>
      </c>
      <c r="AY846" s="18" t="s">
        <v>205</v>
      </c>
      <c r="BE846" s="204">
        <f t="shared" si="14"/>
        <v>0</v>
      </c>
      <c r="BF846" s="204">
        <f t="shared" si="15"/>
        <v>0</v>
      </c>
      <c r="BG846" s="204">
        <f t="shared" si="16"/>
        <v>0</v>
      </c>
      <c r="BH846" s="204">
        <f t="shared" si="17"/>
        <v>0</v>
      </c>
      <c r="BI846" s="204">
        <f t="shared" si="18"/>
        <v>0</v>
      </c>
      <c r="BJ846" s="18" t="s">
        <v>84</v>
      </c>
      <c r="BK846" s="204">
        <f t="shared" si="19"/>
        <v>0</v>
      </c>
      <c r="BL846" s="18" t="s">
        <v>341</v>
      </c>
      <c r="BM846" s="203" t="s">
        <v>1593</v>
      </c>
    </row>
    <row r="847" spans="1:65" s="2" customFormat="1" ht="24.2" customHeight="1">
      <c r="A847" s="35"/>
      <c r="B847" s="36"/>
      <c r="C847" s="192" t="s">
        <v>1594</v>
      </c>
      <c r="D847" s="192" t="s">
        <v>207</v>
      </c>
      <c r="E847" s="193" t="s">
        <v>1595</v>
      </c>
      <c r="F847" s="194" t="s">
        <v>1596</v>
      </c>
      <c r="G847" s="195" t="s">
        <v>210</v>
      </c>
      <c r="H847" s="196">
        <v>1</v>
      </c>
      <c r="I847" s="197"/>
      <c r="J847" s="198">
        <f t="shared" si="10"/>
        <v>0</v>
      </c>
      <c r="K847" s="194" t="s">
        <v>1</v>
      </c>
      <c r="L847" s="40"/>
      <c r="M847" s="199" t="s">
        <v>1</v>
      </c>
      <c r="N847" s="200" t="s">
        <v>41</v>
      </c>
      <c r="O847" s="72"/>
      <c r="P847" s="201">
        <f t="shared" si="11"/>
        <v>0</v>
      </c>
      <c r="Q847" s="201">
        <v>0</v>
      </c>
      <c r="R847" s="201">
        <f t="shared" si="12"/>
        <v>0</v>
      </c>
      <c r="S847" s="201">
        <v>0</v>
      </c>
      <c r="T847" s="202">
        <f t="shared" si="13"/>
        <v>0</v>
      </c>
      <c r="U847" s="35"/>
      <c r="V847" s="35"/>
      <c r="W847" s="35"/>
      <c r="X847" s="35"/>
      <c r="Y847" s="35"/>
      <c r="Z847" s="35"/>
      <c r="AA847" s="35"/>
      <c r="AB847" s="35"/>
      <c r="AC847" s="35"/>
      <c r="AD847" s="35"/>
      <c r="AE847" s="35"/>
      <c r="AR847" s="203" t="s">
        <v>341</v>
      </c>
      <c r="AT847" s="203" t="s">
        <v>207</v>
      </c>
      <c r="AU847" s="203" t="s">
        <v>86</v>
      </c>
      <c r="AY847" s="18" t="s">
        <v>205</v>
      </c>
      <c r="BE847" s="204">
        <f t="shared" si="14"/>
        <v>0</v>
      </c>
      <c r="BF847" s="204">
        <f t="shared" si="15"/>
        <v>0</v>
      </c>
      <c r="BG847" s="204">
        <f t="shared" si="16"/>
        <v>0</v>
      </c>
      <c r="BH847" s="204">
        <f t="shared" si="17"/>
        <v>0</v>
      </c>
      <c r="BI847" s="204">
        <f t="shared" si="18"/>
        <v>0</v>
      </c>
      <c r="BJ847" s="18" t="s">
        <v>84</v>
      </c>
      <c r="BK847" s="204">
        <f t="shared" si="19"/>
        <v>0</v>
      </c>
      <c r="BL847" s="18" t="s">
        <v>341</v>
      </c>
      <c r="BM847" s="203" t="s">
        <v>1597</v>
      </c>
    </row>
    <row r="848" spans="1:65" s="2" customFormat="1" ht="37.9" customHeight="1">
      <c r="A848" s="35"/>
      <c r="B848" s="36"/>
      <c r="C848" s="192" t="s">
        <v>1598</v>
      </c>
      <c r="D848" s="192" t="s">
        <v>207</v>
      </c>
      <c r="E848" s="193" t="s">
        <v>1599</v>
      </c>
      <c r="F848" s="194" t="s">
        <v>1600</v>
      </c>
      <c r="G848" s="195" t="s">
        <v>210</v>
      </c>
      <c r="H848" s="196">
        <v>4</v>
      </c>
      <c r="I848" s="197"/>
      <c r="J848" s="198">
        <f t="shared" si="10"/>
        <v>0</v>
      </c>
      <c r="K848" s="194" t="s">
        <v>1</v>
      </c>
      <c r="L848" s="40"/>
      <c r="M848" s="199" t="s">
        <v>1</v>
      </c>
      <c r="N848" s="200" t="s">
        <v>41</v>
      </c>
      <c r="O848" s="72"/>
      <c r="P848" s="201">
        <f t="shared" si="11"/>
        <v>0</v>
      </c>
      <c r="Q848" s="201">
        <v>0</v>
      </c>
      <c r="R848" s="201">
        <f t="shared" si="12"/>
        <v>0</v>
      </c>
      <c r="S848" s="201">
        <v>0</v>
      </c>
      <c r="T848" s="202">
        <f t="shared" si="13"/>
        <v>0</v>
      </c>
      <c r="U848" s="35"/>
      <c r="V848" s="35"/>
      <c r="W848" s="35"/>
      <c r="X848" s="35"/>
      <c r="Y848" s="35"/>
      <c r="Z848" s="35"/>
      <c r="AA848" s="35"/>
      <c r="AB848" s="35"/>
      <c r="AC848" s="35"/>
      <c r="AD848" s="35"/>
      <c r="AE848" s="35"/>
      <c r="AR848" s="203" t="s">
        <v>341</v>
      </c>
      <c r="AT848" s="203" t="s">
        <v>207</v>
      </c>
      <c r="AU848" s="203" t="s">
        <v>86</v>
      </c>
      <c r="AY848" s="18" t="s">
        <v>205</v>
      </c>
      <c r="BE848" s="204">
        <f t="shared" si="14"/>
        <v>0</v>
      </c>
      <c r="BF848" s="204">
        <f t="shared" si="15"/>
        <v>0</v>
      </c>
      <c r="BG848" s="204">
        <f t="shared" si="16"/>
        <v>0</v>
      </c>
      <c r="BH848" s="204">
        <f t="shared" si="17"/>
        <v>0</v>
      </c>
      <c r="BI848" s="204">
        <f t="shared" si="18"/>
        <v>0</v>
      </c>
      <c r="BJ848" s="18" t="s">
        <v>84</v>
      </c>
      <c r="BK848" s="204">
        <f t="shared" si="19"/>
        <v>0</v>
      </c>
      <c r="BL848" s="18" t="s">
        <v>341</v>
      </c>
      <c r="BM848" s="203" t="s">
        <v>1601</v>
      </c>
    </row>
    <row r="849" spans="1:47" s="2" customFormat="1" ht="29.25">
      <c r="A849" s="35"/>
      <c r="B849" s="36"/>
      <c r="C849" s="37"/>
      <c r="D849" s="205" t="s">
        <v>225</v>
      </c>
      <c r="E849" s="37"/>
      <c r="F849" s="206" t="s">
        <v>1602</v>
      </c>
      <c r="G849" s="37"/>
      <c r="H849" s="37"/>
      <c r="I849" s="207"/>
      <c r="J849" s="37"/>
      <c r="K849" s="37"/>
      <c r="L849" s="40"/>
      <c r="M849" s="208"/>
      <c r="N849" s="209"/>
      <c r="O849" s="72"/>
      <c r="P849" s="72"/>
      <c r="Q849" s="72"/>
      <c r="R849" s="72"/>
      <c r="S849" s="72"/>
      <c r="T849" s="73"/>
      <c r="U849" s="35"/>
      <c r="V849" s="35"/>
      <c r="W849" s="35"/>
      <c r="X849" s="35"/>
      <c r="Y849" s="35"/>
      <c r="Z849" s="35"/>
      <c r="AA849" s="35"/>
      <c r="AB849" s="35"/>
      <c r="AC849" s="35"/>
      <c r="AD849" s="35"/>
      <c r="AE849" s="35"/>
      <c r="AT849" s="18" t="s">
        <v>225</v>
      </c>
      <c r="AU849" s="18" t="s">
        <v>86</v>
      </c>
    </row>
    <row r="850" spans="1:65" s="2" customFormat="1" ht="37.9" customHeight="1">
      <c r="A850" s="35"/>
      <c r="B850" s="36"/>
      <c r="C850" s="192" t="s">
        <v>1603</v>
      </c>
      <c r="D850" s="192" t="s">
        <v>207</v>
      </c>
      <c r="E850" s="193" t="s">
        <v>1604</v>
      </c>
      <c r="F850" s="194" t="s">
        <v>1605</v>
      </c>
      <c r="G850" s="195" t="s">
        <v>210</v>
      </c>
      <c r="H850" s="196">
        <v>22</v>
      </c>
      <c r="I850" s="197"/>
      <c r="J850" s="198">
        <f>ROUND(I850*H850,2)</f>
        <v>0</v>
      </c>
      <c r="K850" s="194" t="s">
        <v>1</v>
      </c>
      <c r="L850" s="40"/>
      <c r="M850" s="199" t="s">
        <v>1</v>
      </c>
      <c r="N850" s="200" t="s">
        <v>41</v>
      </c>
      <c r="O850" s="72"/>
      <c r="P850" s="201">
        <f>O850*H850</f>
        <v>0</v>
      </c>
      <c r="Q850" s="201">
        <v>0</v>
      </c>
      <c r="R850" s="201">
        <f>Q850*H850</f>
        <v>0</v>
      </c>
      <c r="S850" s="201">
        <v>0</v>
      </c>
      <c r="T850" s="202">
        <f>S850*H850</f>
        <v>0</v>
      </c>
      <c r="U850" s="35"/>
      <c r="V850" s="35"/>
      <c r="W850" s="35"/>
      <c r="X850" s="35"/>
      <c r="Y850" s="35"/>
      <c r="Z850" s="35"/>
      <c r="AA850" s="35"/>
      <c r="AB850" s="35"/>
      <c r="AC850" s="35"/>
      <c r="AD850" s="35"/>
      <c r="AE850" s="35"/>
      <c r="AR850" s="203" t="s">
        <v>341</v>
      </c>
      <c r="AT850" s="203" t="s">
        <v>207</v>
      </c>
      <c r="AU850" s="203" t="s">
        <v>86</v>
      </c>
      <c r="AY850" s="18" t="s">
        <v>205</v>
      </c>
      <c r="BE850" s="204">
        <f>IF(N850="základní",J850,0)</f>
        <v>0</v>
      </c>
      <c r="BF850" s="204">
        <f>IF(N850="snížená",J850,0)</f>
        <v>0</v>
      </c>
      <c r="BG850" s="204">
        <f>IF(N850="zákl. přenesená",J850,0)</f>
        <v>0</v>
      </c>
      <c r="BH850" s="204">
        <f>IF(N850="sníž. přenesená",J850,0)</f>
        <v>0</v>
      </c>
      <c r="BI850" s="204">
        <f>IF(N850="nulová",J850,0)</f>
        <v>0</v>
      </c>
      <c r="BJ850" s="18" t="s">
        <v>84</v>
      </c>
      <c r="BK850" s="204">
        <f>ROUND(I850*H850,2)</f>
        <v>0</v>
      </c>
      <c r="BL850" s="18" t="s">
        <v>341</v>
      </c>
      <c r="BM850" s="203" t="s">
        <v>1606</v>
      </c>
    </row>
    <row r="851" spans="1:47" s="2" customFormat="1" ht="29.25">
      <c r="A851" s="35"/>
      <c r="B851" s="36"/>
      <c r="C851" s="37"/>
      <c r="D851" s="205" t="s">
        <v>225</v>
      </c>
      <c r="E851" s="37"/>
      <c r="F851" s="206" t="s">
        <v>1602</v>
      </c>
      <c r="G851" s="37"/>
      <c r="H851" s="37"/>
      <c r="I851" s="207"/>
      <c r="J851" s="37"/>
      <c r="K851" s="37"/>
      <c r="L851" s="40"/>
      <c r="M851" s="208"/>
      <c r="N851" s="209"/>
      <c r="O851" s="72"/>
      <c r="P851" s="72"/>
      <c r="Q851" s="72"/>
      <c r="R851" s="72"/>
      <c r="S851" s="72"/>
      <c r="T851" s="73"/>
      <c r="U851" s="35"/>
      <c r="V851" s="35"/>
      <c r="W851" s="35"/>
      <c r="X851" s="35"/>
      <c r="Y851" s="35"/>
      <c r="Z851" s="35"/>
      <c r="AA851" s="35"/>
      <c r="AB851" s="35"/>
      <c r="AC851" s="35"/>
      <c r="AD851" s="35"/>
      <c r="AE851" s="35"/>
      <c r="AT851" s="18" t="s">
        <v>225</v>
      </c>
      <c r="AU851" s="18" t="s">
        <v>86</v>
      </c>
    </row>
    <row r="852" spans="1:65" s="2" customFormat="1" ht="37.9" customHeight="1">
      <c r="A852" s="35"/>
      <c r="B852" s="36"/>
      <c r="C852" s="192" t="s">
        <v>1607</v>
      </c>
      <c r="D852" s="192" t="s">
        <v>207</v>
      </c>
      <c r="E852" s="193" t="s">
        <v>1608</v>
      </c>
      <c r="F852" s="194" t="s">
        <v>1609</v>
      </c>
      <c r="G852" s="195" t="s">
        <v>210</v>
      </c>
      <c r="H852" s="196">
        <v>2</v>
      </c>
      <c r="I852" s="197"/>
      <c r="J852" s="198">
        <f>ROUND(I852*H852,2)</f>
        <v>0</v>
      </c>
      <c r="K852" s="194" t="s">
        <v>1</v>
      </c>
      <c r="L852" s="40"/>
      <c r="M852" s="199" t="s">
        <v>1</v>
      </c>
      <c r="N852" s="200" t="s">
        <v>41</v>
      </c>
      <c r="O852" s="72"/>
      <c r="P852" s="201">
        <f>O852*H852</f>
        <v>0</v>
      </c>
      <c r="Q852" s="201">
        <v>0</v>
      </c>
      <c r="R852" s="201">
        <f>Q852*H852</f>
        <v>0</v>
      </c>
      <c r="S852" s="201">
        <v>0</v>
      </c>
      <c r="T852" s="202">
        <f>S852*H852</f>
        <v>0</v>
      </c>
      <c r="U852" s="35"/>
      <c r="V852" s="35"/>
      <c r="W852" s="35"/>
      <c r="X852" s="35"/>
      <c r="Y852" s="35"/>
      <c r="Z852" s="35"/>
      <c r="AA852" s="35"/>
      <c r="AB852" s="35"/>
      <c r="AC852" s="35"/>
      <c r="AD852" s="35"/>
      <c r="AE852" s="35"/>
      <c r="AR852" s="203" t="s">
        <v>341</v>
      </c>
      <c r="AT852" s="203" t="s">
        <v>207</v>
      </c>
      <c r="AU852" s="203" t="s">
        <v>86</v>
      </c>
      <c r="AY852" s="18" t="s">
        <v>205</v>
      </c>
      <c r="BE852" s="204">
        <f>IF(N852="základní",J852,0)</f>
        <v>0</v>
      </c>
      <c r="BF852" s="204">
        <f>IF(N852="snížená",J852,0)</f>
        <v>0</v>
      </c>
      <c r="BG852" s="204">
        <f>IF(N852="zákl. přenesená",J852,0)</f>
        <v>0</v>
      </c>
      <c r="BH852" s="204">
        <f>IF(N852="sníž. přenesená",J852,0)</f>
        <v>0</v>
      </c>
      <c r="BI852" s="204">
        <f>IF(N852="nulová",J852,0)</f>
        <v>0</v>
      </c>
      <c r="BJ852" s="18" t="s">
        <v>84</v>
      </c>
      <c r="BK852" s="204">
        <f>ROUND(I852*H852,2)</f>
        <v>0</v>
      </c>
      <c r="BL852" s="18" t="s">
        <v>341</v>
      </c>
      <c r="BM852" s="203" t="s">
        <v>1610</v>
      </c>
    </row>
    <row r="853" spans="1:47" s="2" customFormat="1" ht="29.25">
      <c r="A853" s="35"/>
      <c r="B853" s="36"/>
      <c r="C853" s="37"/>
      <c r="D853" s="205" t="s">
        <v>225</v>
      </c>
      <c r="E853" s="37"/>
      <c r="F853" s="206" t="s">
        <v>1602</v>
      </c>
      <c r="G853" s="37"/>
      <c r="H853" s="37"/>
      <c r="I853" s="207"/>
      <c r="J853" s="37"/>
      <c r="K853" s="37"/>
      <c r="L853" s="40"/>
      <c r="M853" s="208"/>
      <c r="N853" s="209"/>
      <c r="O853" s="72"/>
      <c r="P853" s="72"/>
      <c r="Q853" s="72"/>
      <c r="R853" s="72"/>
      <c r="S853" s="72"/>
      <c r="T853" s="73"/>
      <c r="U853" s="35"/>
      <c r="V853" s="35"/>
      <c r="W853" s="35"/>
      <c r="X853" s="35"/>
      <c r="Y853" s="35"/>
      <c r="Z853" s="35"/>
      <c r="AA853" s="35"/>
      <c r="AB853" s="35"/>
      <c r="AC853" s="35"/>
      <c r="AD853" s="35"/>
      <c r="AE853" s="35"/>
      <c r="AT853" s="18" t="s">
        <v>225</v>
      </c>
      <c r="AU853" s="18" t="s">
        <v>86</v>
      </c>
    </row>
    <row r="854" spans="1:65" s="2" customFormat="1" ht="24.2" customHeight="1">
      <c r="A854" s="35"/>
      <c r="B854" s="36"/>
      <c r="C854" s="192" t="s">
        <v>1611</v>
      </c>
      <c r="D854" s="192" t="s">
        <v>207</v>
      </c>
      <c r="E854" s="193" t="s">
        <v>1612</v>
      </c>
      <c r="F854" s="194" t="s">
        <v>1613</v>
      </c>
      <c r="G854" s="195" t="s">
        <v>210</v>
      </c>
      <c r="H854" s="196">
        <v>1</v>
      </c>
      <c r="I854" s="197"/>
      <c r="J854" s="198">
        <f>ROUND(I854*H854,2)</f>
        <v>0</v>
      </c>
      <c r="K854" s="194" t="s">
        <v>1</v>
      </c>
      <c r="L854" s="40"/>
      <c r="M854" s="199" t="s">
        <v>1</v>
      </c>
      <c r="N854" s="200" t="s">
        <v>41</v>
      </c>
      <c r="O854" s="72"/>
      <c r="P854" s="201">
        <f>O854*H854</f>
        <v>0</v>
      </c>
      <c r="Q854" s="201">
        <v>0</v>
      </c>
      <c r="R854" s="201">
        <f>Q854*H854</f>
        <v>0</v>
      </c>
      <c r="S854" s="201">
        <v>0</v>
      </c>
      <c r="T854" s="202">
        <f>S854*H854</f>
        <v>0</v>
      </c>
      <c r="U854" s="35"/>
      <c r="V854" s="35"/>
      <c r="W854" s="35"/>
      <c r="X854" s="35"/>
      <c r="Y854" s="35"/>
      <c r="Z854" s="35"/>
      <c r="AA854" s="35"/>
      <c r="AB854" s="35"/>
      <c r="AC854" s="35"/>
      <c r="AD854" s="35"/>
      <c r="AE854" s="35"/>
      <c r="AR854" s="203" t="s">
        <v>341</v>
      </c>
      <c r="AT854" s="203" t="s">
        <v>207</v>
      </c>
      <c r="AU854" s="203" t="s">
        <v>86</v>
      </c>
      <c r="AY854" s="18" t="s">
        <v>205</v>
      </c>
      <c r="BE854" s="204">
        <f>IF(N854="základní",J854,0)</f>
        <v>0</v>
      </c>
      <c r="BF854" s="204">
        <f>IF(N854="snížená",J854,0)</f>
        <v>0</v>
      </c>
      <c r="BG854" s="204">
        <f>IF(N854="zákl. přenesená",J854,0)</f>
        <v>0</v>
      </c>
      <c r="BH854" s="204">
        <f>IF(N854="sníž. přenesená",J854,0)</f>
        <v>0</v>
      </c>
      <c r="BI854" s="204">
        <f>IF(N854="nulová",J854,0)</f>
        <v>0</v>
      </c>
      <c r="BJ854" s="18" t="s">
        <v>84</v>
      </c>
      <c r="BK854" s="204">
        <f>ROUND(I854*H854,2)</f>
        <v>0</v>
      </c>
      <c r="BL854" s="18" t="s">
        <v>341</v>
      </c>
      <c r="BM854" s="203" t="s">
        <v>1614</v>
      </c>
    </row>
    <row r="855" spans="1:47" s="2" customFormat="1" ht="29.25">
      <c r="A855" s="35"/>
      <c r="B855" s="36"/>
      <c r="C855" s="37"/>
      <c r="D855" s="205" t="s">
        <v>225</v>
      </c>
      <c r="E855" s="37"/>
      <c r="F855" s="206" t="s">
        <v>1602</v>
      </c>
      <c r="G855" s="37"/>
      <c r="H855" s="37"/>
      <c r="I855" s="207"/>
      <c r="J855" s="37"/>
      <c r="K855" s="37"/>
      <c r="L855" s="40"/>
      <c r="M855" s="208"/>
      <c r="N855" s="209"/>
      <c r="O855" s="72"/>
      <c r="P855" s="72"/>
      <c r="Q855" s="72"/>
      <c r="R855" s="72"/>
      <c r="S855" s="72"/>
      <c r="T855" s="73"/>
      <c r="U855" s="35"/>
      <c r="V855" s="35"/>
      <c r="W855" s="35"/>
      <c r="X855" s="35"/>
      <c r="Y855" s="35"/>
      <c r="Z855" s="35"/>
      <c r="AA855" s="35"/>
      <c r="AB855" s="35"/>
      <c r="AC855" s="35"/>
      <c r="AD855" s="35"/>
      <c r="AE855" s="35"/>
      <c r="AT855" s="18" t="s">
        <v>225</v>
      </c>
      <c r="AU855" s="18" t="s">
        <v>86</v>
      </c>
    </row>
    <row r="856" spans="1:65" s="2" customFormat="1" ht="37.9" customHeight="1">
      <c r="A856" s="35"/>
      <c r="B856" s="36"/>
      <c r="C856" s="192" t="s">
        <v>1615</v>
      </c>
      <c r="D856" s="192" t="s">
        <v>207</v>
      </c>
      <c r="E856" s="193" t="s">
        <v>1616</v>
      </c>
      <c r="F856" s="194" t="s">
        <v>1617</v>
      </c>
      <c r="G856" s="195" t="s">
        <v>210</v>
      </c>
      <c r="H856" s="196">
        <v>2</v>
      </c>
      <c r="I856" s="197"/>
      <c r="J856" s="198">
        <f>ROUND(I856*H856,2)</f>
        <v>0</v>
      </c>
      <c r="K856" s="194" t="s">
        <v>1</v>
      </c>
      <c r="L856" s="40"/>
      <c r="M856" s="199" t="s">
        <v>1</v>
      </c>
      <c r="N856" s="200" t="s">
        <v>41</v>
      </c>
      <c r="O856" s="72"/>
      <c r="P856" s="201">
        <f>O856*H856</f>
        <v>0</v>
      </c>
      <c r="Q856" s="201">
        <v>0</v>
      </c>
      <c r="R856" s="201">
        <f>Q856*H856</f>
        <v>0</v>
      </c>
      <c r="S856" s="201">
        <v>0</v>
      </c>
      <c r="T856" s="202">
        <f>S856*H856</f>
        <v>0</v>
      </c>
      <c r="U856" s="35"/>
      <c r="V856" s="35"/>
      <c r="W856" s="35"/>
      <c r="X856" s="35"/>
      <c r="Y856" s="35"/>
      <c r="Z856" s="35"/>
      <c r="AA856" s="35"/>
      <c r="AB856" s="35"/>
      <c r="AC856" s="35"/>
      <c r="AD856" s="35"/>
      <c r="AE856" s="35"/>
      <c r="AR856" s="203" t="s">
        <v>341</v>
      </c>
      <c r="AT856" s="203" t="s">
        <v>207</v>
      </c>
      <c r="AU856" s="203" t="s">
        <v>86</v>
      </c>
      <c r="AY856" s="18" t="s">
        <v>205</v>
      </c>
      <c r="BE856" s="204">
        <f>IF(N856="základní",J856,0)</f>
        <v>0</v>
      </c>
      <c r="BF856" s="204">
        <f>IF(N856="snížená",J856,0)</f>
        <v>0</v>
      </c>
      <c r="BG856" s="204">
        <f>IF(N856="zákl. přenesená",J856,0)</f>
        <v>0</v>
      </c>
      <c r="BH856" s="204">
        <f>IF(N856="sníž. přenesená",J856,0)</f>
        <v>0</v>
      </c>
      <c r="BI856" s="204">
        <f>IF(N856="nulová",J856,0)</f>
        <v>0</v>
      </c>
      <c r="BJ856" s="18" t="s">
        <v>84</v>
      </c>
      <c r="BK856" s="204">
        <f>ROUND(I856*H856,2)</f>
        <v>0</v>
      </c>
      <c r="BL856" s="18" t="s">
        <v>341</v>
      </c>
      <c r="BM856" s="203" t="s">
        <v>1618</v>
      </c>
    </row>
    <row r="857" spans="1:47" s="2" customFormat="1" ht="29.25">
      <c r="A857" s="35"/>
      <c r="B857" s="36"/>
      <c r="C857" s="37"/>
      <c r="D857" s="205" t="s">
        <v>225</v>
      </c>
      <c r="E857" s="37"/>
      <c r="F857" s="206" t="s">
        <v>1602</v>
      </c>
      <c r="G857" s="37"/>
      <c r="H857" s="37"/>
      <c r="I857" s="207"/>
      <c r="J857" s="37"/>
      <c r="K857" s="37"/>
      <c r="L857" s="40"/>
      <c r="M857" s="208"/>
      <c r="N857" s="209"/>
      <c r="O857" s="72"/>
      <c r="P857" s="72"/>
      <c r="Q857" s="72"/>
      <c r="R857" s="72"/>
      <c r="S857" s="72"/>
      <c r="T857" s="73"/>
      <c r="U857" s="35"/>
      <c r="V857" s="35"/>
      <c r="W857" s="35"/>
      <c r="X857" s="35"/>
      <c r="Y857" s="35"/>
      <c r="Z857" s="35"/>
      <c r="AA857" s="35"/>
      <c r="AB857" s="35"/>
      <c r="AC857" s="35"/>
      <c r="AD857" s="35"/>
      <c r="AE857" s="35"/>
      <c r="AT857" s="18" t="s">
        <v>225</v>
      </c>
      <c r="AU857" s="18" t="s">
        <v>86</v>
      </c>
    </row>
    <row r="858" spans="1:65" s="2" customFormat="1" ht="37.9" customHeight="1">
      <c r="A858" s="35"/>
      <c r="B858" s="36"/>
      <c r="C858" s="192" t="s">
        <v>1619</v>
      </c>
      <c r="D858" s="192" t="s">
        <v>207</v>
      </c>
      <c r="E858" s="193" t="s">
        <v>1620</v>
      </c>
      <c r="F858" s="194" t="s">
        <v>1621</v>
      </c>
      <c r="G858" s="195" t="s">
        <v>210</v>
      </c>
      <c r="H858" s="196">
        <v>1</v>
      </c>
      <c r="I858" s="197"/>
      <c r="J858" s="198">
        <f>ROUND(I858*H858,2)</f>
        <v>0</v>
      </c>
      <c r="K858" s="194" t="s">
        <v>1</v>
      </c>
      <c r="L858" s="40"/>
      <c r="M858" s="199" t="s">
        <v>1</v>
      </c>
      <c r="N858" s="200" t="s">
        <v>41</v>
      </c>
      <c r="O858" s="72"/>
      <c r="P858" s="201">
        <f>O858*H858</f>
        <v>0</v>
      </c>
      <c r="Q858" s="201">
        <v>0</v>
      </c>
      <c r="R858" s="201">
        <f>Q858*H858</f>
        <v>0</v>
      </c>
      <c r="S858" s="201">
        <v>0</v>
      </c>
      <c r="T858" s="202">
        <f>S858*H858</f>
        <v>0</v>
      </c>
      <c r="U858" s="35"/>
      <c r="V858" s="35"/>
      <c r="W858" s="35"/>
      <c r="X858" s="35"/>
      <c r="Y858" s="35"/>
      <c r="Z858" s="35"/>
      <c r="AA858" s="35"/>
      <c r="AB858" s="35"/>
      <c r="AC858" s="35"/>
      <c r="AD858" s="35"/>
      <c r="AE858" s="35"/>
      <c r="AR858" s="203" t="s">
        <v>341</v>
      </c>
      <c r="AT858" s="203" t="s">
        <v>207</v>
      </c>
      <c r="AU858" s="203" t="s">
        <v>86</v>
      </c>
      <c r="AY858" s="18" t="s">
        <v>205</v>
      </c>
      <c r="BE858" s="204">
        <f>IF(N858="základní",J858,0)</f>
        <v>0</v>
      </c>
      <c r="BF858" s="204">
        <f>IF(N858="snížená",J858,0)</f>
        <v>0</v>
      </c>
      <c r="BG858" s="204">
        <f>IF(N858="zákl. přenesená",J858,0)</f>
        <v>0</v>
      </c>
      <c r="BH858" s="204">
        <f>IF(N858="sníž. přenesená",J858,0)</f>
        <v>0</v>
      </c>
      <c r="BI858" s="204">
        <f>IF(N858="nulová",J858,0)</f>
        <v>0</v>
      </c>
      <c r="BJ858" s="18" t="s">
        <v>84</v>
      </c>
      <c r="BK858" s="204">
        <f>ROUND(I858*H858,2)</f>
        <v>0</v>
      </c>
      <c r="BL858" s="18" t="s">
        <v>341</v>
      </c>
      <c r="BM858" s="203" t="s">
        <v>1622</v>
      </c>
    </row>
    <row r="859" spans="1:47" s="2" customFormat="1" ht="29.25">
      <c r="A859" s="35"/>
      <c r="B859" s="36"/>
      <c r="C859" s="37"/>
      <c r="D859" s="205" t="s">
        <v>225</v>
      </c>
      <c r="E859" s="37"/>
      <c r="F859" s="206" t="s">
        <v>1602</v>
      </c>
      <c r="G859" s="37"/>
      <c r="H859" s="37"/>
      <c r="I859" s="207"/>
      <c r="J859" s="37"/>
      <c r="K859" s="37"/>
      <c r="L859" s="40"/>
      <c r="M859" s="208"/>
      <c r="N859" s="209"/>
      <c r="O859" s="72"/>
      <c r="P859" s="72"/>
      <c r="Q859" s="72"/>
      <c r="R859" s="72"/>
      <c r="S859" s="72"/>
      <c r="T859" s="73"/>
      <c r="U859" s="35"/>
      <c r="V859" s="35"/>
      <c r="W859" s="35"/>
      <c r="X859" s="35"/>
      <c r="Y859" s="35"/>
      <c r="Z859" s="35"/>
      <c r="AA859" s="35"/>
      <c r="AB859" s="35"/>
      <c r="AC859" s="35"/>
      <c r="AD859" s="35"/>
      <c r="AE859" s="35"/>
      <c r="AT859" s="18" t="s">
        <v>225</v>
      </c>
      <c r="AU859" s="18" t="s">
        <v>86</v>
      </c>
    </row>
    <row r="860" spans="2:63" s="12" customFormat="1" ht="22.9" customHeight="1">
      <c r="B860" s="176"/>
      <c r="C860" s="177"/>
      <c r="D860" s="178" t="s">
        <v>75</v>
      </c>
      <c r="E860" s="190" t="s">
        <v>1623</v>
      </c>
      <c r="F860" s="190" t="s">
        <v>1624</v>
      </c>
      <c r="G860" s="177"/>
      <c r="H860" s="177"/>
      <c r="I860" s="180"/>
      <c r="J860" s="191">
        <f>BK860</f>
        <v>0</v>
      </c>
      <c r="K860" s="177"/>
      <c r="L860" s="182"/>
      <c r="M860" s="183"/>
      <c r="N860" s="184"/>
      <c r="O860" s="184"/>
      <c r="P860" s="185">
        <f>SUM(P861:P1023)</f>
        <v>0</v>
      </c>
      <c r="Q860" s="184"/>
      <c r="R860" s="185">
        <f>SUM(R861:R1023)</f>
        <v>0</v>
      </c>
      <c r="S860" s="184"/>
      <c r="T860" s="186">
        <f>SUM(T861:T1023)</f>
        <v>0</v>
      </c>
      <c r="AR860" s="187" t="s">
        <v>86</v>
      </c>
      <c r="AT860" s="188" t="s">
        <v>75</v>
      </c>
      <c r="AU860" s="188" t="s">
        <v>84</v>
      </c>
      <c r="AY860" s="187" t="s">
        <v>205</v>
      </c>
      <c r="BK860" s="189">
        <f>SUM(BK861:BK1023)</f>
        <v>0</v>
      </c>
    </row>
    <row r="861" spans="1:65" s="2" customFormat="1" ht="24.2" customHeight="1">
      <c r="A861" s="35"/>
      <c r="B861" s="36"/>
      <c r="C861" s="192" t="s">
        <v>1625</v>
      </c>
      <c r="D861" s="192" t="s">
        <v>207</v>
      </c>
      <c r="E861" s="193" t="s">
        <v>1626</v>
      </c>
      <c r="F861" s="194" t="s">
        <v>1627</v>
      </c>
      <c r="G861" s="195" t="s">
        <v>1137</v>
      </c>
      <c r="H861" s="271"/>
      <c r="I861" s="197"/>
      <c r="J861" s="198">
        <f>ROUND(I861*H861,2)</f>
        <v>0</v>
      </c>
      <c r="K861" s="194" t="s">
        <v>278</v>
      </c>
      <c r="L861" s="40"/>
      <c r="M861" s="199" t="s">
        <v>1</v>
      </c>
      <c r="N861" s="200" t="s">
        <v>41</v>
      </c>
      <c r="O861" s="72"/>
      <c r="P861" s="201">
        <f>O861*H861</f>
        <v>0</v>
      </c>
      <c r="Q861" s="201">
        <v>0</v>
      </c>
      <c r="R861" s="201">
        <f>Q861*H861</f>
        <v>0</v>
      </c>
      <c r="S861" s="201">
        <v>0</v>
      </c>
      <c r="T861" s="202">
        <f>S861*H861</f>
        <v>0</v>
      </c>
      <c r="U861" s="35"/>
      <c r="V861" s="35"/>
      <c r="W861" s="35"/>
      <c r="X861" s="35"/>
      <c r="Y861" s="35"/>
      <c r="Z861" s="35"/>
      <c r="AA861" s="35"/>
      <c r="AB861" s="35"/>
      <c r="AC861" s="35"/>
      <c r="AD861" s="35"/>
      <c r="AE861" s="35"/>
      <c r="AR861" s="203" t="s">
        <v>341</v>
      </c>
      <c r="AT861" s="203" t="s">
        <v>207</v>
      </c>
      <c r="AU861" s="203" t="s">
        <v>86</v>
      </c>
      <c r="AY861" s="18" t="s">
        <v>205</v>
      </c>
      <c r="BE861" s="204">
        <f>IF(N861="základní",J861,0)</f>
        <v>0</v>
      </c>
      <c r="BF861" s="204">
        <f>IF(N861="snížená",J861,0)</f>
        <v>0</v>
      </c>
      <c r="BG861" s="204">
        <f>IF(N861="zákl. přenesená",J861,0)</f>
        <v>0</v>
      </c>
      <c r="BH861" s="204">
        <f>IF(N861="sníž. přenesená",J861,0)</f>
        <v>0</v>
      </c>
      <c r="BI861" s="204">
        <f>IF(N861="nulová",J861,0)</f>
        <v>0</v>
      </c>
      <c r="BJ861" s="18" t="s">
        <v>84</v>
      </c>
      <c r="BK861" s="204">
        <f>ROUND(I861*H861,2)</f>
        <v>0</v>
      </c>
      <c r="BL861" s="18" t="s">
        <v>341</v>
      </c>
      <c r="BM861" s="203" t="s">
        <v>1628</v>
      </c>
    </row>
    <row r="862" spans="1:65" s="2" customFormat="1" ht="14.45" customHeight="1">
      <c r="A862" s="35"/>
      <c r="B862" s="36"/>
      <c r="C862" s="192" t="s">
        <v>1629</v>
      </c>
      <c r="D862" s="192" t="s">
        <v>207</v>
      </c>
      <c r="E862" s="193" t="s">
        <v>1630</v>
      </c>
      <c r="F862" s="194" t="s">
        <v>1631</v>
      </c>
      <c r="G862" s="195" t="s">
        <v>210</v>
      </c>
      <c r="H862" s="196">
        <v>23</v>
      </c>
      <c r="I862" s="197"/>
      <c r="J862" s="198">
        <f>ROUND(I862*H862,2)</f>
        <v>0</v>
      </c>
      <c r="K862" s="194" t="s">
        <v>1</v>
      </c>
      <c r="L862" s="40"/>
      <c r="M862" s="199" t="s">
        <v>1</v>
      </c>
      <c r="N862" s="200" t="s">
        <v>41</v>
      </c>
      <c r="O862" s="72"/>
      <c r="P862" s="201">
        <f>O862*H862</f>
        <v>0</v>
      </c>
      <c r="Q862" s="201">
        <v>0</v>
      </c>
      <c r="R862" s="201">
        <f>Q862*H862</f>
        <v>0</v>
      </c>
      <c r="S862" s="201">
        <v>0</v>
      </c>
      <c r="T862" s="202">
        <f>S862*H862</f>
        <v>0</v>
      </c>
      <c r="U862" s="35"/>
      <c r="V862" s="35"/>
      <c r="W862" s="35"/>
      <c r="X862" s="35"/>
      <c r="Y862" s="35"/>
      <c r="Z862" s="35"/>
      <c r="AA862" s="35"/>
      <c r="AB862" s="35"/>
      <c r="AC862" s="35"/>
      <c r="AD862" s="35"/>
      <c r="AE862" s="35"/>
      <c r="AR862" s="203" t="s">
        <v>341</v>
      </c>
      <c r="AT862" s="203" t="s">
        <v>207</v>
      </c>
      <c r="AU862" s="203" t="s">
        <v>86</v>
      </c>
      <c r="AY862" s="18" t="s">
        <v>205</v>
      </c>
      <c r="BE862" s="204">
        <f>IF(N862="základní",J862,0)</f>
        <v>0</v>
      </c>
      <c r="BF862" s="204">
        <f>IF(N862="snížená",J862,0)</f>
        <v>0</v>
      </c>
      <c r="BG862" s="204">
        <f>IF(N862="zákl. přenesená",J862,0)</f>
        <v>0</v>
      </c>
      <c r="BH862" s="204">
        <f>IF(N862="sníž. přenesená",J862,0)</f>
        <v>0</v>
      </c>
      <c r="BI862" s="204">
        <f>IF(N862="nulová",J862,0)</f>
        <v>0</v>
      </c>
      <c r="BJ862" s="18" t="s">
        <v>84</v>
      </c>
      <c r="BK862" s="204">
        <f>ROUND(I862*H862,2)</f>
        <v>0</v>
      </c>
      <c r="BL862" s="18" t="s">
        <v>341</v>
      </c>
      <c r="BM862" s="203" t="s">
        <v>1632</v>
      </c>
    </row>
    <row r="863" spans="1:47" s="2" customFormat="1" ht="126.75">
      <c r="A863" s="35"/>
      <c r="B863" s="36"/>
      <c r="C863" s="37"/>
      <c r="D863" s="205" t="s">
        <v>225</v>
      </c>
      <c r="E863" s="37"/>
      <c r="F863" s="206" t="s">
        <v>1633</v>
      </c>
      <c r="G863" s="37"/>
      <c r="H863" s="37"/>
      <c r="I863" s="207"/>
      <c r="J863" s="37"/>
      <c r="K863" s="37"/>
      <c r="L863" s="40"/>
      <c r="M863" s="208"/>
      <c r="N863" s="209"/>
      <c r="O863" s="72"/>
      <c r="P863" s="72"/>
      <c r="Q863" s="72"/>
      <c r="R863" s="72"/>
      <c r="S863" s="72"/>
      <c r="T863" s="73"/>
      <c r="U863" s="35"/>
      <c r="V863" s="35"/>
      <c r="W863" s="35"/>
      <c r="X863" s="35"/>
      <c r="Y863" s="35"/>
      <c r="Z863" s="35"/>
      <c r="AA863" s="35"/>
      <c r="AB863" s="35"/>
      <c r="AC863" s="35"/>
      <c r="AD863" s="35"/>
      <c r="AE863" s="35"/>
      <c r="AT863" s="18" t="s">
        <v>225</v>
      </c>
      <c r="AU863" s="18" t="s">
        <v>86</v>
      </c>
    </row>
    <row r="864" spans="2:51" s="13" customFormat="1" ht="12">
      <c r="B864" s="214"/>
      <c r="C864" s="215"/>
      <c r="D864" s="205" t="s">
        <v>284</v>
      </c>
      <c r="E864" s="216" t="s">
        <v>1</v>
      </c>
      <c r="F864" s="217" t="s">
        <v>1634</v>
      </c>
      <c r="G864" s="215"/>
      <c r="H864" s="218">
        <v>23</v>
      </c>
      <c r="I864" s="219"/>
      <c r="J864" s="215"/>
      <c r="K864" s="215"/>
      <c r="L864" s="220"/>
      <c r="M864" s="221"/>
      <c r="N864" s="222"/>
      <c r="O864" s="222"/>
      <c r="P864" s="222"/>
      <c r="Q864" s="222"/>
      <c r="R864" s="222"/>
      <c r="S864" s="222"/>
      <c r="T864" s="223"/>
      <c r="AT864" s="224" t="s">
        <v>284</v>
      </c>
      <c r="AU864" s="224" t="s">
        <v>86</v>
      </c>
      <c r="AV864" s="13" t="s">
        <v>86</v>
      </c>
      <c r="AW864" s="13" t="s">
        <v>32</v>
      </c>
      <c r="AX864" s="13" t="s">
        <v>84</v>
      </c>
      <c r="AY864" s="224" t="s">
        <v>205</v>
      </c>
    </row>
    <row r="865" spans="1:65" s="2" customFormat="1" ht="14.45" customHeight="1">
      <c r="A865" s="35"/>
      <c r="B865" s="36"/>
      <c r="C865" s="192" t="s">
        <v>1635</v>
      </c>
      <c r="D865" s="192" t="s">
        <v>207</v>
      </c>
      <c r="E865" s="193" t="s">
        <v>1636</v>
      </c>
      <c r="F865" s="194" t="s">
        <v>1637</v>
      </c>
      <c r="G865" s="195" t="s">
        <v>210</v>
      </c>
      <c r="H865" s="196">
        <v>4</v>
      </c>
      <c r="I865" s="197"/>
      <c r="J865" s="198">
        <f>ROUND(I865*H865,2)</f>
        <v>0</v>
      </c>
      <c r="K865" s="194" t="s">
        <v>1</v>
      </c>
      <c r="L865" s="40"/>
      <c r="M865" s="199" t="s">
        <v>1</v>
      </c>
      <c r="N865" s="200" t="s">
        <v>41</v>
      </c>
      <c r="O865" s="72"/>
      <c r="P865" s="201">
        <f>O865*H865</f>
        <v>0</v>
      </c>
      <c r="Q865" s="201">
        <v>0</v>
      </c>
      <c r="R865" s="201">
        <f>Q865*H865</f>
        <v>0</v>
      </c>
      <c r="S865" s="201">
        <v>0</v>
      </c>
      <c r="T865" s="202">
        <f>S865*H865</f>
        <v>0</v>
      </c>
      <c r="U865" s="35"/>
      <c r="V865" s="35"/>
      <c r="W865" s="35"/>
      <c r="X865" s="35"/>
      <c r="Y865" s="35"/>
      <c r="Z865" s="35"/>
      <c r="AA865" s="35"/>
      <c r="AB865" s="35"/>
      <c r="AC865" s="35"/>
      <c r="AD865" s="35"/>
      <c r="AE865" s="35"/>
      <c r="AR865" s="203" t="s">
        <v>341</v>
      </c>
      <c r="AT865" s="203" t="s">
        <v>207</v>
      </c>
      <c r="AU865" s="203" t="s">
        <v>86</v>
      </c>
      <c r="AY865" s="18" t="s">
        <v>205</v>
      </c>
      <c r="BE865" s="204">
        <f>IF(N865="základní",J865,0)</f>
        <v>0</v>
      </c>
      <c r="BF865" s="204">
        <f>IF(N865="snížená",J865,0)</f>
        <v>0</v>
      </c>
      <c r="BG865" s="204">
        <f>IF(N865="zákl. přenesená",J865,0)</f>
        <v>0</v>
      </c>
      <c r="BH865" s="204">
        <f>IF(N865="sníž. přenesená",J865,0)</f>
        <v>0</v>
      </c>
      <c r="BI865" s="204">
        <f>IF(N865="nulová",J865,0)</f>
        <v>0</v>
      </c>
      <c r="BJ865" s="18" t="s">
        <v>84</v>
      </c>
      <c r="BK865" s="204">
        <f>ROUND(I865*H865,2)</f>
        <v>0</v>
      </c>
      <c r="BL865" s="18" t="s">
        <v>341</v>
      </c>
      <c r="BM865" s="203" t="s">
        <v>1638</v>
      </c>
    </row>
    <row r="866" spans="1:47" s="2" customFormat="1" ht="136.5">
      <c r="A866" s="35"/>
      <c r="B866" s="36"/>
      <c r="C866" s="37"/>
      <c r="D866" s="205" t="s">
        <v>225</v>
      </c>
      <c r="E866" s="37"/>
      <c r="F866" s="206" t="s">
        <v>1639</v>
      </c>
      <c r="G866" s="37"/>
      <c r="H866" s="37"/>
      <c r="I866" s="207"/>
      <c r="J866" s="37"/>
      <c r="K866" s="37"/>
      <c r="L866" s="40"/>
      <c r="M866" s="208"/>
      <c r="N866" s="209"/>
      <c r="O866" s="72"/>
      <c r="P866" s="72"/>
      <c r="Q866" s="72"/>
      <c r="R866" s="72"/>
      <c r="S866" s="72"/>
      <c r="T866" s="73"/>
      <c r="U866" s="35"/>
      <c r="V866" s="35"/>
      <c r="W866" s="35"/>
      <c r="X866" s="35"/>
      <c r="Y866" s="35"/>
      <c r="Z866" s="35"/>
      <c r="AA866" s="35"/>
      <c r="AB866" s="35"/>
      <c r="AC866" s="35"/>
      <c r="AD866" s="35"/>
      <c r="AE866" s="35"/>
      <c r="AT866" s="18" t="s">
        <v>225</v>
      </c>
      <c r="AU866" s="18" t="s">
        <v>86</v>
      </c>
    </row>
    <row r="867" spans="2:51" s="13" customFormat="1" ht="12">
      <c r="B867" s="214"/>
      <c r="C867" s="215"/>
      <c r="D867" s="205" t="s">
        <v>284</v>
      </c>
      <c r="E867" s="216" t="s">
        <v>1</v>
      </c>
      <c r="F867" s="217" t="s">
        <v>1640</v>
      </c>
      <c r="G867" s="215"/>
      <c r="H867" s="218">
        <v>4</v>
      </c>
      <c r="I867" s="219"/>
      <c r="J867" s="215"/>
      <c r="K867" s="215"/>
      <c r="L867" s="220"/>
      <c r="M867" s="221"/>
      <c r="N867" s="222"/>
      <c r="O867" s="222"/>
      <c r="P867" s="222"/>
      <c r="Q867" s="222"/>
      <c r="R867" s="222"/>
      <c r="S867" s="222"/>
      <c r="T867" s="223"/>
      <c r="AT867" s="224" t="s">
        <v>284</v>
      </c>
      <c r="AU867" s="224" t="s">
        <v>86</v>
      </c>
      <c r="AV867" s="13" t="s">
        <v>86</v>
      </c>
      <c r="AW867" s="13" t="s">
        <v>32</v>
      </c>
      <c r="AX867" s="13" t="s">
        <v>84</v>
      </c>
      <c r="AY867" s="224" t="s">
        <v>205</v>
      </c>
    </row>
    <row r="868" spans="1:65" s="2" customFormat="1" ht="24.2" customHeight="1">
      <c r="A868" s="35"/>
      <c r="B868" s="36"/>
      <c r="C868" s="192" t="s">
        <v>1641</v>
      </c>
      <c r="D868" s="192" t="s">
        <v>207</v>
      </c>
      <c r="E868" s="193" t="s">
        <v>1642</v>
      </c>
      <c r="F868" s="194" t="s">
        <v>1643</v>
      </c>
      <c r="G868" s="195" t="s">
        <v>210</v>
      </c>
      <c r="H868" s="196">
        <v>1</v>
      </c>
      <c r="I868" s="197"/>
      <c r="J868" s="198">
        <f>ROUND(I868*H868,2)</f>
        <v>0</v>
      </c>
      <c r="K868" s="194" t="s">
        <v>1</v>
      </c>
      <c r="L868" s="40"/>
      <c r="M868" s="199" t="s">
        <v>1</v>
      </c>
      <c r="N868" s="200" t="s">
        <v>41</v>
      </c>
      <c r="O868" s="72"/>
      <c r="P868" s="201">
        <f>O868*H868</f>
        <v>0</v>
      </c>
      <c r="Q868" s="201">
        <v>0</v>
      </c>
      <c r="R868" s="201">
        <f>Q868*H868</f>
        <v>0</v>
      </c>
      <c r="S868" s="201">
        <v>0</v>
      </c>
      <c r="T868" s="202">
        <f>S868*H868</f>
        <v>0</v>
      </c>
      <c r="U868" s="35"/>
      <c r="V868" s="35"/>
      <c r="W868" s="35"/>
      <c r="X868" s="35"/>
      <c r="Y868" s="35"/>
      <c r="Z868" s="35"/>
      <c r="AA868" s="35"/>
      <c r="AB868" s="35"/>
      <c r="AC868" s="35"/>
      <c r="AD868" s="35"/>
      <c r="AE868" s="35"/>
      <c r="AR868" s="203" t="s">
        <v>341</v>
      </c>
      <c r="AT868" s="203" t="s">
        <v>207</v>
      </c>
      <c r="AU868" s="203" t="s">
        <v>86</v>
      </c>
      <c r="AY868" s="18" t="s">
        <v>205</v>
      </c>
      <c r="BE868" s="204">
        <f>IF(N868="základní",J868,0)</f>
        <v>0</v>
      </c>
      <c r="BF868" s="204">
        <f>IF(N868="snížená",J868,0)</f>
        <v>0</v>
      </c>
      <c r="BG868" s="204">
        <f>IF(N868="zákl. přenesená",J868,0)</f>
        <v>0</v>
      </c>
      <c r="BH868" s="204">
        <f>IF(N868="sníž. přenesená",J868,0)</f>
        <v>0</v>
      </c>
      <c r="BI868" s="204">
        <f>IF(N868="nulová",J868,0)</f>
        <v>0</v>
      </c>
      <c r="BJ868" s="18" t="s">
        <v>84</v>
      </c>
      <c r="BK868" s="204">
        <f>ROUND(I868*H868,2)</f>
        <v>0</v>
      </c>
      <c r="BL868" s="18" t="s">
        <v>341</v>
      </c>
      <c r="BM868" s="203" t="s">
        <v>1644</v>
      </c>
    </row>
    <row r="869" spans="1:47" s="2" customFormat="1" ht="126.75">
      <c r="A869" s="35"/>
      <c r="B869" s="36"/>
      <c r="C869" s="37"/>
      <c r="D869" s="205" t="s">
        <v>225</v>
      </c>
      <c r="E869" s="37"/>
      <c r="F869" s="206" t="s">
        <v>1645</v>
      </c>
      <c r="G869" s="37"/>
      <c r="H869" s="37"/>
      <c r="I869" s="207"/>
      <c r="J869" s="37"/>
      <c r="K869" s="37"/>
      <c r="L869" s="40"/>
      <c r="M869" s="208"/>
      <c r="N869" s="209"/>
      <c r="O869" s="72"/>
      <c r="P869" s="72"/>
      <c r="Q869" s="72"/>
      <c r="R869" s="72"/>
      <c r="S869" s="72"/>
      <c r="T869" s="73"/>
      <c r="U869" s="35"/>
      <c r="V869" s="35"/>
      <c r="W869" s="35"/>
      <c r="X869" s="35"/>
      <c r="Y869" s="35"/>
      <c r="Z869" s="35"/>
      <c r="AA869" s="35"/>
      <c r="AB869" s="35"/>
      <c r="AC869" s="35"/>
      <c r="AD869" s="35"/>
      <c r="AE869" s="35"/>
      <c r="AT869" s="18" t="s">
        <v>225</v>
      </c>
      <c r="AU869" s="18" t="s">
        <v>86</v>
      </c>
    </row>
    <row r="870" spans="2:51" s="13" customFormat="1" ht="12">
      <c r="B870" s="214"/>
      <c r="C870" s="215"/>
      <c r="D870" s="205" t="s">
        <v>284</v>
      </c>
      <c r="E870" s="216" t="s">
        <v>1</v>
      </c>
      <c r="F870" s="217" t="s">
        <v>1646</v>
      </c>
      <c r="G870" s="215"/>
      <c r="H870" s="218">
        <v>1</v>
      </c>
      <c r="I870" s="219"/>
      <c r="J870" s="215"/>
      <c r="K870" s="215"/>
      <c r="L870" s="220"/>
      <c r="M870" s="221"/>
      <c r="N870" s="222"/>
      <c r="O870" s="222"/>
      <c r="P870" s="222"/>
      <c r="Q870" s="222"/>
      <c r="R870" s="222"/>
      <c r="S870" s="222"/>
      <c r="T870" s="223"/>
      <c r="AT870" s="224" t="s">
        <v>284</v>
      </c>
      <c r="AU870" s="224" t="s">
        <v>86</v>
      </c>
      <c r="AV870" s="13" t="s">
        <v>86</v>
      </c>
      <c r="AW870" s="13" t="s">
        <v>32</v>
      </c>
      <c r="AX870" s="13" t="s">
        <v>84</v>
      </c>
      <c r="AY870" s="224" t="s">
        <v>205</v>
      </c>
    </row>
    <row r="871" spans="1:65" s="2" customFormat="1" ht="24.2" customHeight="1">
      <c r="A871" s="35"/>
      <c r="B871" s="36"/>
      <c r="C871" s="192" t="s">
        <v>1647</v>
      </c>
      <c r="D871" s="192" t="s">
        <v>207</v>
      </c>
      <c r="E871" s="193" t="s">
        <v>1648</v>
      </c>
      <c r="F871" s="194" t="s">
        <v>1649</v>
      </c>
      <c r="G871" s="195" t="s">
        <v>326</v>
      </c>
      <c r="H871" s="196">
        <v>8.15</v>
      </c>
      <c r="I871" s="197"/>
      <c r="J871" s="198">
        <f>ROUND(I871*H871,2)</f>
        <v>0</v>
      </c>
      <c r="K871" s="194" t="s">
        <v>1</v>
      </c>
      <c r="L871" s="40"/>
      <c r="M871" s="199" t="s">
        <v>1</v>
      </c>
      <c r="N871" s="200" t="s">
        <v>41</v>
      </c>
      <c r="O871" s="72"/>
      <c r="P871" s="201">
        <f>O871*H871</f>
        <v>0</v>
      </c>
      <c r="Q871" s="201">
        <v>0</v>
      </c>
      <c r="R871" s="201">
        <f>Q871*H871</f>
        <v>0</v>
      </c>
      <c r="S871" s="201">
        <v>0</v>
      </c>
      <c r="T871" s="202">
        <f>S871*H871</f>
        <v>0</v>
      </c>
      <c r="U871" s="35"/>
      <c r="V871" s="35"/>
      <c r="W871" s="35"/>
      <c r="X871" s="35"/>
      <c r="Y871" s="35"/>
      <c r="Z871" s="35"/>
      <c r="AA871" s="35"/>
      <c r="AB871" s="35"/>
      <c r="AC871" s="35"/>
      <c r="AD871" s="35"/>
      <c r="AE871" s="35"/>
      <c r="AR871" s="203" t="s">
        <v>341</v>
      </c>
      <c r="AT871" s="203" t="s">
        <v>207</v>
      </c>
      <c r="AU871" s="203" t="s">
        <v>86</v>
      </c>
      <c r="AY871" s="18" t="s">
        <v>205</v>
      </c>
      <c r="BE871" s="204">
        <f>IF(N871="základní",J871,0)</f>
        <v>0</v>
      </c>
      <c r="BF871" s="204">
        <f>IF(N871="snížená",J871,0)</f>
        <v>0</v>
      </c>
      <c r="BG871" s="204">
        <f>IF(N871="zákl. přenesená",J871,0)</f>
        <v>0</v>
      </c>
      <c r="BH871" s="204">
        <f>IF(N871="sníž. přenesená",J871,0)</f>
        <v>0</v>
      </c>
      <c r="BI871" s="204">
        <f>IF(N871="nulová",J871,0)</f>
        <v>0</v>
      </c>
      <c r="BJ871" s="18" t="s">
        <v>84</v>
      </c>
      <c r="BK871" s="204">
        <f>ROUND(I871*H871,2)</f>
        <v>0</v>
      </c>
      <c r="BL871" s="18" t="s">
        <v>341</v>
      </c>
      <c r="BM871" s="203" t="s">
        <v>1650</v>
      </c>
    </row>
    <row r="872" spans="1:47" s="2" customFormat="1" ht="156">
      <c r="A872" s="35"/>
      <c r="B872" s="36"/>
      <c r="C872" s="37"/>
      <c r="D872" s="205" t="s">
        <v>225</v>
      </c>
      <c r="E872" s="37"/>
      <c r="F872" s="206" t="s">
        <v>1651</v>
      </c>
      <c r="G872" s="37"/>
      <c r="H872" s="37"/>
      <c r="I872" s="207"/>
      <c r="J872" s="37"/>
      <c r="K872" s="37"/>
      <c r="L872" s="40"/>
      <c r="M872" s="208"/>
      <c r="N872" s="209"/>
      <c r="O872" s="72"/>
      <c r="P872" s="72"/>
      <c r="Q872" s="72"/>
      <c r="R872" s="72"/>
      <c r="S872" s="72"/>
      <c r="T872" s="73"/>
      <c r="U872" s="35"/>
      <c r="V872" s="35"/>
      <c r="W872" s="35"/>
      <c r="X872" s="35"/>
      <c r="Y872" s="35"/>
      <c r="Z872" s="35"/>
      <c r="AA872" s="35"/>
      <c r="AB872" s="35"/>
      <c r="AC872" s="35"/>
      <c r="AD872" s="35"/>
      <c r="AE872" s="35"/>
      <c r="AT872" s="18" t="s">
        <v>225</v>
      </c>
      <c r="AU872" s="18" t="s">
        <v>86</v>
      </c>
    </row>
    <row r="873" spans="2:51" s="13" customFormat="1" ht="12">
      <c r="B873" s="214"/>
      <c r="C873" s="215"/>
      <c r="D873" s="205" t="s">
        <v>284</v>
      </c>
      <c r="E873" s="216" t="s">
        <v>1</v>
      </c>
      <c r="F873" s="217" t="s">
        <v>1652</v>
      </c>
      <c r="G873" s="215"/>
      <c r="H873" s="218">
        <v>8.15</v>
      </c>
      <c r="I873" s="219"/>
      <c r="J873" s="215"/>
      <c r="K873" s="215"/>
      <c r="L873" s="220"/>
      <c r="M873" s="221"/>
      <c r="N873" s="222"/>
      <c r="O873" s="222"/>
      <c r="P873" s="222"/>
      <c r="Q873" s="222"/>
      <c r="R873" s="222"/>
      <c r="S873" s="222"/>
      <c r="T873" s="223"/>
      <c r="AT873" s="224" t="s">
        <v>284</v>
      </c>
      <c r="AU873" s="224" t="s">
        <v>86</v>
      </c>
      <c r="AV873" s="13" t="s">
        <v>86</v>
      </c>
      <c r="AW873" s="13" t="s">
        <v>32</v>
      </c>
      <c r="AX873" s="13" t="s">
        <v>84</v>
      </c>
      <c r="AY873" s="224" t="s">
        <v>205</v>
      </c>
    </row>
    <row r="874" spans="1:65" s="2" customFormat="1" ht="24.2" customHeight="1">
      <c r="A874" s="35"/>
      <c r="B874" s="36"/>
      <c r="C874" s="192" t="s">
        <v>1653</v>
      </c>
      <c r="D874" s="192" t="s">
        <v>207</v>
      </c>
      <c r="E874" s="193" t="s">
        <v>1654</v>
      </c>
      <c r="F874" s="194" t="s">
        <v>1655</v>
      </c>
      <c r="G874" s="195" t="s">
        <v>326</v>
      </c>
      <c r="H874" s="196">
        <v>11.15</v>
      </c>
      <c r="I874" s="197"/>
      <c r="J874" s="198">
        <f>ROUND(I874*H874,2)</f>
        <v>0</v>
      </c>
      <c r="K874" s="194" t="s">
        <v>1</v>
      </c>
      <c r="L874" s="40"/>
      <c r="M874" s="199" t="s">
        <v>1</v>
      </c>
      <c r="N874" s="200" t="s">
        <v>41</v>
      </c>
      <c r="O874" s="72"/>
      <c r="P874" s="201">
        <f>O874*H874</f>
        <v>0</v>
      </c>
      <c r="Q874" s="201">
        <v>0</v>
      </c>
      <c r="R874" s="201">
        <f>Q874*H874</f>
        <v>0</v>
      </c>
      <c r="S874" s="201">
        <v>0</v>
      </c>
      <c r="T874" s="202">
        <f>S874*H874</f>
        <v>0</v>
      </c>
      <c r="U874" s="35"/>
      <c r="V874" s="35"/>
      <c r="W874" s="35"/>
      <c r="X874" s="35"/>
      <c r="Y874" s="35"/>
      <c r="Z874" s="35"/>
      <c r="AA874" s="35"/>
      <c r="AB874" s="35"/>
      <c r="AC874" s="35"/>
      <c r="AD874" s="35"/>
      <c r="AE874" s="35"/>
      <c r="AR874" s="203" t="s">
        <v>341</v>
      </c>
      <c r="AT874" s="203" t="s">
        <v>207</v>
      </c>
      <c r="AU874" s="203" t="s">
        <v>86</v>
      </c>
      <c r="AY874" s="18" t="s">
        <v>205</v>
      </c>
      <c r="BE874" s="204">
        <f>IF(N874="základní",J874,0)</f>
        <v>0</v>
      </c>
      <c r="BF874" s="204">
        <f>IF(N874="snížená",J874,0)</f>
        <v>0</v>
      </c>
      <c r="BG874" s="204">
        <f>IF(N874="zákl. přenesená",J874,0)</f>
        <v>0</v>
      </c>
      <c r="BH874" s="204">
        <f>IF(N874="sníž. přenesená",J874,0)</f>
        <v>0</v>
      </c>
      <c r="BI874" s="204">
        <f>IF(N874="nulová",J874,0)</f>
        <v>0</v>
      </c>
      <c r="BJ874" s="18" t="s">
        <v>84</v>
      </c>
      <c r="BK874" s="204">
        <f>ROUND(I874*H874,2)</f>
        <v>0</v>
      </c>
      <c r="BL874" s="18" t="s">
        <v>341</v>
      </c>
      <c r="BM874" s="203" t="s">
        <v>1656</v>
      </c>
    </row>
    <row r="875" spans="1:47" s="2" customFormat="1" ht="146.25">
      <c r="A875" s="35"/>
      <c r="B875" s="36"/>
      <c r="C875" s="37"/>
      <c r="D875" s="205" t="s">
        <v>225</v>
      </c>
      <c r="E875" s="37"/>
      <c r="F875" s="206" t="s">
        <v>1657</v>
      </c>
      <c r="G875" s="37"/>
      <c r="H875" s="37"/>
      <c r="I875" s="207"/>
      <c r="J875" s="37"/>
      <c r="K875" s="37"/>
      <c r="L875" s="40"/>
      <c r="M875" s="208"/>
      <c r="N875" s="209"/>
      <c r="O875" s="72"/>
      <c r="P875" s="72"/>
      <c r="Q875" s="72"/>
      <c r="R875" s="72"/>
      <c r="S875" s="72"/>
      <c r="T875" s="73"/>
      <c r="U875" s="35"/>
      <c r="V875" s="35"/>
      <c r="W875" s="35"/>
      <c r="X875" s="35"/>
      <c r="Y875" s="35"/>
      <c r="Z875" s="35"/>
      <c r="AA875" s="35"/>
      <c r="AB875" s="35"/>
      <c r="AC875" s="35"/>
      <c r="AD875" s="35"/>
      <c r="AE875" s="35"/>
      <c r="AT875" s="18" t="s">
        <v>225</v>
      </c>
      <c r="AU875" s="18" t="s">
        <v>86</v>
      </c>
    </row>
    <row r="876" spans="2:51" s="13" customFormat="1" ht="12">
      <c r="B876" s="214"/>
      <c r="C876" s="215"/>
      <c r="D876" s="205" t="s">
        <v>284</v>
      </c>
      <c r="E876" s="216" t="s">
        <v>1</v>
      </c>
      <c r="F876" s="217" t="s">
        <v>1658</v>
      </c>
      <c r="G876" s="215"/>
      <c r="H876" s="218">
        <v>11.15</v>
      </c>
      <c r="I876" s="219"/>
      <c r="J876" s="215"/>
      <c r="K876" s="215"/>
      <c r="L876" s="220"/>
      <c r="M876" s="221"/>
      <c r="N876" s="222"/>
      <c r="O876" s="222"/>
      <c r="P876" s="222"/>
      <c r="Q876" s="222"/>
      <c r="R876" s="222"/>
      <c r="S876" s="222"/>
      <c r="T876" s="223"/>
      <c r="AT876" s="224" t="s">
        <v>284</v>
      </c>
      <c r="AU876" s="224" t="s">
        <v>86</v>
      </c>
      <c r="AV876" s="13" t="s">
        <v>86</v>
      </c>
      <c r="AW876" s="13" t="s">
        <v>32</v>
      </c>
      <c r="AX876" s="13" t="s">
        <v>84</v>
      </c>
      <c r="AY876" s="224" t="s">
        <v>205</v>
      </c>
    </row>
    <row r="877" spans="1:65" s="2" customFormat="1" ht="24.2" customHeight="1">
      <c r="A877" s="35"/>
      <c r="B877" s="36"/>
      <c r="C877" s="192" t="s">
        <v>1659</v>
      </c>
      <c r="D877" s="192" t="s">
        <v>207</v>
      </c>
      <c r="E877" s="193" t="s">
        <v>1660</v>
      </c>
      <c r="F877" s="194" t="s">
        <v>1661</v>
      </c>
      <c r="G877" s="195" t="s">
        <v>326</v>
      </c>
      <c r="H877" s="196">
        <v>4.4</v>
      </c>
      <c r="I877" s="197"/>
      <c r="J877" s="198">
        <f>ROUND(I877*H877,2)</f>
        <v>0</v>
      </c>
      <c r="K877" s="194" t="s">
        <v>1</v>
      </c>
      <c r="L877" s="40"/>
      <c r="M877" s="199" t="s">
        <v>1</v>
      </c>
      <c r="N877" s="200" t="s">
        <v>41</v>
      </c>
      <c r="O877" s="72"/>
      <c r="P877" s="201">
        <f>O877*H877</f>
        <v>0</v>
      </c>
      <c r="Q877" s="201">
        <v>0</v>
      </c>
      <c r="R877" s="201">
        <f>Q877*H877</f>
        <v>0</v>
      </c>
      <c r="S877" s="201">
        <v>0</v>
      </c>
      <c r="T877" s="202">
        <f>S877*H877</f>
        <v>0</v>
      </c>
      <c r="U877" s="35"/>
      <c r="V877" s="35"/>
      <c r="W877" s="35"/>
      <c r="X877" s="35"/>
      <c r="Y877" s="35"/>
      <c r="Z877" s="35"/>
      <c r="AA877" s="35"/>
      <c r="AB877" s="35"/>
      <c r="AC877" s="35"/>
      <c r="AD877" s="35"/>
      <c r="AE877" s="35"/>
      <c r="AR877" s="203" t="s">
        <v>341</v>
      </c>
      <c r="AT877" s="203" t="s">
        <v>207</v>
      </c>
      <c r="AU877" s="203" t="s">
        <v>86</v>
      </c>
      <c r="AY877" s="18" t="s">
        <v>205</v>
      </c>
      <c r="BE877" s="204">
        <f>IF(N877="základní",J877,0)</f>
        <v>0</v>
      </c>
      <c r="BF877" s="204">
        <f>IF(N877="snížená",J877,0)</f>
        <v>0</v>
      </c>
      <c r="BG877" s="204">
        <f>IF(N877="zákl. přenesená",J877,0)</f>
        <v>0</v>
      </c>
      <c r="BH877" s="204">
        <f>IF(N877="sníž. přenesená",J877,0)</f>
        <v>0</v>
      </c>
      <c r="BI877" s="204">
        <f>IF(N877="nulová",J877,0)</f>
        <v>0</v>
      </c>
      <c r="BJ877" s="18" t="s">
        <v>84</v>
      </c>
      <c r="BK877" s="204">
        <f>ROUND(I877*H877,2)</f>
        <v>0</v>
      </c>
      <c r="BL877" s="18" t="s">
        <v>341</v>
      </c>
      <c r="BM877" s="203" t="s">
        <v>1662</v>
      </c>
    </row>
    <row r="878" spans="1:47" s="2" customFormat="1" ht="146.25">
      <c r="A878" s="35"/>
      <c r="B878" s="36"/>
      <c r="C878" s="37"/>
      <c r="D878" s="205" t="s">
        <v>225</v>
      </c>
      <c r="E878" s="37"/>
      <c r="F878" s="206" t="s">
        <v>1663</v>
      </c>
      <c r="G878" s="37"/>
      <c r="H878" s="37"/>
      <c r="I878" s="207"/>
      <c r="J878" s="37"/>
      <c r="K878" s="37"/>
      <c r="L878" s="40"/>
      <c r="M878" s="208"/>
      <c r="N878" s="209"/>
      <c r="O878" s="72"/>
      <c r="P878" s="72"/>
      <c r="Q878" s="72"/>
      <c r="R878" s="72"/>
      <c r="S878" s="72"/>
      <c r="T878" s="73"/>
      <c r="U878" s="35"/>
      <c r="V878" s="35"/>
      <c r="W878" s="35"/>
      <c r="X878" s="35"/>
      <c r="Y878" s="35"/>
      <c r="Z878" s="35"/>
      <c r="AA878" s="35"/>
      <c r="AB878" s="35"/>
      <c r="AC878" s="35"/>
      <c r="AD878" s="35"/>
      <c r="AE878" s="35"/>
      <c r="AT878" s="18" t="s">
        <v>225</v>
      </c>
      <c r="AU878" s="18" t="s">
        <v>86</v>
      </c>
    </row>
    <row r="879" spans="2:51" s="13" customFormat="1" ht="12">
      <c r="B879" s="214"/>
      <c r="C879" s="215"/>
      <c r="D879" s="205" t="s">
        <v>284</v>
      </c>
      <c r="E879" s="216" t="s">
        <v>1</v>
      </c>
      <c r="F879" s="217" t="s">
        <v>1664</v>
      </c>
      <c r="G879" s="215"/>
      <c r="H879" s="218">
        <v>4.4</v>
      </c>
      <c r="I879" s="219"/>
      <c r="J879" s="215"/>
      <c r="K879" s="215"/>
      <c r="L879" s="220"/>
      <c r="M879" s="221"/>
      <c r="N879" s="222"/>
      <c r="O879" s="222"/>
      <c r="P879" s="222"/>
      <c r="Q879" s="222"/>
      <c r="R879" s="222"/>
      <c r="S879" s="222"/>
      <c r="T879" s="223"/>
      <c r="AT879" s="224" t="s">
        <v>284</v>
      </c>
      <c r="AU879" s="224" t="s">
        <v>86</v>
      </c>
      <c r="AV879" s="13" t="s">
        <v>86</v>
      </c>
      <c r="AW879" s="13" t="s">
        <v>32</v>
      </c>
      <c r="AX879" s="13" t="s">
        <v>84</v>
      </c>
      <c r="AY879" s="224" t="s">
        <v>205</v>
      </c>
    </row>
    <row r="880" spans="1:65" s="2" customFormat="1" ht="24.2" customHeight="1">
      <c r="A880" s="35"/>
      <c r="B880" s="36"/>
      <c r="C880" s="192" t="s">
        <v>1665</v>
      </c>
      <c r="D880" s="192" t="s">
        <v>207</v>
      </c>
      <c r="E880" s="193" t="s">
        <v>1666</v>
      </c>
      <c r="F880" s="194" t="s">
        <v>1667</v>
      </c>
      <c r="G880" s="195" t="s">
        <v>326</v>
      </c>
      <c r="H880" s="196">
        <v>4.6</v>
      </c>
      <c r="I880" s="197"/>
      <c r="J880" s="198">
        <f>ROUND(I880*H880,2)</f>
        <v>0</v>
      </c>
      <c r="K880" s="194" t="s">
        <v>1</v>
      </c>
      <c r="L880" s="40"/>
      <c r="M880" s="199" t="s">
        <v>1</v>
      </c>
      <c r="N880" s="200" t="s">
        <v>41</v>
      </c>
      <c r="O880" s="72"/>
      <c r="P880" s="201">
        <f>O880*H880</f>
        <v>0</v>
      </c>
      <c r="Q880" s="201">
        <v>0</v>
      </c>
      <c r="R880" s="201">
        <f>Q880*H880</f>
        <v>0</v>
      </c>
      <c r="S880" s="201">
        <v>0</v>
      </c>
      <c r="T880" s="202">
        <f>S880*H880</f>
        <v>0</v>
      </c>
      <c r="U880" s="35"/>
      <c r="V880" s="35"/>
      <c r="W880" s="35"/>
      <c r="X880" s="35"/>
      <c r="Y880" s="35"/>
      <c r="Z880" s="35"/>
      <c r="AA880" s="35"/>
      <c r="AB880" s="35"/>
      <c r="AC880" s="35"/>
      <c r="AD880" s="35"/>
      <c r="AE880" s="35"/>
      <c r="AR880" s="203" t="s">
        <v>341</v>
      </c>
      <c r="AT880" s="203" t="s">
        <v>207</v>
      </c>
      <c r="AU880" s="203" t="s">
        <v>86</v>
      </c>
      <c r="AY880" s="18" t="s">
        <v>205</v>
      </c>
      <c r="BE880" s="204">
        <f>IF(N880="základní",J880,0)</f>
        <v>0</v>
      </c>
      <c r="BF880" s="204">
        <f>IF(N880="snížená",J880,0)</f>
        <v>0</v>
      </c>
      <c r="BG880" s="204">
        <f>IF(N880="zákl. přenesená",J880,0)</f>
        <v>0</v>
      </c>
      <c r="BH880" s="204">
        <f>IF(N880="sníž. přenesená",J880,0)</f>
        <v>0</v>
      </c>
      <c r="BI880" s="204">
        <f>IF(N880="nulová",J880,0)</f>
        <v>0</v>
      </c>
      <c r="BJ880" s="18" t="s">
        <v>84</v>
      </c>
      <c r="BK880" s="204">
        <f>ROUND(I880*H880,2)</f>
        <v>0</v>
      </c>
      <c r="BL880" s="18" t="s">
        <v>341</v>
      </c>
      <c r="BM880" s="203" t="s">
        <v>1668</v>
      </c>
    </row>
    <row r="881" spans="1:47" s="2" customFormat="1" ht="117">
      <c r="A881" s="35"/>
      <c r="B881" s="36"/>
      <c r="C881" s="37"/>
      <c r="D881" s="205" t="s">
        <v>225</v>
      </c>
      <c r="E881" s="37"/>
      <c r="F881" s="206" t="s">
        <v>1669</v>
      </c>
      <c r="G881" s="37"/>
      <c r="H881" s="37"/>
      <c r="I881" s="207"/>
      <c r="J881" s="37"/>
      <c r="K881" s="37"/>
      <c r="L881" s="40"/>
      <c r="M881" s="208"/>
      <c r="N881" s="209"/>
      <c r="O881" s="72"/>
      <c r="P881" s="72"/>
      <c r="Q881" s="72"/>
      <c r="R881" s="72"/>
      <c r="S881" s="72"/>
      <c r="T881" s="73"/>
      <c r="U881" s="35"/>
      <c r="V881" s="35"/>
      <c r="W881" s="35"/>
      <c r="X881" s="35"/>
      <c r="Y881" s="35"/>
      <c r="Z881" s="35"/>
      <c r="AA881" s="35"/>
      <c r="AB881" s="35"/>
      <c r="AC881" s="35"/>
      <c r="AD881" s="35"/>
      <c r="AE881" s="35"/>
      <c r="AT881" s="18" t="s">
        <v>225</v>
      </c>
      <c r="AU881" s="18" t="s">
        <v>86</v>
      </c>
    </row>
    <row r="882" spans="2:51" s="13" customFormat="1" ht="12">
      <c r="B882" s="214"/>
      <c r="C882" s="215"/>
      <c r="D882" s="205" t="s">
        <v>284</v>
      </c>
      <c r="E882" s="216" t="s">
        <v>1</v>
      </c>
      <c r="F882" s="217" t="s">
        <v>1670</v>
      </c>
      <c r="G882" s="215"/>
      <c r="H882" s="218">
        <v>4.6</v>
      </c>
      <c r="I882" s="219"/>
      <c r="J882" s="215"/>
      <c r="K882" s="215"/>
      <c r="L882" s="220"/>
      <c r="M882" s="221"/>
      <c r="N882" s="222"/>
      <c r="O882" s="222"/>
      <c r="P882" s="222"/>
      <c r="Q882" s="222"/>
      <c r="R882" s="222"/>
      <c r="S882" s="222"/>
      <c r="T882" s="223"/>
      <c r="AT882" s="224" t="s">
        <v>284</v>
      </c>
      <c r="AU882" s="224" t="s">
        <v>86</v>
      </c>
      <c r="AV882" s="13" t="s">
        <v>86</v>
      </c>
      <c r="AW882" s="13" t="s">
        <v>32</v>
      </c>
      <c r="AX882" s="13" t="s">
        <v>84</v>
      </c>
      <c r="AY882" s="224" t="s">
        <v>205</v>
      </c>
    </row>
    <row r="883" spans="1:65" s="2" customFormat="1" ht="24.2" customHeight="1">
      <c r="A883" s="35"/>
      <c r="B883" s="36"/>
      <c r="C883" s="192" t="s">
        <v>1671</v>
      </c>
      <c r="D883" s="192" t="s">
        <v>207</v>
      </c>
      <c r="E883" s="193" t="s">
        <v>1672</v>
      </c>
      <c r="F883" s="194" t="s">
        <v>1673</v>
      </c>
      <c r="G883" s="195" t="s">
        <v>210</v>
      </c>
      <c r="H883" s="196">
        <v>1</v>
      </c>
      <c r="I883" s="197"/>
      <c r="J883" s="198">
        <f>ROUND(I883*H883,2)</f>
        <v>0</v>
      </c>
      <c r="K883" s="194" t="s">
        <v>1</v>
      </c>
      <c r="L883" s="40"/>
      <c r="M883" s="199" t="s">
        <v>1</v>
      </c>
      <c r="N883" s="200" t="s">
        <v>41</v>
      </c>
      <c r="O883" s="72"/>
      <c r="P883" s="201">
        <f>O883*H883</f>
        <v>0</v>
      </c>
      <c r="Q883" s="201">
        <v>0</v>
      </c>
      <c r="R883" s="201">
        <f>Q883*H883</f>
        <v>0</v>
      </c>
      <c r="S883" s="201">
        <v>0</v>
      </c>
      <c r="T883" s="202">
        <f>S883*H883</f>
        <v>0</v>
      </c>
      <c r="U883" s="35"/>
      <c r="V883" s="35"/>
      <c r="W883" s="35"/>
      <c r="X883" s="35"/>
      <c r="Y883" s="35"/>
      <c r="Z883" s="35"/>
      <c r="AA883" s="35"/>
      <c r="AB883" s="35"/>
      <c r="AC883" s="35"/>
      <c r="AD883" s="35"/>
      <c r="AE883" s="35"/>
      <c r="AR883" s="203" t="s">
        <v>341</v>
      </c>
      <c r="AT883" s="203" t="s">
        <v>207</v>
      </c>
      <c r="AU883" s="203" t="s">
        <v>86</v>
      </c>
      <c r="AY883" s="18" t="s">
        <v>205</v>
      </c>
      <c r="BE883" s="204">
        <f>IF(N883="základní",J883,0)</f>
        <v>0</v>
      </c>
      <c r="BF883" s="204">
        <f>IF(N883="snížená",J883,0)</f>
        <v>0</v>
      </c>
      <c r="BG883" s="204">
        <f>IF(N883="zákl. přenesená",J883,0)</f>
        <v>0</v>
      </c>
      <c r="BH883" s="204">
        <f>IF(N883="sníž. přenesená",J883,0)</f>
        <v>0</v>
      </c>
      <c r="BI883" s="204">
        <f>IF(N883="nulová",J883,0)</f>
        <v>0</v>
      </c>
      <c r="BJ883" s="18" t="s">
        <v>84</v>
      </c>
      <c r="BK883" s="204">
        <f>ROUND(I883*H883,2)</f>
        <v>0</v>
      </c>
      <c r="BL883" s="18" t="s">
        <v>341</v>
      </c>
      <c r="BM883" s="203" t="s">
        <v>1674</v>
      </c>
    </row>
    <row r="884" spans="1:47" s="2" customFormat="1" ht="136.5">
      <c r="A884" s="35"/>
      <c r="B884" s="36"/>
      <c r="C884" s="37"/>
      <c r="D884" s="205" t="s">
        <v>225</v>
      </c>
      <c r="E884" s="37"/>
      <c r="F884" s="206" t="s">
        <v>1675</v>
      </c>
      <c r="G884" s="37"/>
      <c r="H884" s="37"/>
      <c r="I884" s="207"/>
      <c r="J884" s="37"/>
      <c r="K884" s="37"/>
      <c r="L884" s="40"/>
      <c r="M884" s="208"/>
      <c r="N884" s="209"/>
      <c r="O884" s="72"/>
      <c r="P884" s="72"/>
      <c r="Q884" s="72"/>
      <c r="R884" s="72"/>
      <c r="S884" s="72"/>
      <c r="T884" s="73"/>
      <c r="U884" s="35"/>
      <c r="V884" s="35"/>
      <c r="W884" s="35"/>
      <c r="X884" s="35"/>
      <c r="Y884" s="35"/>
      <c r="Z884" s="35"/>
      <c r="AA884" s="35"/>
      <c r="AB884" s="35"/>
      <c r="AC884" s="35"/>
      <c r="AD884" s="35"/>
      <c r="AE884" s="35"/>
      <c r="AT884" s="18" t="s">
        <v>225</v>
      </c>
      <c r="AU884" s="18" t="s">
        <v>86</v>
      </c>
    </row>
    <row r="885" spans="2:51" s="13" customFormat="1" ht="12">
      <c r="B885" s="214"/>
      <c r="C885" s="215"/>
      <c r="D885" s="205" t="s">
        <v>284</v>
      </c>
      <c r="E885" s="216" t="s">
        <v>1</v>
      </c>
      <c r="F885" s="217" t="s">
        <v>1676</v>
      </c>
      <c r="G885" s="215"/>
      <c r="H885" s="218">
        <v>1</v>
      </c>
      <c r="I885" s="219"/>
      <c r="J885" s="215"/>
      <c r="K885" s="215"/>
      <c r="L885" s="220"/>
      <c r="M885" s="221"/>
      <c r="N885" s="222"/>
      <c r="O885" s="222"/>
      <c r="P885" s="222"/>
      <c r="Q885" s="222"/>
      <c r="R885" s="222"/>
      <c r="S885" s="222"/>
      <c r="T885" s="223"/>
      <c r="AT885" s="224" t="s">
        <v>284</v>
      </c>
      <c r="AU885" s="224" t="s">
        <v>86</v>
      </c>
      <c r="AV885" s="13" t="s">
        <v>86</v>
      </c>
      <c r="AW885" s="13" t="s">
        <v>32</v>
      </c>
      <c r="AX885" s="13" t="s">
        <v>84</v>
      </c>
      <c r="AY885" s="224" t="s">
        <v>205</v>
      </c>
    </row>
    <row r="886" spans="1:65" s="2" customFormat="1" ht="24.2" customHeight="1">
      <c r="A886" s="35"/>
      <c r="B886" s="36"/>
      <c r="C886" s="192" t="s">
        <v>1677</v>
      </c>
      <c r="D886" s="192" t="s">
        <v>207</v>
      </c>
      <c r="E886" s="193" t="s">
        <v>1678</v>
      </c>
      <c r="F886" s="194" t="s">
        <v>1679</v>
      </c>
      <c r="G886" s="195" t="s">
        <v>210</v>
      </c>
      <c r="H886" s="196">
        <v>1</v>
      </c>
      <c r="I886" s="197"/>
      <c r="J886" s="198">
        <f>ROUND(I886*H886,2)</f>
        <v>0</v>
      </c>
      <c r="K886" s="194" t="s">
        <v>1</v>
      </c>
      <c r="L886" s="40"/>
      <c r="M886" s="199" t="s">
        <v>1</v>
      </c>
      <c r="N886" s="200" t="s">
        <v>41</v>
      </c>
      <c r="O886" s="72"/>
      <c r="P886" s="201">
        <f>O886*H886</f>
        <v>0</v>
      </c>
      <c r="Q886" s="201">
        <v>0</v>
      </c>
      <c r="R886" s="201">
        <f>Q886*H886</f>
        <v>0</v>
      </c>
      <c r="S886" s="201">
        <v>0</v>
      </c>
      <c r="T886" s="202">
        <f>S886*H886</f>
        <v>0</v>
      </c>
      <c r="U886" s="35"/>
      <c r="V886" s="35"/>
      <c r="W886" s="35"/>
      <c r="X886" s="35"/>
      <c r="Y886" s="35"/>
      <c r="Z886" s="35"/>
      <c r="AA886" s="35"/>
      <c r="AB886" s="35"/>
      <c r="AC886" s="35"/>
      <c r="AD886" s="35"/>
      <c r="AE886" s="35"/>
      <c r="AR886" s="203" t="s">
        <v>341</v>
      </c>
      <c r="AT886" s="203" t="s">
        <v>207</v>
      </c>
      <c r="AU886" s="203" t="s">
        <v>86</v>
      </c>
      <c r="AY886" s="18" t="s">
        <v>205</v>
      </c>
      <c r="BE886" s="204">
        <f>IF(N886="základní",J886,0)</f>
        <v>0</v>
      </c>
      <c r="BF886" s="204">
        <f>IF(N886="snížená",J886,0)</f>
        <v>0</v>
      </c>
      <c r="BG886" s="204">
        <f>IF(N886="zákl. přenesená",J886,0)</f>
        <v>0</v>
      </c>
      <c r="BH886" s="204">
        <f>IF(N886="sníž. přenesená",J886,0)</f>
        <v>0</v>
      </c>
      <c r="BI886" s="204">
        <f>IF(N886="nulová",J886,0)</f>
        <v>0</v>
      </c>
      <c r="BJ886" s="18" t="s">
        <v>84</v>
      </c>
      <c r="BK886" s="204">
        <f>ROUND(I886*H886,2)</f>
        <v>0</v>
      </c>
      <c r="BL886" s="18" t="s">
        <v>341</v>
      </c>
      <c r="BM886" s="203" t="s">
        <v>1680</v>
      </c>
    </row>
    <row r="887" spans="1:47" s="2" customFormat="1" ht="126.75">
      <c r="A887" s="35"/>
      <c r="B887" s="36"/>
      <c r="C887" s="37"/>
      <c r="D887" s="205" t="s">
        <v>225</v>
      </c>
      <c r="E887" s="37"/>
      <c r="F887" s="206" t="s">
        <v>1681</v>
      </c>
      <c r="G887" s="37"/>
      <c r="H887" s="37"/>
      <c r="I887" s="207"/>
      <c r="J887" s="37"/>
      <c r="K887" s="37"/>
      <c r="L887" s="40"/>
      <c r="M887" s="208"/>
      <c r="N887" s="209"/>
      <c r="O887" s="72"/>
      <c r="P887" s="72"/>
      <c r="Q887" s="72"/>
      <c r="R887" s="72"/>
      <c r="S887" s="72"/>
      <c r="T887" s="73"/>
      <c r="U887" s="35"/>
      <c r="V887" s="35"/>
      <c r="W887" s="35"/>
      <c r="X887" s="35"/>
      <c r="Y887" s="35"/>
      <c r="Z887" s="35"/>
      <c r="AA887" s="35"/>
      <c r="AB887" s="35"/>
      <c r="AC887" s="35"/>
      <c r="AD887" s="35"/>
      <c r="AE887" s="35"/>
      <c r="AT887" s="18" t="s">
        <v>225</v>
      </c>
      <c r="AU887" s="18" t="s">
        <v>86</v>
      </c>
    </row>
    <row r="888" spans="2:51" s="13" customFormat="1" ht="12">
      <c r="B888" s="214"/>
      <c r="C888" s="215"/>
      <c r="D888" s="205" t="s">
        <v>284</v>
      </c>
      <c r="E888" s="216" t="s">
        <v>1</v>
      </c>
      <c r="F888" s="217" t="s">
        <v>1682</v>
      </c>
      <c r="G888" s="215"/>
      <c r="H888" s="218">
        <v>1</v>
      </c>
      <c r="I888" s="219"/>
      <c r="J888" s="215"/>
      <c r="K888" s="215"/>
      <c r="L888" s="220"/>
      <c r="M888" s="221"/>
      <c r="N888" s="222"/>
      <c r="O888" s="222"/>
      <c r="P888" s="222"/>
      <c r="Q888" s="222"/>
      <c r="R888" s="222"/>
      <c r="S888" s="222"/>
      <c r="T888" s="223"/>
      <c r="AT888" s="224" t="s">
        <v>284</v>
      </c>
      <c r="AU888" s="224" t="s">
        <v>86</v>
      </c>
      <c r="AV888" s="13" t="s">
        <v>86</v>
      </c>
      <c r="AW888" s="13" t="s">
        <v>32</v>
      </c>
      <c r="AX888" s="13" t="s">
        <v>84</v>
      </c>
      <c r="AY888" s="224" t="s">
        <v>205</v>
      </c>
    </row>
    <row r="889" spans="1:65" s="2" customFormat="1" ht="24.2" customHeight="1">
      <c r="A889" s="35"/>
      <c r="B889" s="36"/>
      <c r="C889" s="192" t="s">
        <v>1683</v>
      </c>
      <c r="D889" s="192" t="s">
        <v>207</v>
      </c>
      <c r="E889" s="193" t="s">
        <v>1684</v>
      </c>
      <c r="F889" s="194" t="s">
        <v>1685</v>
      </c>
      <c r="G889" s="195" t="s">
        <v>210</v>
      </c>
      <c r="H889" s="196">
        <v>1</v>
      </c>
      <c r="I889" s="197"/>
      <c r="J889" s="198">
        <f>ROUND(I889*H889,2)</f>
        <v>0</v>
      </c>
      <c r="K889" s="194" t="s">
        <v>1</v>
      </c>
      <c r="L889" s="40"/>
      <c r="M889" s="199" t="s">
        <v>1</v>
      </c>
      <c r="N889" s="200" t="s">
        <v>41</v>
      </c>
      <c r="O889" s="72"/>
      <c r="P889" s="201">
        <f>O889*H889</f>
        <v>0</v>
      </c>
      <c r="Q889" s="201">
        <v>0</v>
      </c>
      <c r="R889" s="201">
        <f>Q889*H889</f>
        <v>0</v>
      </c>
      <c r="S889" s="201">
        <v>0</v>
      </c>
      <c r="T889" s="202">
        <f>S889*H889</f>
        <v>0</v>
      </c>
      <c r="U889" s="35"/>
      <c r="V889" s="35"/>
      <c r="W889" s="35"/>
      <c r="X889" s="35"/>
      <c r="Y889" s="35"/>
      <c r="Z889" s="35"/>
      <c r="AA889" s="35"/>
      <c r="AB889" s="35"/>
      <c r="AC889" s="35"/>
      <c r="AD889" s="35"/>
      <c r="AE889" s="35"/>
      <c r="AR889" s="203" t="s">
        <v>341</v>
      </c>
      <c r="AT889" s="203" t="s">
        <v>207</v>
      </c>
      <c r="AU889" s="203" t="s">
        <v>86</v>
      </c>
      <c r="AY889" s="18" t="s">
        <v>205</v>
      </c>
      <c r="BE889" s="204">
        <f>IF(N889="základní",J889,0)</f>
        <v>0</v>
      </c>
      <c r="BF889" s="204">
        <f>IF(N889="snížená",J889,0)</f>
        <v>0</v>
      </c>
      <c r="BG889" s="204">
        <f>IF(N889="zákl. přenesená",J889,0)</f>
        <v>0</v>
      </c>
      <c r="BH889" s="204">
        <f>IF(N889="sníž. přenesená",J889,0)</f>
        <v>0</v>
      </c>
      <c r="BI889" s="204">
        <f>IF(N889="nulová",J889,0)</f>
        <v>0</v>
      </c>
      <c r="BJ889" s="18" t="s">
        <v>84</v>
      </c>
      <c r="BK889" s="204">
        <f>ROUND(I889*H889,2)</f>
        <v>0</v>
      </c>
      <c r="BL889" s="18" t="s">
        <v>341</v>
      </c>
      <c r="BM889" s="203" t="s">
        <v>1686</v>
      </c>
    </row>
    <row r="890" spans="1:47" s="2" customFormat="1" ht="126.75">
      <c r="A890" s="35"/>
      <c r="B890" s="36"/>
      <c r="C890" s="37"/>
      <c r="D890" s="205" t="s">
        <v>225</v>
      </c>
      <c r="E890" s="37"/>
      <c r="F890" s="206" t="s">
        <v>1687</v>
      </c>
      <c r="G890" s="37"/>
      <c r="H890" s="37"/>
      <c r="I890" s="207"/>
      <c r="J890" s="37"/>
      <c r="K890" s="37"/>
      <c r="L890" s="40"/>
      <c r="M890" s="208"/>
      <c r="N890" s="209"/>
      <c r="O890" s="72"/>
      <c r="P890" s="72"/>
      <c r="Q890" s="72"/>
      <c r="R890" s="72"/>
      <c r="S890" s="72"/>
      <c r="T890" s="73"/>
      <c r="U890" s="35"/>
      <c r="V890" s="35"/>
      <c r="W890" s="35"/>
      <c r="X890" s="35"/>
      <c r="Y890" s="35"/>
      <c r="Z890" s="35"/>
      <c r="AA890" s="35"/>
      <c r="AB890" s="35"/>
      <c r="AC890" s="35"/>
      <c r="AD890" s="35"/>
      <c r="AE890" s="35"/>
      <c r="AT890" s="18" t="s">
        <v>225</v>
      </c>
      <c r="AU890" s="18" t="s">
        <v>86</v>
      </c>
    </row>
    <row r="891" spans="2:51" s="13" customFormat="1" ht="12">
      <c r="B891" s="214"/>
      <c r="C891" s="215"/>
      <c r="D891" s="205" t="s">
        <v>284</v>
      </c>
      <c r="E891" s="216" t="s">
        <v>1</v>
      </c>
      <c r="F891" s="217" t="s">
        <v>1688</v>
      </c>
      <c r="G891" s="215"/>
      <c r="H891" s="218">
        <v>1</v>
      </c>
      <c r="I891" s="219"/>
      <c r="J891" s="215"/>
      <c r="K891" s="215"/>
      <c r="L891" s="220"/>
      <c r="M891" s="221"/>
      <c r="N891" s="222"/>
      <c r="O891" s="222"/>
      <c r="P891" s="222"/>
      <c r="Q891" s="222"/>
      <c r="R891" s="222"/>
      <c r="S891" s="222"/>
      <c r="T891" s="223"/>
      <c r="AT891" s="224" t="s">
        <v>284</v>
      </c>
      <c r="AU891" s="224" t="s">
        <v>86</v>
      </c>
      <c r="AV891" s="13" t="s">
        <v>86</v>
      </c>
      <c r="AW891" s="13" t="s">
        <v>32</v>
      </c>
      <c r="AX891" s="13" t="s">
        <v>84</v>
      </c>
      <c r="AY891" s="224" t="s">
        <v>205</v>
      </c>
    </row>
    <row r="892" spans="1:65" s="2" customFormat="1" ht="24.2" customHeight="1">
      <c r="A892" s="35"/>
      <c r="B892" s="36"/>
      <c r="C892" s="192" t="s">
        <v>1689</v>
      </c>
      <c r="D892" s="192" t="s">
        <v>207</v>
      </c>
      <c r="E892" s="193" t="s">
        <v>1690</v>
      </c>
      <c r="F892" s="194" t="s">
        <v>1691</v>
      </c>
      <c r="G892" s="195" t="s">
        <v>210</v>
      </c>
      <c r="H892" s="196">
        <v>1</v>
      </c>
      <c r="I892" s="197"/>
      <c r="J892" s="198">
        <f>ROUND(I892*H892,2)</f>
        <v>0</v>
      </c>
      <c r="K892" s="194" t="s">
        <v>1</v>
      </c>
      <c r="L892" s="40"/>
      <c r="M892" s="199" t="s">
        <v>1</v>
      </c>
      <c r="N892" s="200" t="s">
        <v>41</v>
      </c>
      <c r="O892" s="72"/>
      <c r="P892" s="201">
        <f>O892*H892</f>
        <v>0</v>
      </c>
      <c r="Q892" s="201">
        <v>0</v>
      </c>
      <c r="R892" s="201">
        <f>Q892*H892</f>
        <v>0</v>
      </c>
      <c r="S892" s="201">
        <v>0</v>
      </c>
      <c r="T892" s="202">
        <f>S892*H892</f>
        <v>0</v>
      </c>
      <c r="U892" s="35"/>
      <c r="V892" s="35"/>
      <c r="W892" s="35"/>
      <c r="X892" s="35"/>
      <c r="Y892" s="35"/>
      <c r="Z892" s="35"/>
      <c r="AA892" s="35"/>
      <c r="AB892" s="35"/>
      <c r="AC892" s="35"/>
      <c r="AD892" s="35"/>
      <c r="AE892" s="35"/>
      <c r="AR892" s="203" t="s">
        <v>341</v>
      </c>
      <c r="AT892" s="203" t="s">
        <v>207</v>
      </c>
      <c r="AU892" s="203" t="s">
        <v>86</v>
      </c>
      <c r="AY892" s="18" t="s">
        <v>205</v>
      </c>
      <c r="BE892" s="204">
        <f>IF(N892="základní",J892,0)</f>
        <v>0</v>
      </c>
      <c r="BF892" s="204">
        <f>IF(N892="snížená",J892,0)</f>
        <v>0</v>
      </c>
      <c r="BG892" s="204">
        <f>IF(N892="zákl. přenesená",J892,0)</f>
        <v>0</v>
      </c>
      <c r="BH892" s="204">
        <f>IF(N892="sníž. přenesená",J892,0)</f>
        <v>0</v>
      </c>
      <c r="BI892" s="204">
        <f>IF(N892="nulová",J892,0)</f>
        <v>0</v>
      </c>
      <c r="BJ892" s="18" t="s">
        <v>84</v>
      </c>
      <c r="BK892" s="204">
        <f>ROUND(I892*H892,2)</f>
        <v>0</v>
      </c>
      <c r="BL892" s="18" t="s">
        <v>341</v>
      </c>
      <c r="BM892" s="203" t="s">
        <v>1692</v>
      </c>
    </row>
    <row r="893" spans="1:47" s="2" customFormat="1" ht="117">
      <c r="A893" s="35"/>
      <c r="B893" s="36"/>
      <c r="C893" s="37"/>
      <c r="D893" s="205" t="s">
        <v>225</v>
      </c>
      <c r="E893" s="37"/>
      <c r="F893" s="206" t="s">
        <v>1693</v>
      </c>
      <c r="G893" s="37"/>
      <c r="H893" s="37"/>
      <c r="I893" s="207"/>
      <c r="J893" s="37"/>
      <c r="K893" s="37"/>
      <c r="L893" s="40"/>
      <c r="M893" s="208"/>
      <c r="N893" s="209"/>
      <c r="O893" s="72"/>
      <c r="P893" s="72"/>
      <c r="Q893" s="72"/>
      <c r="R893" s="72"/>
      <c r="S893" s="72"/>
      <c r="T893" s="73"/>
      <c r="U893" s="35"/>
      <c r="V893" s="35"/>
      <c r="W893" s="35"/>
      <c r="X893" s="35"/>
      <c r="Y893" s="35"/>
      <c r="Z893" s="35"/>
      <c r="AA893" s="35"/>
      <c r="AB893" s="35"/>
      <c r="AC893" s="35"/>
      <c r="AD893" s="35"/>
      <c r="AE893" s="35"/>
      <c r="AT893" s="18" t="s">
        <v>225</v>
      </c>
      <c r="AU893" s="18" t="s">
        <v>86</v>
      </c>
    </row>
    <row r="894" spans="2:51" s="13" customFormat="1" ht="12">
      <c r="B894" s="214"/>
      <c r="C894" s="215"/>
      <c r="D894" s="205" t="s">
        <v>284</v>
      </c>
      <c r="E894" s="216" t="s">
        <v>1</v>
      </c>
      <c r="F894" s="217" t="s">
        <v>1694</v>
      </c>
      <c r="G894" s="215"/>
      <c r="H894" s="218">
        <v>1</v>
      </c>
      <c r="I894" s="219"/>
      <c r="J894" s="215"/>
      <c r="K894" s="215"/>
      <c r="L894" s="220"/>
      <c r="M894" s="221"/>
      <c r="N894" s="222"/>
      <c r="O894" s="222"/>
      <c r="P894" s="222"/>
      <c r="Q894" s="222"/>
      <c r="R894" s="222"/>
      <c r="S894" s="222"/>
      <c r="T894" s="223"/>
      <c r="AT894" s="224" t="s">
        <v>284</v>
      </c>
      <c r="AU894" s="224" t="s">
        <v>86</v>
      </c>
      <c r="AV894" s="13" t="s">
        <v>86</v>
      </c>
      <c r="AW894" s="13" t="s">
        <v>32</v>
      </c>
      <c r="AX894" s="13" t="s">
        <v>84</v>
      </c>
      <c r="AY894" s="224" t="s">
        <v>205</v>
      </c>
    </row>
    <row r="895" spans="1:65" s="2" customFormat="1" ht="24.2" customHeight="1">
      <c r="A895" s="35"/>
      <c r="B895" s="36"/>
      <c r="C895" s="192" t="s">
        <v>1695</v>
      </c>
      <c r="D895" s="192" t="s">
        <v>207</v>
      </c>
      <c r="E895" s="193" t="s">
        <v>1696</v>
      </c>
      <c r="F895" s="194" t="s">
        <v>1697</v>
      </c>
      <c r="G895" s="195" t="s">
        <v>210</v>
      </c>
      <c r="H895" s="196">
        <v>1</v>
      </c>
      <c r="I895" s="197"/>
      <c r="J895" s="198">
        <f>ROUND(I895*H895,2)</f>
        <v>0</v>
      </c>
      <c r="K895" s="194" t="s">
        <v>1</v>
      </c>
      <c r="L895" s="40"/>
      <c r="M895" s="199" t="s">
        <v>1</v>
      </c>
      <c r="N895" s="200" t="s">
        <v>41</v>
      </c>
      <c r="O895" s="72"/>
      <c r="P895" s="201">
        <f>O895*H895</f>
        <v>0</v>
      </c>
      <c r="Q895" s="201">
        <v>0</v>
      </c>
      <c r="R895" s="201">
        <f>Q895*H895</f>
        <v>0</v>
      </c>
      <c r="S895" s="201">
        <v>0</v>
      </c>
      <c r="T895" s="202">
        <f>S895*H895</f>
        <v>0</v>
      </c>
      <c r="U895" s="35"/>
      <c r="V895" s="35"/>
      <c r="W895" s="35"/>
      <c r="X895" s="35"/>
      <c r="Y895" s="35"/>
      <c r="Z895" s="35"/>
      <c r="AA895" s="35"/>
      <c r="AB895" s="35"/>
      <c r="AC895" s="35"/>
      <c r="AD895" s="35"/>
      <c r="AE895" s="35"/>
      <c r="AR895" s="203" t="s">
        <v>341</v>
      </c>
      <c r="AT895" s="203" t="s">
        <v>207</v>
      </c>
      <c r="AU895" s="203" t="s">
        <v>86</v>
      </c>
      <c r="AY895" s="18" t="s">
        <v>205</v>
      </c>
      <c r="BE895" s="204">
        <f>IF(N895="základní",J895,0)</f>
        <v>0</v>
      </c>
      <c r="BF895" s="204">
        <f>IF(N895="snížená",J895,0)</f>
        <v>0</v>
      </c>
      <c r="BG895" s="204">
        <f>IF(N895="zákl. přenesená",J895,0)</f>
        <v>0</v>
      </c>
      <c r="BH895" s="204">
        <f>IF(N895="sníž. přenesená",J895,0)</f>
        <v>0</v>
      </c>
      <c r="BI895" s="204">
        <f>IF(N895="nulová",J895,0)</f>
        <v>0</v>
      </c>
      <c r="BJ895" s="18" t="s">
        <v>84</v>
      </c>
      <c r="BK895" s="204">
        <f>ROUND(I895*H895,2)</f>
        <v>0</v>
      </c>
      <c r="BL895" s="18" t="s">
        <v>341</v>
      </c>
      <c r="BM895" s="203" t="s">
        <v>1698</v>
      </c>
    </row>
    <row r="896" spans="1:47" s="2" customFormat="1" ht="126.75">
      <c r="A896" s="35"/>
      <c r="B896" s="36"/>
      <c r="C896" s="37"/>
      <c r="D896" s="205" t="s">
        <v>225</v>
      </c>
      <c r="E896" s="37"/>
      <c r="F896" s="206" t="s">
        <v>1699</v>
      </c>
      <c r="G896" s="37"/>
      <c r="H896" s="37"/>
      <c r="I896" s="207"/>
      <c r="J896" s="37"/>
      <c r="K896" s="37"/>
      <c r="L896" s="40"/>
      <c r="M896" s="208"/>
      <c r="N896" s="209"/>
      <c r="O896" s="72"/>
      <c r="P896" s="72"/>
      <c r="Q896" s="72"/>
      <c r="R896" s="72"/>
      <c r="S896" s="72"/>
      <c r="T896" s="73"/>
      <c r="U896" s="35"/>
      <c r="V896" s="35"/>
      <c r="W896" s="35"/>
      <c r="X896" s="35"/>
      <c r="Y896" s="35"/>
      <c r="Z896" s="35"/>
      <c r="AA896" s="35"/>
      <c r="AB896" s="35"/>
      <c r="AC896" s="35"/>
      <c r="AD896" s="35"/>
      <c r="AE896" s="35"/>
      <c r="AT896" s="18" t="s">
        <v>225</v>
      </c>
      <c r="AU896" s="18" t="s">
        <v>86</v>
      </c>
    </row>
    <row r="897" spans="2:51" s="13" customFormat="1" ht="12">
      <c r="B897" s="214"/>
      <c r="C897" s="215"/>
      <c r="D897" s="205" t="s">
        <v>284</v>
      </c>
      <c r="E897" s="216" t="s">
        <v>1</v>
      </c>
      <c r="F897" s="217" t="s">
        <v>1700</v>
      </c>
      <c r="G897" s="215"/>
      <c r="H897" s="218">
        <v>1</v>
      </c>
      <c r="I897" s="219"/>
      <c r="J897" s="215"/>
      <c r="K897" s="215"/>
      <c r="L897" s="220"/>
      <c r="M897" s="221"/>
      <c r="N897" s="222"/>
      <c r="O897" s="222"/>
      <c r="P897" s="222"/>
      <c r="Q897" s="222"/>
      <c r="R897" s="222"/>
      <c r="S897" s="222"/>
      <c r="T897" s="223"/>
      <c r="AT897" s="224" t="s">
        <v>284</v>
      </c>
      <c r="AU897" s="224" t="s">
        <v>86</v>
      </c>
      <c r="AV897" s="13" t="s">
        <v>86</v>
      </c>
      <c r="AW897" s="13" t="s">
        <v>32</v>
      </c>
      <c r="AX897" s="13" t="s">
        <v>84</v>
      </c>
      <c r="AY897" s="224" t="s">
        <v>205</v>
      </c>
    </row>
    <row r="898" spans="1:65" s="2" customFormat="1" ht="24.2" customHeight="1">
      <c r="A898" s="35"/>
      <c r="B898" s="36"/>
      <c r="C898" s="192" t="s">
        <v>1701</v>
      </c>
      <c r="D898" s="192" t="s">
        <v>207</v>
      </c>
      <c r="E898" s="193" t="s">
        <v>1702</v>
      </c>
      <c r="F898" s="194" t="s">
        <v>1703</v>
      </c>
      <c r="G898" s="195" t="s">
        <v>210</v>
      </c>
      <c r="H898" s="196">
        <v>1</v>
      </c>
      <c r="I898" s="197"/>
      <c r="J898" s="198">
        <f>ROUND(I898*H898,2)</f>
        <v>0</v>
      </c>
      <c r="K898" s="194" t="s">
        <v>1</v>
      </c>
      <c r="L898" s="40"/>
      <c r="M898" s="199" t="s">
        <v>1</v>
      </c>
      <c r="N898" s="200" t="s">
        <v>41</v>
      </c>
      <c r="O898" s="72"/>
      <c r="P898" s="201">
        <f>O898*H898</f>
        <v>0</v>
      </c>
      <c r="Q898" s="201">
        <v>0</v>
      </c>
      <c r="R898" s="201">
        <f>Q898*H898</f>
        <v>0</v>
      </c>
      <c r="S898" s="201">
        <v>0</v>
      </c>
      <c r="T898" s="202">
        <f>S898*H898</f>
        <v>0</v>
      </c>
      <c r="U898" s="35"/>
      <c r="V898" s="35"/>
      <c r="W898" s="35"/>
      <c r="X898" s="35"/>
      <c r="Y898" s="35"/>
      <c r="Z898" s="35"/>
      <c r="AA898" s="35"/>
      <c r="AB898" s="35"/>
      <c r="AC898" s="35"/>
      <c r="AD898" s="35"/>
      <c r="AE898" s="35"/>
      <c r="AR898" s="203" t="s">
        <v>341</v>
      </c>
      <c r="AT898" s="203" t="s">
        <v>207</v>
      </c>
      <c r="AU898" s="203" t="s">
        <v>86</v>
      </c>
      <c r="AY898" s="18" t="s">
        <v>205</v>
      </c>
      <c r="BE898" s="204">
        <f>IF(N898="základní",J898,0)</f>
        <v>0</v>
      </c>
      <c r="BF898" s="204">
        <f>IF(N898="snížená",J898,0)</f>
        <v>0</v>
      </c>
      <c r="BG898" s="204">
        <f>IF(N898="zákl. přenesená",J898,0)</f>
        <v>0</v>
      </c>
      <c r="BH898" s="204">
        <f>IF(N898="sníž. přenesená",J898,0)</f>
        <v>0</v>
      </c>
      <c r="BI898" s="204">
        <f>IF(N898="nulová",J898,0)</f>
        <v>0</v>
      </c>
      <c r="BJ898" s="18" t="s">
        <v>84</v>
      </c>
      <c r="BK898" s="204">
        <f>ROUND(I898*H898,2)</f>
        <v>0</v>
      </c>
      <c r="BL898" s="18" t="s">
        <v>341</v>
      </c>
      <c r="BM898" s="203" t="s">
        <v>1704</v>
      </c>
    </row>
    <row r="899" spans="1:47" s="2" customFormat="1" ht="117">
      <c r="A899" s="35"/>
      <c r="B899" s="36"/>
      <c r="C899" s="37"/>
      <c r="D899" s="205" t="s">
        <v>225</v>
      </c>
      <c r="E899" s="37"/>
      <c r="F899" s="206" t="s">
        <v>1705</v>
      </c>
      <c r="G899" s="37"/>
      <c r="H899" s="37"/>
      <c r="I899" s="207"/>
      <c r="J899" s="37"/>
      <c r="K899" s="37"/>
      <c r="L899" s="40"/>
      <c r="M899" s="208"/>
      <c r="N899" s="209"/>
      <c r="O899" s="72"/>
      <c r="P899" s="72"/>
      <c r="Q899" s="72"/>
      <c r="R899" s="72"/>
      <c r="S899" s="72"/>
      <c r="T899" s="73"/>
      <c r="U899" s="35"/>
      <c r="V899" s="35"/>
      <c r="W899" s="35"/>
      <c r="X899" s="35"/>
      <c r="Y899" s="35"/>
      <c r="Z899" s="35"/>
      <c r="AA899" s="35"/>
      <c r="AB899" s="35"/>
      <c r="AC899" s="35"/>
      <c r="AD899" s="35"/>
      <c r="AE899" s="35"/>
      <c r="AT899" s="18" t="s">
        <v>225</v>
      </c>
      <c r="AU899" s="18" t="s">
        <v>86</v>
      </c>
    </row>
    <row r="900" spans="2:51" s="13" customFormat="1" ht="12">
      <c r="B900" s="214"/>
      <c r="C900" s="215"/>
      <c r="D900" s="205" t="s">
        <v>284</v>
      </c>
      <c r="E900" s="216" t="s">
        <v>1</v>
      </c>
      <c r="F900" s="217" t="s">
        <v>1706</v>
      </c>
      <c r="G900" s="215"/>
      <c r="H900" s="218">
        <v>1</v>
      </c>
      <c r="I900" s="219"/>
      <c r="J900" s="215"/>
      <c r="K900" s="215"/>
      <c r="L900" s="220"/>
      <c r="M900" s="221"/>
      <c r="N900" s="222"/>
      <c r="O900" s="222"/>
      <c r="P900" s="222"/>
      <c r="Q900" s="222"/>
      <c r="R900" s="222"/>
      <c r="S900" s="222"/>
      <c r="T900" s="223"/>
      <c r="AT900" s="224" t="s">
        <v>284</v>
      </c>
      <c r="AU900" s="224" t="s">
        <v>86</v>
      </c>
      <c r="AV900" s="13" t="s">
        <v>86</v>
      </c>
      <c r="AW900" s="13" t="s">
        <v>32</v>
      </c>
      <c r="AX900" s="13" t="s">
        <v>84</v>
      </c>
      <c r="AY900" s="224" t="s">
        <v>205</v>
      </c>
    </row>
    <row r="901" spans="1:65" s="2" customFormat="1" ht="24.2" customHeight="1">
      <c r="A901" s="35"/>
      <c r="B901" s="36"/>
      <c r="C901" s="192" t="s">
        <v>1707</v>
      </c>
      <c r="D901" s="192" t="s">
        <v>207</v>
      </c>
      <c r="E901" s="193" t="s">
        <v>1708</v>
      </c>
      <c r="F901" s="194" t="s">
        <v>1709</v>
      </c>
      <c r="G901" s="195" t="s">
        <v>210</v>
      </c>
      <c r="H901" s="196">
        <v>1</v>
      </c>
      <c r="I901" s="197"/>
      <c r="J901" s="198">
        <f>ROUND(I901*H901,2)</f>
        <v>0</v>
      </c>
      <c r="K901" s="194" t="s">
        <v>1</v>
      </c>
      <c r="L901" s="40"/>
      <c r="M901" s="199" t="s">
        <v>1</v>
      </c>
      <c r="N901" s="200" t="s">
        <v>41</v>
      </c>
      <c r="O901" s="72"/>
      <c r="P901" s="201">
        <f>O901*H901</f>
        <v>0</v>
      </c>
      <c r="Q901" s="201">
        <v>0</v>
      </c>
      <c r="R901" s="201">
        <f>Q901*H901</f>
        <v>0</v>
      </c>
      <c r="S901" s="201">
        <v>0</v>
      </c>
      <c r="T901" s="202">
        <f>S901*H901</f>
        <v>0</v>
      </c>
      <c r="U901" s="35"/>
      <c r="V901" s="35"/>
      <c r="W901" s="35"/>
      <c r="X901" s="35"/>
      <c r="Y901" s="35"/>
      <c r="Z901" s="35"/>
      <c r="AA901" s="35"/>
      <c r="AB901" s="35"/>
      <c r="AC901" s="35"/>
      <c r="AD901" s="35"/>
      <c r="AE901" s="35"/>
      <c r="AR901" s="203" t="s">
        <v>341</v>
      </c>
      <c r="AT901" s="203" t="s">
        <v>207</v>
      </c>
      <c r="AU901" s="203" t="s">
        <v>86</v>
      </c>
      <c r="AY901" s="18" t="s">
        <v>205</v>
      </c>
      <c r="BE901" s="204">
        <f>IF(N901="základní",J901,0)</f>
        <v>0</v>
      </c>
      <c r="BF901" s="204">
        <f>IF(N901="snížená",J901,0)</f>
        <v>0</v>
      </c>
      <c r="BG901" s="204">
        <f>IF(N901="zákl. přenesená",J901,0)</f>
        <v>0</v>
      </c>
      <c r="BH901" s="204">
        <f>IF(N901="sníž. přenesená",J901,0)</f>
        <v>0</v>
      </c>
      <c r="BI901" s="204">
        <f>IF(N901="nulová",J901,0)</f>
        <v>0</v>
      </c>
      <c r="BJ901" s="18" t="s">
        <v>84</v>
      </c>
      <c r="BK901" s="204">
        <f>ROUND(I901*H901,2)</f>
        <v>0</v>
      </c>
      <c r="BL901" s="18" t="s">
        <v>341</v>
      </c>
      <c r="BM901" s="203" t="s">
        <v>1710</v>
      </c>
    </row>
    <row r="902" spans="1:47" s="2" customFormat="1" ht="126.75">
      <c r="A902" s="35"/>
      <c r="B902" s="36"/>
      <c r="C902" s="37"/>
      <c r="D902" s="205" t="s">
        <v>225</v>
      </c>
      <c r="E902" s="37"/>
      <c r="F902" s="206" t="s">
        <v>1711</v>
      </c>
      <c r="G902" s="37"/>
      <c r="H902" s="37"/>
      <c r="I902" s="207"/>
      <c r="J902" s="37"/>
      <c r="K902" s="37"/>
      <c r="L902" s="40"/>
      <c r="M902" s="208"/>
      <c r="N902" s="209"/>
      <c r="O902" s="72"/>
      <c r="P902" s="72"/>
      <c r="Q902" s="72"/>
      <c r="R902" s="72"/>
      <c r="S902" s="72"/>
      <c r="T902" s="73"/>
      <c r="U902" s="35"/>
      <c r="V902" s="35"/>
      <c r="W902" s="35"/>
      <c r="X902" s="35"/>
      <c r="Y902" s="35"/>
      <c r="Z902" s="35"/>
      <c r="AA902" s="35"/>
      <c r="AB902" s="35"/>
      <c r="AC902" s="35"/>
      <c r="AD902" s="35"/>
      <c r="AE902" s="35"/>
      <c r="AT902" s="18" t="s">
        <v>225</v>
      </c>
      <c r="AU902" s="18" t="s">
        <v>86</v>
      </c>
    </row>
    <row r="903" spans="2:51" s="13" customFormat="1" ht="12">
      <c r="B903" s="214"/>
      <c r="C903" s="215"/>
      <c r="D903" s="205" t="s">
        <v>284</v>
      </c>
      <c r="E903" s="216" t="s">
        <v>1</v>
      </c>
      <c r="F903" s="217" t="s">
        <v>1712</v>
      </c>
      <c r="G903" s="215"/>
      <c r="H903" s="218">
        <v>1</v>
      </c>
      <c r="I903" s="219"/>
      <c r="J903" s="215"/>
      <c r="K903" s="215"/>
      <c r="L903" s="220"/>
      <c r="M903" s="221"/>
      <c r="N903" s="222"/>
      <c r="O903" s="222"/>
      <c r="P903" s="222"/>
      <c r="Q903" s="222"/>
      <c r="R903" s="222"/>
      <c r="S903" s="222"/>
      <c r="T903" s="223"/>
      <c r="AT903" s="224" t="s">
        <v>284</v>
      </c>
      <c r="AU903" s="224" t="s">
        <v>86</v>
      </c>
      <c r="AV903" s="13" t="s">
        <v>86</v>
      </c>
      <c r="AW903" s="13" t="s">
        <v>32</v>
      </c>
      <c r="AX903" s="13" t="s">
        <v>84</v>
      </c>
      <c r="AY903" s="224" t="s">
        <v>205</v>
      </c>
    </row>
    <row r="904" spans="1:65" s="2" customFormat="1" ht="24.2" customHeight="1">
      <c r="A904" s="35"/>
      <c r="B904" s="36"/>
      <c r="C904" s="192" t="s">
        <v>1713</v>
      </c>
      <c r="D904" s="192" t="s">
        <v>207</v>
      </c>
      <c r="E904" s="193" t="s">
        <v>1714</v>
      </c>
      <c r="F904" s="194" t="s">
        <v>1715</v>
      </c>
      <c r="G904" s="195" t="s">
        <v>210</v>
      </c>
      <c r="H904" s="196">
        <v>1</v>
      </c>
      <c r="I904" s="197"/>
      <c r="J904" s="198">
        <f>ROUND(I904*H904,2)</f>
        <v>0</v>
      </c>
      <c r="K904" s="194" t="s">
        <v>1</v>
      </c>
      <c r="L904" s="40"/>
      <c r="M904" s="199" t="s">
        <v>1</v>
      </c>
      <c r="N904" s="200" t="s">
        <v>41</v>
      </c>
      <c r="O904" s="72"/>
      <c r="P904" s="201">
        <f>O904*H904</f>
        <v>0</v>
      </c>
      <c r="Q904" s="201">
        <v>0</v>
      </c>
      <c r="R904" s="201">
        <f>Q904*H904</f>
        <v>0</v>
      </c>
      <c r="S904" s="201">
        <v>0</v>
      </c>
      <c r="T904" s="202">
        <f>S904*H904</f>
        <v>0</v>
      </c>
      <c r="U904" s="35"/>
      <c r="V904" s="35"/>
      <c r="W904" s="35"/>
      <c r="X904" s="35"/>
      <c r="Y904" s="35"/>
      <c r="Z904" s="35"/>
      <c r="AA904" s="35"/>
      <c r="AB904" s="35"/>
      <c r="AC904" s="35"/>
      <c r="AD904" s="35"/>
      <c r="AE904" s="35"/>
      <c r="AR904" s="203" t="s">
        <v>341</v>
      </c>
      <c r="AT904" s="203" t="s">
        <v>207</v>
      </c>
      <c r="AU904" s="203" t="s">
        <v>86</v>
      </c>
      <c r="AY904" s="18" t="s">
        <v>205</v>
      </c>
      <c r="BE904" s="204">
        <f>IF(N904="základní",J904,0)</f>
        <v>0</v>
      </c>
      <c r="BF904" s="204">
        <f>IF(N904="snížená",J904,0)</f>
        <v>0</v>
      </c>
      <c r="BG904" s="204">
        <f>IF(N904="zákl. přenesená",J904,0)</f>
        <v>0</v>
      </c>
      <c r="BH904" s="204">
        <f>IF(N904="sníž. přenesená",J904,0)</f>
        <v>0</v>
      </c>
      <c r="BI904" s="204">
        <f>IF(N904="nulová",J904,0)</f>
        <v>0</v>
      </c>
      <c r="BJ904" s="18" t="s">
        <v>84</v>
      </c>
      <c r="BK904" s="204">
        <f>ROUND(I904*H904,2)</f>
        <v>0</v>
      </c>
      <c r="BL904" s="18" t="s">
        <v>341</v>
      </c>
      <c r="BM904" s="203" t="s">
        <v>1716</v>
      </c>
    </row>
    <row r="905" spans="1:47" s="2" customFormat="1" ht="126.75">
      <c r="A905" s="35"/>
      <c r="B905" s="36"/>
      <c r="C905" s="37"/>
      <c r="D905" s="205" t="s">
        <v>225</v>
      </c>
      <c r="E905" s="37"/>
      <c r="F905" s="206" t="s">
        <v>1717</v>
      </c>
      <c r="G905" s="37"/>
      <c r="H905" s="37"/>
      <c r="I905" s="207"/>
      <c r="J905" s="37"/>
      <c r="K905" s="37"/>
      <c r="L905" s="40"/>
      <c r="M905" s="208"/>
      <c r="N905" s="209"/>
      <c r="O905" s="72"/>
      <c r="P905" s="72"/>
      <c r="Q905" s="72"/>
      <c r="R905" s="72"/>
      <c r="S905" s="72"/>
      <c r="T905" s="73"/>
      <c r="U905" s="35"/>
      <c r="V905" s="35"/>
      <c r="W905" s="35"/>
      <c r="X905" s="35"/>
      <c r="Y905" s="35"/>
      <c r="Z905" s="35"/>
      <c r="AA905" s="35"/>
      <c r="AB905" s="35"/>
      <c r="AC905" s="35"/>
      <c r="AD905" s="35"/>
      <c r="AE905" s="35"/>
      <c r="AT905" s="18" t="s">
        <v>225</v>
      </c>
      <c r="AU905" s="18" t="s">
        <v>86</v>
      </c>
    </row>
    <row r="906" spans="2:51" s="13" customFormat="1" ht="12">
      <c r="B906" s="214"/>
      <c r="C906" s="215"/>
      <c r="D906" s="205" t="s">
        <v>284</v>
      </c>
      <c r="E906" s="216" t="s">
        <v>1</v>
      </c>
      <c r="F906" s="217" t="s">
        <v>1718</v>
      </c>
      <c r="G906" s="215"/>
      <c r="H906" s="218">
        <v>1</v>
      </c>
      <c r="I906" s="219"/>
      <c r="J906" s="215"/>
      <c r="K906" s="215"/>
      <c r="L906" s="220"/>
      <c r="M906" s="221"/>
      <c r="N906" s="222"/>
      <c r="O906" s="222"/>
      <c r="P906" s="222"/>
      <c r="Q906" s="222"/>
      <c r="R906" s="222"/>
      <c r="S906" s="222"/>
      <c r="T906" s="223"/>
      <c r="AT906" s="224" t="s">
        <v>284</v>
      </c>
      <c r="AU906" s="224" t="s">
        <v>86</v>
      </c>
      <c r="AV906" s="13" t="s">
        <v>86</v>
      </c>
      <c r="AW906" s="13" t="s">
        <v>32</v>
      </c>
      <c r="AX906" s="13" t="s">
        <v>84</v>
      </c>
      <c r="AY906" s="224" t="s">
        <v>205</v>
      </c>
    </row>
    <row r="907" spans="1:65" s="2" customFormat="1" ht="24.2" customHeight="1">
      <c r="A907" s="35"/>
      <c r="B907" s="36"/>
      <c r="C907" s="192" t="s">
        <v>1719</v>
      </c>
      <c r="D907" s="192" t="s">
        <v>207</v>
      </c>
      <c r="E907" s="193" t="s">
        <v>1720</v>
      </c>
      <c r="F907" s="194" t="s">
        <v>1721</v>
      </c>
      <c r="G907" s="195" t="s">
        <v>210</v>
      </c>
      <c r="H907" s="196">
        <v>1</v>
      </c>
      <c r="I907" s="197"/>
      <c r="J907" s="198">
        <f>ROUND(I907*H907,2)</f>
        <v>0</v>
      </c>
      <c r="K907" s="194" t="s">
        <v>1</v>
      </c>
      <c r="L907" s="40"/>
      <c r="M907" s="199" t="s">
        <v>1</v>
      </c>
      <c r="N907" s="200" t="s">
        <v>41</v>
      </c>
      <c r="O907" s="72"/>
      <c r="P907" s="201">
        <f>O907*H907</f>
        <v>0</v>
      </c>
      <c r="Q907" s="201">
        <v>0</v>
      </c>
      <c r="R907" s="201">
        <f>Q907*H907</f>
        <v>0</v>
      </c>
      <c r="S907" s="201">
        <v>0</v>
      </c>
      <c r="T907" s="202">
        <f>S907*H907</f>
        <v>0</v>
      </c>
      <c r="U907" s="35"/>
      <c r="V907" s="35"/>
      <c r="W907" s="35"/>
      <c r="X907" s="35"/>
      <c r="Y907" s="35"/>
      <c r="Z907" s="35"/>
      <c r="AA907" s="35"/>
      <c r="AB907" s="35"/>
      <c r="AC907" s="35"/>
      <c r="AD907" s="35"/>
      <c r="AE907" s="35"/>
      <c r="AR907" s="203" t="s">
        <v>341</v>
      </c>
      <c r="AT907" s="203" t="s">
        <v>207</v>
      </c>
      <c r="AU907" s="203" t="s">
        <v>86</v>
      </c>
      <c r="AY907" s="18" t="s">
        <v>205</v>
      </c>
      <c r="BE907" s="204">
        <f>IF(N907="základní",J907,0)</f>
        <v>0</v>
      </c>
      <c r="BF907" s="204">
        <f>IF(N907="snížená",J907,0)</f>
        <v>0</v>
      </c>
      <c r="BG907" s="204">
        <f>IF(N907="zákl. přenesená",J907,0)</f>
        <v>0</v>
      </c>
      <c r="BH907" s="204">
        <f>IF(N907="sníž. přenesená",J907,0)</f>
        <v>0</v>
      </c>
      <c r="BI907" s="204">
        <f>IF(N907="nulová",J907,0)</f>
        <v>0</v>
      </c>
      <c r="BJ907" s="18" t="s">
        <v>84</v>
      </c>
      <c r="BK907" s="204">
        <f>ROUND(I907*H907,2)</f>
        <v>0</v>
      </c>
      <c r="BL907" s="18" t="s">
        <v>341</v>
      </c>
      <c r="BM907" s="203" t="s">
        <v>1722</v>
      </c>
    </row>
    <row r="908" spans="1:47" s="2" customFormat="1" ht="126.75">
      <c r="A908" s="35"/>
      <c r="B908" s="36"/>
      <c r="C908" s="37"/>
      <c r="D908" s="205" t="s">
        <v>225</v>
      </c>
      <c r="E908" s="37"/>
      <c r="F908" s="206" t="s">
        <v>1723</v>
      </c>
      <c r="G908" s="37"/>
      <c r="H908" s="37"/>
      <c r="I908" s="207"/>
      <c r="J908" s="37"/>
      <c r="K908" s="37"/>
      <c r="L908" s="40"/>
      <c r="M908" s="208"/>
      <c r="N908" s="209"/>
      <c r="O908" s="72"/>
      <c r="P908" s="72"/>
      <c r="Q908" s="72"/>
      <c r="R908" s="72"/>
      <c r="S908" s="72"/>
      <c r="T908" s="73"/>
      <c r="U908" s="35"/>
      <c r="V908" s="35"/>
      <c r="W908" s="35"/>
      <c r="X908" s="35"/>
      <c r="Y908" s="35"/>
      <c r="Z908" s="35"/>
      <c r="AA908" s="35"/>
      <c r="AB908" s="35"/>
      <c r="AC908" s="35"/>
      <c r="AD908" s="35"/>
      <c r="AE908" s="35"/>
      <c r="AT908" s="18" t="s">
        <v>225</v>
      </c>
      <c r="AU908" s="18" t="s">
        <v>86</v>
      </c>
    </row>
    <row r="909" spans="2:51" s="13" customFormat="1" ht="12">
      <c r="B909" s="214"/>
      <c r="C909" s="215"/>
      <c r="D909" s="205" t="s">
        <v>284</v>
      </c>
      <c r="E909" s="216" t="s">
        <v>1</v>
      </c>
      <c r="F909" s="217" t="s">
        <v>1724</v>
      </c>
      <c r="G909" s="215"/>
      <c r="H909" s="218">
        <v>1</v>
      </c>
      <c r="I909" s="219"/>
      <c r="J909" s="215"/>
      <c r="K909" s="215"/>
      <c r="L909" s="220"/>
      <c r="M909" s="221"/>
      <c r="N909" s="222"/>
      <c r="O909" s="222"/>
      <c r="P909" s="222"/>
      <c r="Q909" s="222"/>
      <c r="R909" s="222"/>
      <c r="S909" s="222"/>
      <c r="T909" s="223"/>
      <c r="AT909" s="224" t="s">
        <v>284</v>
      </c>
      <c r="AU909" s="224" t="s">
        <v>86</v>
      </c>
      <c r="AV909" s="13" t="s">
        <v>86</v>
      </c>
      <c r="AW909" s="13" t="s">
        <v>32</v>
      </c>
      <c r="AX909" s="13" t="s">
        <v>84</v>
      </c>
      <c r="AY909" s="224" t="s">
        <v>205</v>
      </c>
    </row>
    <row r="910" spans="1:65" s="2" customFormat="1" ht="24.2" customHeight="1">
      <c r="A910" s="35"/>
      <c r="B910" s="36"/>
      <c r="C910" s="192" t="s">
        <v>1725</v>
      </c>
      <c r="D910" s="192" t="s">
        <v>207</v>
      </c>
      <c r="E910" s="193" t="s">
        <v>1726</v>
      </c>
      <c r="F910" s="194" t="s">
        <v>1727</v>
      </c>
      <c r="G910" s="195" t="s">
        <v>210</v>
      </c>
      <c r="H910" s="196">
        <v>1</v>
      </c>
      <c r="I910" s="197"/>
      <c r="J910" s="198">
        <f>ROUND(I910*H910,2)</f>
        <v>0</v>
      </c>
      <c r="K910" s="194" t="s">
        <v>1</v>
      </c>
      <c r="L910" s="40"/>
      <c r="M910" s="199" t="s">
        <v>1</v>
      </c>
      <c r="N910" s="200" t="s">
        <v>41</v>
      </c>
      <c r="O910" s="72"/>
      <c r="P910" s="201">
        <f>O910*H910</f>
        <v>0</v>
      </c>
      <c r="Q910" s="201">
        <v>0</v>
      </c>
      <c r="R910" s="201">
        <f>Q910*H910</f>
        <v>0</v>
      </c>
      <c r="S910" s="201">
        <v>0</v>
      </c>
      <c r="T910" s="202">
        <f>S910*H910</f>
        <v>0</v>
      </c>
      <c r="U910" s="35"/>
      <c r="V910" s="35"/>
      <c r="W910" s="35"/>
      <c r="X910" s="35"/>
      <c r="Y910" s="35"/>
      <c r="Z910" s="35"/>
      <c r="AA910" s="35"/>
      <c r="AB910" s="35"/>
      <c r="AC910" s="35"/>
      <c r="AD910" s="35"/>
      <c r="AE910" s="35"/>
      <c r="AR910" s="203" t="s">
        <v>341</v>
      </c>
      <c r="AT910" s="203" t="s">
        <v>207</v>
      </c>
      <c r="AU910" s="203" t="s">
        <v>86</v>
      </c>
      <c r="AY910" s="18" t="s">
        <v>205</v>
      </c>
      <c r="BE910" s="204">
        <f>IF(N910="základní",J910,0)</f>
        <v>0</v>
      </c>
      <c r="BF910" s="204">
        <f>IF(N910="snížená",J910,0)</f>
        <v>0</v>
      </c>
      <c r="BG910" s="204">
        <f>IF(N910="zákl. přenesená",J910,0)</f>
        <v>0</v>
      </c>
      <c r="BH910" s="204">
        <f>IF(N910="sníž. přenesená",J910,0)</f>
        <v>0</v>
      </c>
      <c r="BI910" s="204">
        <f>IF(N910="nulová",J910,0)</f>
        <v>0</v>
      </c>
      <c r="BJ910" s="18" t="s">
        <v>84</v>
      </c>
      <c r="BK910" s="204">
        <f>ROUND(I910*H910,2)</f>
        <v>0</v>
      </c>
      <c r="BL910" s="18" t="s">
        <v>341</v>
      </c>
      <c r="BM910" s="203" t="s">
        <v>1728</v>
      </c>
    </row>
    <row r="911" spans="1:47" s="2" customFormat="1" ht="126.75">
      <c r="A911" s="35"/>
      <c r="B911" s="36"/>
      <c r="C911" s="37"/>
      <c r="D911" s="205" t="s">
        <v>225</v>
      </c>
      <c r="E911" s="37"/>
      <c r="F911" s="206" t="s">
        <v>1729</v>
      </c>
      <c r="G911" s="37"/>
      <c r="H911" s="37"/>
      <c r="I911" s="207"/>
      <c r="J911" s="37"/>
      <c r="K911" s="37"/>
      <c r="L911" s="40"/>
      <c r="M911" s="208"/>
      <c r="N911" s="209"/>
      <c r="O911" s="72"/>
      <c r="P911" s="72"/>
      <c r="Q911" s="72"/>
      <c r="R911" s="72"/>
      <c r="S911" s="72"/>
      <c r="T911" s="73"/>
      <c r="U911" s="35"/>
      <c r="V911" s="35"/>
      <c r="W911" s="35"/>
      <c r="X911" s="35"/>
      <c r="Y911" s="35"/>
      <c r="Z911" s="35"/>
      <c r="AA911" s="35"/>
      <c r="AB911" s="35"/>
      <c r="AC911" s="35"/>
      <c r="AD911" s="35"/>
      <c r="AE911" s="35"/>
      <c r="AT911" s="18" t="s">
        <v>225</v>
      </c>
      <c r="AU911" s="18" t="s">
        <v>86</v>
      </c>
    </row>
    <row r="912" spans="2:51" s="13" customFormat="1" ht="12">
      <c r="B912" s="214"/>
      <c r="C912" s="215"/>
      <c r="D912" s="205" t="s">
        <v>284</v>
      </c>
      <c r="E912" s="216" t="s">
        <v>1</v>
      </c>
      <c r="F912" s="217" t="s">
        <v>1730</v>
      </c>
      <c r="G912" s="215"/>
      <c r="H912" s="218">
        <v>1</v>
      </c>
      <c r="I912" s="219"/>
      <c r="J912" s="215"/>
      <c r="K912" s="215"/>
      <c r="L912" s="220"/>
      <c r="M912" s="221"/>
      <c r="N912" s="222"/>
      <c r="O912" s="222"/>
      <c r="P912" s="222"/>
      <c r="Q912" s="222"/>
      <c r="R912" s="222"/>
      <c r="S912" s="222"/>
      <c r="T912" s="223"/>
      <c r="AT912" s="224" t="s">
        <v>284</v>
      </c>
      <c r="AU912" s="224" t="s">
        <v>86</v>
      </c>
      <c r="AV912" s="13" t="s">
        <v>86</v>
      </c>
      <c r="AW912" s="13" t="s">
        <v>32</v>
      </c>
      <c r="AX912" s="13" t="s">
        <v>84</v>
      </c>
      <c r="AY912" s="224" t="s">
        <v>205</v>
      </c>
    </row>
    <row r="913" spans="1:65" s="2" customFormat="1" ht="24.2" customHeight="1">
      <c r="A913" s="35"/>
      <c r="B913" s="36"/>
      <c r="C913" s="192" t="s">
        <v>1731</v>
      </c>
      <c r="D913" s="192" t="s">
        <v>207</v>
      </c>
      <c r="E913" s="193" t="s">
        <v>1732</v>
      </c>
      <c r="F913" s="194" t="s">
        <v>1733</v>
      </c>
      <c r="G913" s="195" t="s">
        <v>210</v>
      </c>
      <c r="H913" s="196">
        <v>1</v>
      </c>
      <c r="I913" s="197"/>
      <c r="J913" s="198">
        <f>ROUND(I913*H913,2)</f>
        <v>0</v>
      </c>
      <c r="K913" s="194" t="s">
        <v>1</v>
      </c>
      <c r="L913" s="40"/>
      <c r="M913" s="199" t="s">
        <v>1</v>
      </c>
      <c r="N913" s="200" t="s">
        <v>41</v>
      </c>
      <c r="O913" s="72"/>
      <c r="P913" s="201">
        <f>O913*H913</f>
        <v>0</v>
      </c>
      <c r="Q913" s="201">
        <v>0</v>
      </c>
      <c r="R913" s="201">
        <f>Q913*H913</f>
        <v>0</v>
      </c>
      <c r="S913" s="201">
        <v>0</v>
      </c>
      <c r="T913" s="202">
        <f>S913*H913</f>
        <v>0</v>
      </c>
      <c r="U913" s="35"/>
      <c r="V913" s="35"/>
      <c r="W913" s="35"/>
      <c r="X913" s="35"/>
      <c r="Y913" s="35"/>
      <c r="Z913" s="35"/>
      <c r="AA913" s="35"/>
      <c r="AB913" s="35"/>
      <c r="AC913" s="35"/>
      <c r="AD913" s="35"/>
      <c r="AE913" s="35"/>
      <c r="AR913" s="203" t="s">
        <v>341</v>
      </c>
      <c r="AT913" s="203" t="s">
        <v>207</v>
      </c>
      <c r="AU913" s="203" t="s">
        <v>86</v>
      </c>
      <c r="AY913" s="18" t="s">
        <v>205</v>
      </c>
      <c r="BE913" s="204">
        <f>IF(N913="základní",J913,0)</f>
        <v>0</v>
      </c>
      <c r="BF913" s="204">
        <f>IF(N913="snížená",J913,0)</f>
        <v>0</v>
      </c>
      <c r="BG913" s="204">
        <f>IF(N913="zákl. přenesená",J913,0)</f>
        <v>0</v>
      </c>
      <c r="BH913" s="204">
        <f>IF(N913="sníž. přenesená",J913,0)</f>
        <v>0</v>
      </c>
      <c r="BI913" s="204">
        <f>IF(N913="nulová",J913,0)</f>
        <v>0</v>
      </c>
      <c r="BJ913" s="18" t="s">
        <v>84</v>
      </c>
      <c r="BK913" s="204">
        <f>ROUND(I913*H913,2)</f>
        <v>0</v>
      </c>
      <c r="BL913" s="18" t="s">
        <v>341</v>
      </c>
      <c r="BM913" s="203" t="s">
        <v>1734</v>
      </c>
    </row>
    <row r="914" spans="1:47" s="2" customFormat="1" ht="126.75">
      <c r="A914" s="35"/>
      <c r="B914" s="36"/>
      <c r="C914" s="37"/>
      <c r="D914" s="205" t="s">
        <v>225</v>
      </c>
      <c r="E914" s="37"/>
      <c r="F914" s="206" t="s">
        <v>1735</v>
      </c>
      <c r="G914" s="37"/>
      <c r="H914" s="37"/>
      <c r="I914" s="207"/>
      <c r="J914" s="37"/>
      <c r="K914" s="37"/>
      <c r="L914" s="40"/>
      <c r="M914" s="208"/>
      <c r="N914" s="209"/>
      <c r="O914" s="72"/>
      <c r="P914" s="72"/>
      <c r="Q914" s="72"/>
      <c r="R914" s="72"/>
      <c r="S914" s="72"/>
      <c r="T914" s="73"/>
      <c r="U914" s="35"/>
      <c r="V914" s="35"/>
      <c r="W914" s="35"/>
      <c r="X914" s="35"/>
      <c r="Y914" s="35"/>
      <c r="Z914" s="35"/>
      <c r="AA914" s="35"/>
      <c r="AB914" s="35"/>
      <c r="AC914" s="35"/>
      <c r="AD914" s="35"/>
      <c r="AE914" s="35"/>
      <c r="AT914" s="18" t="s">
        <v>225</v>
      </c>
      <c r="AU914" s="18" t="s">
        <v>86</v>
      </c>
    </row>
    <row r="915" spans="2:51" s="13" customFormat="1" ht="12">
      <c r="B915" s="214"/>
      <c r="C915" s="215"/>
      <c r="D915" s="205" t="s">
        <v>284</v>
      </c>
      <c r="E915" s="216" t="s">
        <v>1</v>
      </c>
      <c r="F915" s="217" t="s">
        <v>1736</v>
      </c>
      <c r="G915" s="215"/>
      <c r="H915" s="218">
        <v>1</v>
      </c>
      <c r="I915" s="219"/>
      <c r="J915" s="215"/>
      <c r="K915" s="215"/>
      <c r="L915" s="220"/>
      <c r="M915" s="221"/>
      <c r="N915" s="222"/>
      <c r="O915" s="222"/>
      <c r="P915" s="222"/>
      <c r="Q915" s="222"/>
      <c r="R915" s="222"/>
      <c r="S915" s="222"/>
      <c r="T915" s="223"/>
      <c r="AT915" s="224" t="s">
        <v>284</v>
      </c>
      <c r="AU915" s="224" t="s">
        <v>86</v>
      </c>
      <c r="AV915" s="13" t="s">
        <v>86</v>
      </c>
      <c r="AW915" s="13" t="s">
        <v>32</v>
      </c>
      <c r="AX915" s="13" t="s">
        <v>84</v>
      </c>
      <c r="AY915" s="224" t="s">
        <v>205</v>
      </c>
    </row>
    <row r="916" spans="1:65" s="2" customFormat="1" ht="24.2" customHeight="1">
      <c r="A916" s="35"/>
      <c r="B916" s="36"/>
      <c r="C916" s="192" t="s">
        <v>1737</v>
      </c>
      <c r="D916" s="192" t="s">
        <v>207</v>
      </c>
      <c r="E916" s="193" t="s">
        <v>1738</v>
      </c>
      <c r="F916" s="194" t="s">
        <v>1739</v>
      </c>
      <c r="G916" s="195" t="s">
        <v>210</v>
      </c>
      <c r="H916" s="196">
        <v>1</v>
      </c>
      <c r="I916" s="197"/>
      <c r="J916" s="198">
        <f>ROUND(I916*H916,2)</f>
        <v>0</v>
      </c>
      <c r="K916" s="194" t="s">
        <v>1</v>
      </c>
      <c r="L916" s="40"/>
      <c r="M916" s="199" t="s">
        <v>1</v>
      </c>
      <c r="N916" s="200" t="s">
        <v>41</v>
      </c>
      <c r="O916" s="72"/>
      <c r="P916" s="201">
        <f>O916*H916</f>
        <v>0</v>
      </c>
      <c r="Q916" s="201">
        <v>0</v>
      </c>
      <c r="R916" s="201">
        <f>Q916*H916</f>
        <v>0</v>
      </c>
      <c r="S916" s="201">
        <v>0</v>
      </c>
      <c r="T916" s="202">
        <f>S916*H916</f>
        <v>0</v>
      </c>
      <c r="U916" s="35"/>
      <c r="V916" s="35"/>
      <c r="W916" s="35"/>
      <c r="X916" s="35"/>
      <c r="Y916" s="35"/>
      <c r="Z916" s="35"/>
      <c r="AA916" s="35"/>
      <c r="AB916" s="35"/>
      <c r="AC916" s="35"/>
      <c r="AD916" s="35"/>
      <c r="AE916" s="35"/>
      <c r="AR916" s="203" t="s">
        <v>341</v>
      </c>
      <c r="AT916" s="203" t="s">
        <v>207</v>
      </c>
      <c r="AU916" s="203" t="s">
        <v>86</v>
      </c>
      <c r="AY916" s="18" t="s">
        <v>205</v>
      </c>
      <c r="BE916" s="204">
        <f>IF(N916="základní",J916,0)</f>
        <v>0</v>
      </c>
      <c r="BF916" s="204">
        <f>IF(N916="snížená",J916,0)</f>
        <v>0</v>
      </c>
      <c r="BG916" s="204">
        <f>IF(N916="zákl. přenesená",J916,0)</f>
        <v>0</v>
      </c>
      <c r="BH916" s="204">
        <f>IF(N916="sníž. přenesená",J916,0)</f>
        <v>0</v>
      </c>
      <c r="BI916" s="204">
        <f>IF(N916="nulová",J916,0)</f>
        <v>0</v>
      </c>
      <c r="BJ916" s="18" t="s">
        <v>84</v>
      </c>
      <c r="BK916" s="204">
        <f>ROUND(I916*H916,2)</f>
        <v>0</v>
      </c>
      <c r="BL916" s="18" t="s">
        <v>341</v>
      </c>
      <c r="BM916" s="203" t="s">
        <v>1740</v>
      </c>
    </row>
    <row r="917" spans="1:47" s="2" customFormat="1" ht="126.75">
      <c r="A917" s="35"/>
      <c r="B917" s="36"/>
      <c r="C917" s="37"/>
      <c r="D917" s="205" t="s">
        <v>225</v>
      </c>
      <c r="E917" s="37"/>
      <c r="F917" s="206" t="s">
        <v>1741</v>
      </c>
      <c r="G917" s="37"/>
      <c r="H917" s="37"/>
      <c r="I917" s="207"/>
      <c r="J917" s="37"/>
      <c r="K917" s="37"/>
      <c r="L917" s="40"/>
      <c r="M917" s="208"/>
      <c r="N917" s="209"/>
      <c r="O917" s="72"/>
      <c r="P917" s="72"/>
      <c r="Q917" s="72"/>
      <c r="R917" s="72"/>
      <c r="S917" s="72"/>
      <c r="T917" s="73"/>
      <c r="U917" s="35"/>
      <c r="V917" s="35"/>
      <c r="W917" s="35"/>
      <c r="X917" s="35"/>
      <c r="Y917" s="35"/>
      <c r="Z917" s="35"/>
      <c r="AA917" s="35"/>
      <c r="AB917" s="35"/>
      <c r="AC917" s="35"/>
      <c r="AD917" s="35"/>
      <c r="AE917" s="35"/>
      <c r="AT917" s="18" t="s">
        <v>225</v>
      </c>
      <c r="AU917" s="18" t="s">
        <v>86</v>
      </c>
    </row>
    <row r="918" spans="2:51" s="13" customFormat="1" ht="12">
      <c r="B918" s="214"/>
      <c r="C918" s="215"/>
      <c r="D918" s="205" t="s">
        <v>284</v>
      </c>
      <c r="E918" s="216" t="s">
        <v>1</v>
      </c>
      <c r="F918" s="217" t="s">
        <v>1742</v>
      </c>
      <c r="G918" s="215"/>
      <c r="H918" s="218">
        <v>1</v>
      </c>
      <c r="I918" s="219"/>
      <c r="J918" s="215"/>
      <c r="K918" s="215"/>
      <c r="L918" s="220"/>
      <c r="M918" s="221"/>
      <c r="N918" s="222"/>
      <c r="O918" s="222"/>
      <c r="P918" s="222"/>
      <c r="Q918" s="222"/>
      <c r="R918" s="222"/>
      <c r="S918" s="222"/>
      <c r="T918" s="223"/>
      <c r="AT918" s="224" t="s">
        <v>284</v>
      </c>
      <c r="AU918" s="224" t="s">
        <v>86</v>
      </c>
      <c r="AV918" s="13" t="s">
        <v>86</v>
      </c>
      <c r="AW918" s="13" t="s">
        <v>32</v>
      </c>
      <c r="AX918" s="13" t="s">
        <v>84</v>
      </c>
      <c r="AY918" s="224" t="s">
        <v>205</v>
      </c>
    </row>
    <row r="919" spans="1:65" s="2" customFormat="1" ht="24.2" customHeight="1">
      <c r="A919" s="35"/>
      <c r="B919" s="36"/>
      <c r="C919" s="192" t="s">
        <v>1743</v>
      </c>
      <c r="D919" s="192" t="s">
        <v>207</v>
      </c>
      <c r="E919" s="193" t="s">
        <v>1744</v>
      </c>
      <c r="F919" s="194" t="s">
        <v>1745</v>
      </c>
      <c r="G919" s="195" t="s">
        <v>210</v>
      </c>
      <c r="H919" s="196">
        <v>1</v>
      </c>
      <c r="I919" s="197"/>
      <c r="J919" s="198">
        <f>ROUND(I919*H919,2)</f>
        <v>0</v>
      </c>
      <c r="K919" s="194" t="s">
        <v>1</v>
      </c>
      <c r="L919" s="40"/>
      <c r="M919" s="199" t="s">
        <v>1</v>
      </c>
      <c r="N919" s="200" t="s">
        <v>41</v>
      </c>
      <c r="O919" s="72"/>
      <c r="P919" s="201">
        <f>O919*H919</f>
        <v>0</v>
      </c>
      <c r="Q919" s="201">
        <v>0</v>
      </c>
      <c r="R919" s="201">
        <f>Q919*H919</f>
        <v>0</v>
      </c>
      <c r="S919" s="201">
        <v>0</v>
      </c>
      <c r="T919" s="202">
        <f>S919*H919</f>
        <v>0</v>
      </c>
      <c r="U919" s="35"/>
      <c r="V919" s="35"/>
      <c r="W919" s="35"/>
      <c r="X919" s="35"/>
      <c r="Y919" s="35"/>
      <c r="Z919" s="35"/>
      <c r="AA919" s="35"/>
      <c r="AB919" s="35"/>
      <c r="AC919" s="35"/>
      <c r="AD919" s="35"/>
      <c r="AE919" s="35"/>
      <c r="AR919" s="203" t="s">
        <v>341</v>
      </c>
      <c r="AT919" s="203" t="s">
        <v>207</v>
      </c>
      <c r="AU919" s="203" t="s">
        <v>86</v>
      </c>
      <c r="AY919" s="18" t="s">
        <v>205</v>
      </c>
      <c r="BE919" s="204">
        <f>IF(N919="základní",J919,0)</f>
        <v>0</v>
      </c>
      <c r="BF919" s="204">
        <f>IF(N919="snížená",J919,0)</f>
        <v>0</v>
      </c>
      <c r="BG919" s="204">
        <f>IF(N919="zákl. přenesená",J919,0)</f>
        <v>0</v>
      </c>
      <c r="BH919" s="204">
        <f>IF(N919="sníž. přenesená",J919,0)</f>
        <v>0</v>
      </c>
      <c r="BI919" s="204">
        <f>IF(N919="nulová",J919,0)</f>
        <v>0</v>
      </c>
      <c r="BJ919" s="18" t="s">
        <v>84</v>
      </c>
      <c r="BK919" s="204">
        <f>ROUND(I919*H919,2)</f>
        <v>0</v>
      </c>
      <c r="BL919" s="18" t="s">
        <v>341</v>
      </c>
      <c r="BM919" s="203" t="s">
        <v>1746</v>
      </c>
    </row>
    <row r="920" spans="1:47" s="2" customFormat="1" ht="126.75">
      <c r="A920" s="35"/>
      <c r="B920" s="36"/>
      <c r="C920" s="37"/>
      <c r="D920" s="205" t="s">
        <v>225</v>
      </c>
      <c r="E920" s="37"/>
      <c r="F920" s="206" t="s">
        <v>1747</v>
      </c>
      <c r="G920" s="37"/>
      <c r="H920" s="37"/>
      <c r="I920" s="207"/>
      <c r="J920" s="37"/>
      <c r="K920" s="37"/>
      <c r="L920" s="40"/>
      <c r="M920" s="208"/>
      <c r="N920" s="209"/>
      <c r="O920" s="72"/>
      <c r="P920" s="72"/>
      <c r="Q920" s="72"/>
      <c r="R920" s="72"/>
      <c r="S920" s="72"/>
      <c r="T920" s="73"/>
      <c r="U920" s="35"/>
      <c r="V920" s="35"/>
      <c r="W920" s="35"/>
      <c r="X920" s="35"/>
      <c r="Y920" s="35"/>
      <c r="Z920" s="35"/>
      <c r="AA920" s="35"/>
      <c r="AB920" s="35"/>
      <c r="AC920" s="35"/>
      <c r="AD920" s="35"/>
      <c r="AE920" s="35"/>
      <c r="AT920" s="18" t="s">
        <v>225</v>
      </c>
      <c r="AU920" s="18" t="s">
        <v>86</v>
      </c>
    </row>
    <row r="921" spans="2:51" s="13" customFormat="1" ht="12">
      <c r="B921" s="214"/>
      <c r="C921" s="215"/>
      <c r="D921" s="205" t="s">
        <v>284</v>
      </c>
      <c r="E921" s="216" t="s">
        <v>1</v>
      </c>
      <c r="F921" s="217" t="s">
        <v>1748</v>
      </c>
      <c r="G921" s="215"/>
      <c r="H921" s="218">
        <v>1</v>
      </c>
      <c r="I921" s="219"/>
      <c r="J921" s="215"/>
      <c r="K921" s="215"/>
      <c r="L921" s="220"/>
      <c r="M921" s="221"/>
      <c r="N921" s="222"/>
      <c r="O921" s="222"/>
      <c r="P921" s="222"/>
      <c r="Q921" s="222"/>
      <c r="R921" s="222"/>
      <c r="S921" s="222"/>
      <c r="T921" s="223"/>
      <c r="AT921" s="224" t="s">
        <v>284</v>
      </c>
      <c r="AU921" s="224" t="s">
        <v>86</v>
      </c>
      <c r="AV921" s="13" t="s">
        <v>86</v>
      </c>
      <c r="AW921" s="13" t="s">
        <v>32</v>
      </c>
      <c r="AX921" s="13" t="s">
        <v>84</v>
      </c>
      <c r="AY921" s="224" t="s">
        <v>205</v>
      </c>
    </row>
    <row r="922" spans="1:65" s="2" customFormat="1" ht="24.2" customHeight="1">
      <c r="A922" s="35"/>
      <c r="B922" s="36"/>
      <c r="C922" s="192" t="s">
        <v>1749</v>
      </c>
      <c r="D922" s="192" t="s">
        <v>207</v>
      </c>
      <c r="E922" s="193" t="s">
        <v>1750</v>
      </c>
      <c r="F922" s="194" t="s">
        <v>1751</v>
      </c>
      <c r="G922" s="195" t="s">
        <v>210</v>
      </c>
      <c r="H922" s="196">
        <v>1</v>
      </c>
      <c r="I922" s="197"/>
      <c r="J922" s="198">
        <f>ROUND(I922*H922,2)</f>
        <v>0</v>
      </c>
      <c r="K922" s="194" t="s">
        <v>1</v>
      </c>
      <c r="L922" s="40"/>
      <c r="M922" s="199" t="s">
        <v>1</v>
      </c>
      <c r="N922" s="200" t="s">
        <v>41</v>
      </c>
      <c r="O922" s="72"/>
      <c r="P922" s="201">
        <f>O922*H922</f>
        <v>0</v>
      </c>
      <c r="Q922" s="201">
        <v>0</v>
      </c>
      <c r="R922" s="201">
        <f>Q922*H922</f>
        <v>0</v>
      </c>
      <c r="S922" s="201">
        <v>0</v>
      </c>
      <c r="T922" s="202">
        <f>S922*H922</f>
        <v>0</v>
      </c>
      <c r="U922" s="35"/>
      <c r="V922" s="35"/>
      <c r="W922" s="35"/>
      <c r="X922" s="35"/>
      <c r="Y922" s="35"/>
      <c r="Z922" s="35"/>
      <c r="AA922" s="35"/>
      <c r="AB922" s="35"/>
      <c r="AC922" s="35"/>
      <c r="AD922" s="35"/>
      <c r="AE922" s="35"/>
      <c r="AR922" s="203" t="s">
        <v>341</v>
      </c>
      <c r="AT922" s="203" t="s">
        <v>207</v>
      </c>
      <c r="AU922" s="203" t="s">
        <v>86</v>
      </c>
      <c r="AY922" s="18" t="s">
        <v>205</v>
      </c>
      <c r="BE922" s="204">
        <f>IF(N922="základní",J922,0)</f>
        <v>0</v>
      </c>
      <c r="BF922" s="204">
        <f>IF(N922="snížená",J922,0)</f>
        <v>0</v>
      </c>
      <c r="BG922" s="204">
        <f>IF(N922="zákl. přenesená",J922,0)</f>
        <v>0</v>
      </c>
      <c r="BH922" s="204">
        <f>IF(N922="sníž. přenesená",J922,0)</f>
        <v>0</v>
      </c>
      <c r="BI922" s="204">
        <f>IF(N922="nulová",J922,0)</f>
        <v>0</v>
      </c>
      <c r="BJ922" s="18" t="s">
        <v>84</v>
      </c>
      <c r="BK922" s="204">
        <f>ROUND(I922*H922,2)</f>
        <v>0</v>
      </c>
      <c r="BL922" s="18" t="s">
        <v>341</v>
      </c>
      <c r="BM922" s="203" t="s">
        <v>1752</v>
      </c>
    </row>
    <row r="923" spans="1:47" s="2" customFormat="1" ht="126.75">
      <c r="A923" s="35"/>
      <c r="B923" s="36"/>
      <c r="C923" s="37"/>
      <c r="D923" s="205" t="s">
        <v>225</v>
      </c>
      <c r="E923" s="37"/>
      <c r="F923" s="206" t="s">
        <v>1753</v>
      </c>
      <c r="G923" s="37"/>
      <c r="H923" s="37"/>
      <c r="I923" s="207"/>
      <c r="J923" s="37"/>
      <c r="K923" s="37"/>
      <c r="L923" s="40"/>
      <c r="M923" s="208"/>
      <c r="N923" s="209"/>
      <c r="O923" s="72"/>
      <c r="P923" s="72"/>
      <c r="Q923" s="72"/>
      <c r="R923" s="72"/>
      <c r="S923" s="72"/>
      <c r="T923" s="73"/>
      <c r="U923" s="35"/>
      <c r="V923" s="35"/>
      <c r="W923" s="35"/>
      <c r="X923" s="35"/>
      <c r="Y923" s="35"/>
      <c r="Z923" s="35"/>
      <c r="AA923" s="35"/>
      <c r="AB923" s="35"/>
      <c r="AC923" s="35"/>
      <c r="AD923" s="35"/>
      <c r="AE923" s="35"/>
      <c r="AT923" s="18" t="s">
        <v>225</v>
      </c>
      <c r="AU923" s="18" t="s">
        <v>86</v>
      </c>
    </row>
    <row r="924" spans="2:51" s="13" customFormat="1" ht="12">
      <c r="B924" s="214"/>
      <c r="C924" s="215"/>
      <c r="D924" s="205" t="s">
        <v>284</v>
      </c>
      <c r="E924" s="216" t="s">
        <v>1</v>
      </c>
      <c r="F924" s="217" t="s">
        <v>1754</v>
      </c>
      <c r="G924" s="215"/>
      <c r="H924" s="218">
        <v>1</v>
      </c>
      <c r="I924" s="219"/>
      <c r="J924" s="215"/>
      <c r="K924" s="215"/>
      <c r="L924" s="220"/>
      <c r="M924" s="221"/>
      <c r="N924" s="222"/>
      <c r="O924" s="222"/>
      <c r="P924" s="222"/>
      <c r="Q924" s="222"/>
      <c r="R924" s="222"/>
      <c r="S924" s="222"/>
      <c r="T924" s="223"/>
      <c r="AT924" s="224" t="s">
        <v>284</v>
      </c>
      <c r="AU924" s="224" t="s">
        <v>86</v>
      </c>
      <c r="AV924" s="13" t="s">
        <v>86</v>
      </c>
      <c r="AW924" s="13" t="s">
        <v>32</v>
      </c>
      <c r="AX924" s="13" t="s">
        <v>84</v>
      </c>
      <c r="AY924" s="224" t="s">
        <v>205</v>
      </c>
    </row>
    <row r="925" spans="1:65" s="2" customFormat="1" ht="24.2" customHeight="1">
      <c r="A925" s="35"/>
      <c r="B925" s="36"/>
      <c r="C925" s="192" t="s">
        <v>1755</v>
      </c>
      <c r="D925" s="192" t="s">
        <v>207</v>
      </c>
      <c r="E925" s="193" t="s">
        <v>1756</v>
      </c>
      <c r="F925" s="194" t="s">
        <v>1757</v>
      </c>
      <c r="G925" s="195" t="s">
        <v>210</v>
      </c>
      <c r="H925" s="196">
        <v>1</v>
      </c>
      <c r="I925" s="197"/>
      <c r="J925" s="198">
        <f>ROUND(I925*H925,2)</f>
        <v>0</v>
      </c>
      <c r="K925" s="194" t="s">
        <v>1</v>
      </c>
      <c r="L925" s="40"/>
      <c r="M925" s="199" t="s">
        <v>1</v>
      </c>
      <c r="N925" s="200" t="s">
        <v>41</v>
      </c>
      <c r="O925" s="72"/>
      <c r="P925" s="201">
        <f>O925*H925</f>
        <v>0</v>
      </c>
      <c r="Q925" s="201">
        <v>0</v>
      </c>
      <c r="R925" s="201">
        <f>Q925*H925</f>
        <v>0</v>
      </c>
      <c r="S925" s="201">
        <v>0</v>
      </c>
      <c r="T925" s="202">
        <f>S925*H925</f>
        <v>0</v>
      </c>
      <c r="U925" s="35"/>
      <c r="V925" s="35"/>
      <c r="W925" s="35"/>
      <c r="X925" s="35"/>
      <c r="Y925" s="35"/>
      <c r="Z925" s="35"/>
      <c r="AA925" s="35"/>
      <c r="AB925" s="35"/>
      <c r="AC925" s="35"/>
      <c r="AD925" s="35"/>
      <c r="AE925" s="35"/>
      <c r="AR925" s="203" t="s">
        <v>341</v>
      </c>
      <c r="AT925" s="203" t="s">
        <v>207</v>
      </c>
      <c r="AU925" s="203" t="s">
        <v>86</v>
      </c>
      <c r="AY925" s="18" t="s">
        <v>205</v>
      </c>
      <c r="BE925" s="204">
        <f>IF(N925="základní",J925,0)</f>
        <v>0</v>
      </c>
      <c r="BF925" s="204">
        <f>IF(N925="snížená",J925,0)</f>
        <v>0</v>
      </c>
      <c r="BG925" s="204">
        <f>IF(N925="zákl. přenesená",J925,0)</f>
        <v>0</v>
      </c>
      <c r="BH925" s="204">
        <f>IF(N925="sníž. přenesená",J925,0)</f>
        <v>0</v>
      </c>
      <c r="BI925" s="204">
        <f>IF(N925="nulová",J925,0)</f>
        <v>0</v>
      </c>
      <c r="BJ925" s="18" t="s">
        <v>84</v>
      </c>
      <c r="BK925" s="204">
        <f>ROUND(I925*H925,2)</f>
        <v>0</v>
      </c>
      <c r="BL925" s="18" t="s">
        <v>341</v>
      </c>
      <c r="BM925" s="203" t="s">
        <v>1758</v>
      </c>
    </row>
    <row r="926" spans="1:47" s="2" customFormat="1" ht="126.75">
      <c r="A926" s="35"/>
      <c r="B926" s="36"/>
      <c r="C926" s="37"/>
      <c r="D926" s="205" t="s">
        <v>225</v>
      </c>
      <c r="E926" s="37"/>
      <c r="F926" s="206" t="s">
        <v>1759</v>
      </c>
      <c r="G926" s="37"/>
      <c r="H926" s="37"/>
      <c r="I926" s="207"/>
      <c r="J926" s="37"/>
      <c r="K926" s="37"/>
      <c r="L926" s="40"/>
      <c r="M926" s="208"/>
      <c r="N926" s="209"/>
      <c r="O926" s="72"/>
      <c r="P926" s="72"/>
      <c r="Q926" s="72"/>
      <c r="R926" s="72"/>
      <c r="S926" s="72"/>
      <c r="T926" s="73"/>
      <c r="U926" s="35"/>
      <c r="V926" s="35"/>
      <c r="W926" s="35"/>
      <c r="X926" s="35"/>
      <c r="Y926" s="35"/>
      <c r="Z926" s="35"/>
      <c r="AA926" s="35"/>
      <c r="AB926" s="35"/>
      <c r="AC926" s="35"/>
      <c r="AD926" s="35"/>
      <c r="AE926" s="35"/>
      <c r="AT926" s="18" t="s">
        <v>225</v>
      </c>
      <c r="AU926" s="18" t="s">
        <v>86</v>
      </c>
    </row>
    <row r="927" spans="2:51" s="13" customFormat="1" ht="12">
      <c r="B927" s="214"/>
      <c r="C927" s="215"/>
      <c r="D927" s="205" t="s">
        <v>284</v>
      </c>
      <c r="E927" s="216" t="s">
        <v>1</v>
      </c>
      <c r="F927" s="217" t="s">
        <v>1760</v>
      </c>
      <c r="G927" s="215"/>
      <c r="H927" s="218">
        <v>1</v>
      </c>
      <c r="I927" s="219"/>
      <c r="J927" s="215"/>
      <c r="K927" s="215"/>
      <c r="L927" s="220"/>
      <c r="M927" s="221"/>
      <c r="N927" s="222"/>
      <c r="O927" s="222"/>
      <c r="P927" s="222"/>
      <c r="Q927" s="222"/>
      <c r="R927" s="222"/>
      <c r="S927" s="222"/>
      <c r="T927" s="223"/>
      <c r="AT927" s="224" t="s">
        <v>284</v>
      </c>
      <c r="AU927" s="224" t="s">
        <v>86</v>
      </c>
      <c r="AV927" s="13" t="s">
        <v>86</v>
      </c>
      <c r="AW927" s="13" t="s">
        <v>32</v>
      </c>
      <c r="AX927" s="13" t="s">
        <v>84</v>
      </c>
      <c r="AY927" s="224" t="s">
        <v>205</v>
      </c>
    </row>
    <row r="928" spans="1:65" s="2" customFormat="1" ht="24.2" customHeight="1">
      <c r="A928" s="35"/>
      <c r="B928" s="36"/>
      <c r="C928" s="192" t="s">
        <v>1761</v>
      </c>
      <c r="D928" s="192" t="s">
        <v>207</v>
      </c>
      <c r="E928" s="193" t="s">
        <v>1762</v>
      </c>
      <c r="F928" s="194" t="s">
        <v>1763</v>
      </c>
      <c r="G928" s="195" t="s">
        <v>210</v>
      </c>
      <c r="H928" s="196">
        <v>1</v>
      </c>
      <c r="I928" s="197"/>
      <c r="J928" s="198">
        <f>ROUND(I928*H928,2)</f>
        <v>0</v>
      </c>
      <c r="K928" s="194" t="s">
        <v>1</v>
      </c>
      <c r="L928" s="40"/>
      <c r="M928" s="199" t="s">
        <v>1</v>
      </c>
      <c r="N928" s="200" t="s">
        <v>41</v>
      </c>
      <c r="O928" s="72"/>
      <c r="P928" s="201">
        <f>O928*H928</f>
        <v>0</v>
      </c>
      <c r="Q928" s="201">
        <v>0</v>
      </c>
      <c r="R928" s="201">
        <f>Q928*H928</f>
        <v>0</v>
      </c>
      <c r="S928" s="201">
        <v>0</v>
      </c>
      <c r="T928" s="202">
        <f>S928*H928</f>
        <v>0</v>
      </c>
      <c r="U928" s="35"/>
      <c r="V928" s="35"/>
      <c r="W928" s="35"/>
      <c r="X928" s="35"/>
      <c r="Y928" s="35"/>
      <c r="Z928" s="35"/>
      <c r="AA928" s="35"/>
      <c r="AB928" s="35"/>
      <c r="AC928" s="35"/>
      <c r="AD928" s="35"/>
      <c r="AE928" s="35"/>
      <c r="AR928" s="203" t="s">
        <v>341</v>
      </c>
      <c r="AT928" s="203" t="s">
        <v>207</v>
      </c>
      <c r="AU928" s="203" t="s">
        <v>86</v>
      </c>
      <c r="AY928" s="18" t="s">
        <v>205</v>
      </c>
      <c r="BE928" s="204">
        <f>IF(N928="základní",J928,0)</f>
        <v>0</v>
      </c>
      <c r="BF928" s="204">
        <f>IF(N928="snížená",J928,0)</f>
        <v>0</v>
      </c>
      <c r="BG928" s="204">
        <f>IF(N928="zákl. přenesená",J928,0)</f>
        <v>0</v>
      </c>
      <c r="BH928" s="204">
        <f>IF(N928="sníž. přenesená",J928,0)</f>
        <v>0</v>
      </c>
      <c r="BI928" s="204">
        <f>IF(N928="nulová",J928,0)</f>
        <v>0</v>
      </c>
      <c r="BJ928" s="18" t="s">
        <v>84</v>
      </c>
      <c r="BK928" s="204">
        <f>ROUND(I928*H928,2)</f>
        <v>0</v>
      </c>
      <c r="BL928" s="18" t="s">
        <v>341</v>
      </c>
      <c r="BM928" s="203" t="s">
        <v>1764</v>
      </c>
    </row>
    <row r="929" spans="1:47" s="2" customFormat="1" ht="126.75">
      <c r="A929" s="35"/>
      <c r="B929" s="36"/>
      <c r="C929" s="37"/>
      <c r="D929" s="205" t="s">
        <v>225</v>
      </c>
      <c r="E929" s="37"/>
      <c r="F929" s="206" t="s">
        <v>1765</v>
      </c>
      <c r="G929" s="37"/>
      <c r="H929" s="37"/>
      <c r="I929" s="207"/>
      <c r="J929" s="37"/>
      <c r="K929" s="37"/>
      <c r="L929" s="40"/>
      <c r="M929" s="208"/>
      <c r="N929" s="209"/>
      <c r="O929" s="72"/>
      <c r="P929" s="72"/>
      <c r="Q929" s="72"/>
      <c r="R929" s="72"/>
      <c r="S929" s="72"/>
      <c r="T929" s="73"/>
      <c r="U929" s="35"/>
      <c r="V929" s="35"/>
      <c r="W929" s="35"/>
      <c r="X929" s="35"/>
      <c r="Y929" s="35"/>
      <c r="Z929" s="35"/>
      <c r="AA929" s="35"/>
      <c r="AB929" s="35"/>
      <c r="AC929" s="35"/>
      <c r="AD929" s="35"/>
      <c r="AE929" s="35"/>
      <c r="AT929" s="18" t="s">
        <v>225</v>
      </c>
      <c r="AU929" s="18" t="s">
        <v>86</v>
      </c>
    </row>
    <row r="930" spans="2:51" s="13" customFormat="1" ht="12">
      <c r="B930" s="214"/>
      <c r="C930" s="215"/>
      <c r="D930" s="205" t="s">
        <v>284</v>
      </c>
      <c r="E930" s="216" t="s">
        <v>1</v>
      </c>
      <c r="F930" s="217" t="s">
        <v>1766</v>
      </c>
      <c r="G930" s="215"/>
      <c r="H930" s="218">
        <v>1</v>
      </c>
      <c r="I930" s="219"/>
      <c r="J930" s="215"/>
      <c r="K930" s="215"/>
      <c r="L930" s="220"/>
      <c r="M930" s="221"/>
      <c r="N930" s="222"/>
      <c r="O930" s="222"/>
      <c r="P930" s="222"/>
      <c r="Q930" s="222"/>
      <c r="R930" s="222"/>
      <c r="S930" s="222"/>
      <c r="T930" s="223"/>
      <c r="AT930" s="224" t="s">
        <v>284</v>
      </c>
      <c r="AU930" s="224" t="s">
        <v>86</v>
      </c>
      <c r="AV930" s="13" t="s">
        <v>86</v>
      </c>
      <c r="AW930" s="13" t="s">
        <v>32</v>
      </c>
      <c r="AX930" s="13" t="s">
        <v>84</v>
      </c>
      <c r="AY930" s="224" t="s">
        <v>205</v>
      </c>
    </row>
    <row r="931" spans="1:65" s="2" customFormat="1" ht="24.2" customHeight="1">
      <c r="A931" s="35"/>
      <c r="B931" s="36"/>
      <c r="C931" s="192" t="s">
        <v>1767</v>
      </c>
      <c r="D931" s="192" t="s">
        <v>207</v>
      </c>
      <c r="E931" s="193" t="s">
        <v>1768</v>
      </c>
      <c r="F931" s="194" t="s">
        <v>1769</v>
      </c>
      <c r="G931" s="195" t="s">
        <v>210</v>
      </c>
      <c r="H931" s="196">
        <v>1</v>
      </c>
      <c r="I931" s="197"/>
      <c r="J931" s="198">
        <f>ROUND(I931*H931,2)</f>
        <v>0</v>
      </c>
      <c r="K931" s="194" t="s">
        <v>1</v>
      </c>
      <c r="L931" s="40"/>
      <c r="M931" s="199" t="s">
        <v>1</v>
      </c>
      <c r="N931" s="200" t="s">
        <v>41</v>
      </c>
      <c r="O931" s="72"/>
      <c r="P931" s="201">
        <f>O931*H931</f>
        <v>0</v>
      </c>
      <c r="Q931" s="201">
        <v>0</v>
      </c>
      <c r="R931" s="201">
        <f>Q931*H931</f>
        <v>0</v>
      </c>
      <c r="S931" s="201">
        <v>0</v>
      </c>
      <c r="T931" s="202">
        <f>S931*H931</f>
        <v>0</v>
      </c>
      <c r="U931" s="35"/>
      <c r="V931" s="35"/>
      <c r="W931" s="35"/>
      <c r="X931" s="35"/>
      <c r="Y931" s="35"/>
      <c r="Z931" s="35"/>
      <c r="AA931" s="35"/>
      <c r="AB931" s="35"/>
      <c r="AC931" s="35"/>
      <c r="AD931" s="35"/>
      <c r="AE931" s="35"/>
      <c r="AR931" s="203" t="s">
        <v>341</v>
      </c>
      <c r="AT931" s="203" t="s">
        <v>207</v>
      </c>
      <c r="AU931" s="203" t="s">
        <v>86</v>
      </c>
      <c r="AY931" s="18" t="s">
        <v>205</v>
      </c>
      <c r="BE931" s="204">
        <f>IF(N931="základní",J931,0)</f>
        <v>0</v>
      </c>
      <c r="BF931" s="204">
        <f>IF(N931="snížená",J931,0)</f>
        <v>0</v>
      </c>
      <c r="BG931" s="204">
        <f>IF(N931="zákl. přenesená",J931,0)</f>
        <v>0</v>
      </c>
      <c r="BH931" s="204">
        <f>IF(N931="sníž. přenesená",J931,0)</f>
        <v>0</v>
      </c>
      <c r="BI931" s="204">
        <f>IF(N931="nulová",J931,0)</f>
        <v>0</v>
      </c>
      <c r="BJ931" s="18" t="s">
        <v>84</v>
      </c>
      <c r="BK931" s="204">
        <f>ROUND(I931*H931,2)</f>
        <v>0</v>
      </c>
      <c r="BL931" s="18" t="s">
        <v>341</v>
      </c>
      <c r="BM931" s="203" t="s">
        <v>1770</v>
      </c>
    </row>
    <row r="932" spans="1:47" s="2" customFormat="1" ht="126.75">
      <c r="A932" s="35"/>
      <c r="B932" s="36"/>
      <c r="C932" s="37"/>
      <c r="D932" s="205" t="s">
        <v>225</v>
      </c>
      <c r="E932" s="37"/>
      <c r="F932" s="206" t="s">
        <v>1759</v>
      </c>
      <c r="G932" s="37"/>
      <c r="H932" s="37"/>
      <c r="I932" s="207"/>
      <c r="J932" s="37"/>
      <c r="K932" s="37"/>
      <c r="L932" s="40"/>
      <c r="M932" s="208"/>
      <c r="N932" s="209"/>
      <c r="O932" s="72"/>
      <c r="P932" s="72"/>
      <c r="Q932" s="72"/>
      <c r="R932" s="72"/>
      <c r="S932" s="72"/>
      <c r="T932" s="73"/>
      <c r="U932" s="35"/>
      <c r="V932" s="35"/>
      <c r="W932" s="35"/>
      <c r="X932" s="35"/>
      <c r="Y932" s="35"/>
      <c r="Z932" s="35"/>
      <c r="AA932" s="35"/>
      <c r="AB932" s="35"/>
      <c r="AC932" s="35"/>
      <c r="AD932" s="35"/>
      <c r="AE932" s="35"/>
      <c r="AT932" s="18" t="s">
        <v>225</v>
      </c>
      <c r="AU932" s="18" t="s">
        <v>86</v>
      </c>
    </row>
    <row r="933" spans="2:51" s="13" customFormat="1" ht="12">
      <c r="B933" s="214"/>
      <c r="C933" s="215"/>
      <c r="D933" s="205" t="s">
        <v>284</v>
      </c>
      <c r="E933" s="216" t="s">
        <v>1</v>
      </c>
      <c r="F933" s="217" t="s">
        <v>1771</v>
      </c>
      <c r="G933" s="215"/>
      <c r="H933" s="218">
        <v>1</v>
      </c>
      <c r="I933" s="219"/>
      <c r="J933" s="215"/>
      <c r="K933" s="215"/>
      <c r="L933" s="220"/>
      <c r="M933" s="221"/>
      <c r="N933" s="222"/>
      <c r="O933" s="222"/>
      <c r="P933" s="222"/>
      <c r="Q933" s="222"/>
      <c r="R933" s="222"/>
      <c r="S933" s="222"/>
      <c r="T933" s="223"/>
      <c r="AT933" s="224" t="s">
        <v>284</v>
      </c>
      <c r="AU933" s="224" t="s">
        <v>86</v>
      </c>
      <c r="AV933" s="13" t="s">
        <v>86</v>
      </c>
      <c r="AW933" s="13" t="s">
        <v>32</v>
      </c>
      <c r="AX933" s="13" t="s">
        <v>84</v>
      </c>
      <c r="AY933" s="224" t="s">
        <v>205</v>
      </c>
    </row>
    <row r="934" spans="1:65" s="2" customFormat="1" ht="24.2" customHeight="1">
      <c r="A934" s="35"/>
      <c r="B934" s="36"/>
      <c r="C934" s="192" t="s">
        <v>1772</v>
      </c>
      <c r="D934" s="192" t="s">
        <v>207</v>
      </c>
      <c r="E934" s="193" t="s">
        <v>1773</v>
      </c>
      <c r="F934" s="194" t="s">
        <v>1774</v>
      </c>
      <c r="G934" s="195" t="s">
        <v>210</v>
      </c>
      <c r="H934" s="196">
        <v>1</v>
      </c>
      <c r="I934" s="197"/>
      <c r="J934" s="198">
        <f>ROUND(I934*H934,2)</f>
        <v>0</v>
      </c>
      <c r="K934" s="194" t="s">
        <v>1</v>
      </c>
      <c r="L934" s="40"/>
      <c r="M934" s="199" t="s">
        <v>1</v>
      </c>
      <c r="N934" s="200" t="s">
        <v>41</v>
      </c>
      <c r="O934" s="72"/>
      <c r="P934" s="201">
        <f>O934*H934</f>
        <v>0</v>
      </c>
      <c r="Q934" s="201">
        <v>0</v>
      </c>
      <c r="R934" s="201">
        <f>Q934*H934</f>
        <v>0</v>
      </c>
      <c r="S934" s="201">
        <v>0</v>
      </c>
      <c r="T934" s="202">
        <f>S934*H934</f>
        <v>0</v>
      </c>
      <c r="U934" s="35"/>
      <c r="V934" s="35"/>
      <c r="W934" s="35"/>
      <c r="X934" s="35"/>
      <c r="Y934" s="35"/>
      <c r="Z934" s="35"/>
      <c r="AA934" s="35"/>
      <c r="AB934" s="35"/>
      <c r="AC934" s="35"/>
      <c r="AD934" s="35"/>
      <c r="AE934" s="35"/>
      <c r="AR934" s="203" t="s">
        <v>341</v>
      </c>
      <c r="AT934" s="203" t="s">
        <v>207</v>
      </c>
      <c r="AU934" s="203" t="s">
        <v>86</v>
      </c>
      <c r="AY934" s="18" t="s">
        <v>205</v>
      </c>
      <c r="BE934" s="204">
        <f>IF(N934="základní",J934,0)</f>
        <v>0</v>
      </c>
      <c r="BF934" s="204">
        <f>IF(N934="snížená",J934,0)</f>
        <v>0</v>
      </c>
      <c r="BG934" s="204">
        <f>IF(N934="zákl. přenesená",J934,0)</f>
        <v>0</v>
      </c>
      <c r="BH934" s="204">
        <f>IF(N934="sníž. přenesená",J934,0)</f>
        <v>0</v>
      </c>
      <c r="BI934" s="204">
        <f>IF(N934="nulová",J934,0)</f>
        <v>0</v>
      </c>
      <c r="BJ934" s="18" t="s">
        <v>84</v>
      </c>
      <c r="BK934" s="204">
        <f>ROUND(I934*H934,2)</f>
        <v>0</v>
      </c>
      <c r="BL934" s="18" t="s">
        <v>341</v>
      </c>
      <c r="BM934" s="203" t="s">
        <v>1775</v>
      </c>
    </row>
    <row r="935" spans="1:47" s="2" customFormat="1" ht="126.75">
      <c r="A935" s="35"/>
      <c r="B935" s="36"/>
      <c r="C935" s="37"/>
      <c r="D935" s="205" t="s">
        <v>225</v>
      </c>
      <c r="E935" s="37"/>
      <c r="F935" s="206" t="s">
        <v>1776</v>
      </c>
      <c r="G935" s="37"/>
      <c r="H935" s="37"/>
      <c r="I935" s="207"/>
      <c r="J935" s="37"/>
      <c r="K935" s="37"/>
      <c r="L935" s="40"/>
      <c r="M935" s="208"/>
      <c r="N935" s="209"/>
      <c r="O935" s="72"/>
      <c r="P935" s="72"/>
      <c r="Q935" s="72"/>
      <c r="R935" s="72"/>
      <c r="S935" s="72"/>
      <c r="T935" s="73"/>
      <c r="U935" s="35"/>
      <c r="V935" s="35"/>
      <c r="W935" s="35"/>
      <c r="X935" s="35"/>
      <c r="Y935" s="35"/>
      <c r="Z935" s="35"/>
      <c r="AA935" s="35"/>
      <c r="AB935" s="35"/>
      <c r="AC935" s="35"/>
      <c r="AD935" s="35"/>
      <c r="AE935" s="35"/>
      <c r="AT935" s="18" t="s">
        <v>225</v>
      </c>
      <c r="AU935" s="18" t="s">
        <v>86</v>
      </c>
    </row>
    <row r="936" spans="2:51" s="13" customFormat="1" ht="12">
      <c r="B936" s="214"/>
      <c r="C936" s="215"/>
      <c r="D936" s="205" t="s">
        <v>284</v>
      </c>
      <c r="E936" s="216" t="s">
        <v>1</v>
      </c>
      <c r="F936" s="217" t="s">
        <v>1777</v>
      </c>
      <c r="G936" s="215"/>
      <c r="H936" s="218">
        <v>1</v>
      </c>
      <c r="I936" s="219"/>
      <c r="J936" s="215"/>
      <c r="K936" s="215"/>
      <c r="L936" s="220"/>
      <c r="M936" s="221"/>
      <c r="N936" s="222"/>
      <c r="O936" s="222"/>
      <c r="P936" s="222"/>
      <c r="Q936" s="222"/>
      <c r="R936" s="222"/>
      <c r="S936" s="222"/>
      <c r="T936" s="223"/>
      <c r="AT936" s="224" t="s">
        <v>284</v>
      </c>
      <c r="AU936" s="224" t="s">
        <v>86</v>
      </c>
      <c r="AV936" s="13" t="s">
        <v>86</v>
      </c>
      <c r="AW936" s="13" t="s">
        <v>32</v>
      </c>
      <c r="AX936" s="13" t="s">
        <v>84</v>
      </c>
      <c r="AY936" s="224" t="s">
        <v>205</v>
      </c>
    </row>
    <row r="937" spans="1:65" s="2" customFormat="1" ht="24.2" customHeight="1">
      <c r="A937" s="35"/>
      <c r="B937" s="36"/>
      <c r="C937" s="192" t="s">
        <v>1778</v>
      </c>
      <c r="D937" s="192" t="s">
        <v>207</v>
      </c>
      <c r="E937" s="193" t="s">
        <v>1779</v>
      </c>
      <c r="F937" s="194" t="s">
        <v>1780</v>
      </c>
      <c r="G937" s="195" t="s">
        <v>210</v>
      </c>
      <c r="H937" s="196">
        <v>1</v>
      </c>
      <c r="I937" s="197"/>
      <c r="J937" s="198">
        <f>ROUND(I937*H937,2)</f>
        <v>0</v>
      </c>
      <c r="K937" s="194" t="s">
        <v>1</v>
      </c>
      <c r="L937" s="40"/>
      <c r="M937" s="199" t="s">
        <v>1</v>
      </c>
      <c r="N937" s="200" t="s">
        <v>41</v>
      </c>
      <c r="O937" s="72"/>
      <c r="P937" s="201">
        <f>O937*H937</f>
        <v>0</v>
      </c>
      <c r="Q937" s="201">
        <v>0</v>
      </c>
      <c r="R937" s="201">
        <f>Q937*H937</f>
        <v>0</v>
      </c>
      <c r="S937" s="201">
        <v>0</v>
      </c>
      <c r="T937" s="202">
        <f>S937*H937</f>
        <v>0</v>
      </c>
      <c r="U937" s="35"/>
      <c r="V937" s="35"/>
      <c r="W937" s="35"/>
      <c r="X937" s="35"/>
      <c r="Y937" s="35"/>
      <c r="Z937" s="35"/>
      <c r="AA937" s="35"/>
      <c r="AB937" s="35"/>
      <c r="AC937" s="35"/>
      <c r="AD937" s="35"/>
      <c r="AE937" s="35"/>
      <c r="AR937" s="203" t="s">
        <v>341</v>
      </c>
      <c r="AT937" s="203" t="s">
        <v>207</v>
      </c>
      <c r="AU937" s="203" t="s">
        <v>86</v>
      </c>
      <c r="AY937" s="18" t="s">
        <v>205</v>
      </c>
      <c r="BE937" s="204">
        <f>IF(N937="základní",J937,0)</f>
        <v>0</v>
      </c>
      <c r="BF937" s="204">
        <f>IF(N937="snížená",J937,0)</f>
        <v>0</v>
      </c>
      <c r="BG937" s="204">
        <f>IF(N937="zákl. přenesená",J937,0)</f>
        <v>0</v>
      </c>
      <c r="BH937" s="204">
        <f>IF(N937="sníž. přenesená",J937,0)</f>
        <v>0</v>
      </c>
      <c r="BI937" s="204">
        <f>IF(N937="nulová",J937,0)</f>
        <v>0</v>
      </c>
      <c r="BJ937" s="18" t="s">
        <v>84</v>
      </c>
      <c r="BK937" s="204">
        <f>ROUND(I937*H937,2)</f>
        <v>0</v>
      </c>
      <c r="BL937" s="18" t="s">
        <v>341</v>
      </c>
      <c r="BM937" s="203" t="s">
        <v>1781</v>
      </c>
    </row>
    <row r="938" spans="1:47" s="2" customFormat="1" ht="117">
      <c r="A938" s="35"/>
      <c r="B938" s="36"/>
      <c r="C938" s="37"/>
      <c r="D938" s="205" t="s">
        <v>225</v>
      </c>
      <c r="E938" s="37"/>
      <c r="F938" s="206" t="s">
        <v>1782</v>
      </c>
      <c r="G938" s="37"/>
      <c r="H938" s="37"/>
      <c r="I938" s="207"/>
      <c r="J938" s="37"/>
      <c r="K938" s="37"/>
      <c r="L938" s="40"/>
      <c r="M938" s="208"/>
      <c r="N938" s="209"/>
      <c r="O938" s="72"/>
      <c r="P938" s="72"/>
      <c r="Q938" s="72"/>
      <c r="R938" s="72"/>
      <c r="S938" s="72"/>
      <c r="T938" s="73"/>
      <c r="U938" s="35"/>
      <c r="V938" s="35"/>
      <c r="W938" s="35"/>
      <c r="X938" s="35"/>
      <c r="Y938" s="35"/>
      <c r="Z938" s="35"/>
      <c r="AA938" s="35"/>
      <c r="AB938" s="35"/>
      <c r="AC938" s="35"/>
      <c r="AD938" s="35"/>
      <c r="AE938" s="35"/>
      <c r="AT938" s="18" t="s">
        <v>225</v>
      </c>
      <c r="AU938" s="18" t="s">
        <v>86</v>
      </c>
    </row>
    <row r="939" spans="2:51" s="13" customFormat="1" ht="12">
      <c r="B939" s="214"/>
      <c r="C939" s="215"/>
      <c r="D939" s="205" t="s">
        <v>284</v>
      </c>
      <c r="E939" s="216" t="s">
        <v>1</v>
      </c>
      <c r="F939" s="217" t="s">
        <v>1783</v>
      </c>
      <c r="G939" s="215"/>
      <c r="H939" s="218">
        <v>1</v>
      </c>
      <c r="I939" s="219"/>
      <c r="J939" s="215"/>
      <c r="K939" s="215"/>
      <c r="L939" s="220"/>
      <c r="M939" s="221"/>
      <c r="N939" s="222"/>
      <c r="O939" s="222"/>
      <c r="P939" s="222"/>
      <c r="Q939" s="222"/>
      <c r="R939" s="222"/>
      <c r="S939" s="222"/>
      <c r="T939" s="223"/>
      <c r="AT939" s="224" t="s">
        <v>284</v>
      </c>
      <c r="AU939" s="224" t="s">
        <v>86</v>
      </c>
      <c r="AV939" s="13" t="s">
        <v>86</v>
      </c>
      <c r="AW939" s="13" t="s">
        <v>32</v>
      </c>
      <c r="AX939" s="13" t="s">
        <v>84</v>
      </c>
      <c r="AY939" s="224" t="s">
        <v>205</v>
      </c>
    </row>
    <row r="940" spans="1:65" s="2" customFormat="1" ht="24.2" customHeight="1">
      <c r="A940" s="35"/>
      <c r="B940" s="36"/>
      <c r="C940" s="192" t="s">
        <v>1784</v>
      </c>
      <c r="D940" s="192" t="s">
        <v>207</v>
      </c>
      <c r="E940" s="193" t="s">
        <v>1785</v>
      </c>
      <c r="F940" s="194" t="s">
        <v>1786</v>
      </c>
      <c r="G940" s="195" t="s">
        <v>210</v>
      </c>
      <c r="H940" s="196">
        <v>1</v>
      </c>
      <c r="I940" s="197"/>
      <c r="J940" s="198">
        <f>ROUND(I940*H940,2)</f>
        <v>0</v>
      </c>
      <c r="K940" s="194" t="s">
        <v>1</v>
      </c>
      <c r="L940" s="40"/>
      <c r="M940" s="199" t="s">
        <v>1</v>
      </c>
      <c r="N940" s="200" t="s">
        <v>41</v>
      </c>
      <c r="O940" s="72"/>
      <c r="P940" s="201">
        <f>O940*H940</f>
        <v>0</v>
      </c>
      <c r="Q940" s="201">
        <v>0</v>
      </c>
      <c r="R940" s="201">
        <f>Q940*H940</f>
        <v>0</v>
      </c>
      <c r="S940" s="201">
        <v>0</v>
      </c>
      <c r="T940" s="202">
        <f>S940*H940</f>
        <v>0</v>
      </c>
      <c r="U940" s="35"/>
      <c r="V940" s="35"/>
      <c r="W940" s="35"/>
      <c r="X940" s="35"/>
      <c r="Y940" s="35"/>
      <c r="Z940" s="35"/>
      <c r="AA940" s="35"/>
      <c r="AB940" s="35"/>
      <c r="AC940" s="35"/>
      <c r="AD940" s="35"/>
      <c r="AE940" s="35"/>
      <c r="AR940" s="203" t="s">
        <v>341</v>
      </c>
      <c r="AT940" s="203" t="s">
        <v>207</v>
      </c>
      <c r="AU940" s="203" t="s">
        <v>86</v>
      </c>
      <c r="AY940" s="18" t="s">
        <v>205</v>
      </c>
      <c r="BE940" s="204">
        <f>IF(N940="základní",J940,0)</f>
        <v>0</v>
      </c>
      <c r="BF940" s="204">
        <f>IF(N940="snížená",J940,0)</f>
        <v>0</v>
      </c>
      <c r="BG940" s="204">
        <f>IF(N940="zákl. přenesená",J940,0)</f>
        <v>0</v>
      </c>
      <c r="BH940" s="204">
        <f>IF(N940="sníž. přenesená",J940,0)</f>
        <v>0</v>
      </c>
      <c r="BI940" s="204">
        <f>IF(N940="nulová",J940,0)</f>
        <v>0</v>
      </c>
      <c r="BJ940" s="18" t="s">
        <v>84</v>
      </c>
      <c r="BK940" s="204">
        <f>ROUND(I940*H940,2)</f>
        <v>0</v>
      </c>
      <c r="BL940" s="18" t="s">
        <v>341</v>
      </c>
      <c r="BM940" s="203" t="s">
        <v>1787</v>
      </c>
    </row>
    <row r="941" spans="1:47" s="2" customFormat="1" ht="117">
      <c r="A941" s="35"/>
      <c r="B941" s="36"/>
      <c r="C941" s="37"/>
      <c r="D941" s="205" t="s">
        <v>225</v>
      </c>
      <c r="E941" s="37"/>
      <c r="F941" s="206" t="s">
        <v>1788</v>
      </c>
      <c r="G941" s="37"/>
      <c r="H941" s="37"/>
      <c r="I941" s="207"/>
      <c r="J941" s="37"/>
      <c r="K941" s="37"/>
      <c r="L941" s="40"/>
      <c r="M941" s="208"/>
      <c r="N941" s="209"/>
      <c r="O941" s="72"/>
      <c r="P941" s="72"/>
      <c r="Q941" s="72"/>
      <c r="R941" s="72"/>
      <c r="S941" s="72"/>
      <c r="T941" s="73"/>
      <c r="U941" s="35"/>
      <c r="V941" s="35"/>
      <c r="W941" s="35"/>
      <c r="X941" s="35"/>
      <c r="Y941" s="35"/>
      <c r="Z941" s="35"/>
      <c r="AA941" s="35"/>
      <c r="AB941" s="35"/>
      <c r="AC941" s="35"/>
      <c r="AD941" s="35"/>
      <c r="AE941" s="35"/>
      <c r="AT941" s="18" t="s">
        <v>225</v>
      </c>
      <c r="AU941" s="18" t="s">
        <v>86</v>
      </c>
    </row>
    <row r="942" spans="2:51" s="13" customFormat="1" ht="12">
      <c r="B942" s="214"/>
      <c r="C942" s="215"/>
      <c r="D942" s="205" t="s">
        <v>284</v>
      </c>
      <c r="E942" s="216" t="s">
        <v>1</v>
      </c>
      <c r="F942" s="217" t="s">
        <v>1789</v>
      </c>
      <c r="G942" s="215"/>
      <c r="H942" s="218">
        <v>1</v>
      </c>
      <c r="I942" s="219"/>
      <c r="J942" s="215"/>
      <c r="K942" s="215"/>
      <c r="L942" s="220"/>
      <c r="M942" s="221"/>
      <c r="N942" s="222"/>
      <c r="O942" s="222"/>
      <c r="P942" s="222"/>
      <c r="Q942" s="222"/>
      <c r="R942" s="222"/>
      <c r="S942" s="222"/>
      <c r="T942" s="223"/>
      <c r="AT942" s="224" t="s">
        <v>284</v>
      </c>
      <c r="AU942" s="224" t="s">
        <v>86</v>
      </c>
      <c r="AV942" s="13" t="s">
        <v>86</v>
      </c>
      <c r="AW942" s="13" t="s">
        <v>32</v>
      </c>
      <c r="AX942" s="13" t="s">
        <v>84</v>
      </c>
      <c r="AY942" s="224" t="s">
        <v>205</v>
      </c>
    </row>
    <row r="943" spans="1:65" s="2" customFormat="1" ht="24.2" customHeight="1">
      <c r="A943" s="35"/>
      <c r="B943" s="36"/>
      <c r="C943" s="192" t="s">
        <v>1790</v>
      </c>
      <c r="D943" s="192" t="s">
        <v>207</v>
      </c>
      <c r="E943" s="193" t="s">
        <v>1791</v>
      </c>
      <c r="F943" s="194" t="s">
        <v>1792</v>
      </c>
      <c r="G943" s="195" t="s">
        <v>210</v>
      </c>
      <c r="H943" s="196">
        <v>1</v>
      </c>
      <c r="I943" s="197"/>
      <c r="J943" s="198">
        <f>ROUND(I943*H943,2)</f>
        <v>0</v>
      </c>
      <c r="K943" s="194" t="s">
        <v>1</v>
      </c>
      <c r="L943" s="40"/>
      <c r="M943" s="199" t="s">
        <v>1</v>
      </c>
      <c r="N943" s="200" t="s">
        <v>41</v>
      </c>
      <c r="O943" s="72"/>
      <c r="P943" s="201">
        <f>O943*H943</f>
        <v>0</v>
      </c>
      <c r="Q943" s="201">
        <v>0</v>
      </c>
      <c r="R943" s="201">
        <f>Q943*H943</f>
        <v>0</v>
      </c>
      <c r="S943" s="201">
        <v>0</v>
      </c>
      <c r="T943" s="202">
        <f>S943*H943</f>
        <v>0</v>
      </c>
      <c r="U943" s="35"/>
      <c r="V943" s="35"/>
      <c r="W943" s="35"/>
      <c r="X943" s="35"/>
      <c r="Y943" s="35"/>
      <c r="Z943" s="35"/>
      <c r="AA943" s="35"/>
      <c r="AB943" s="35"/>
      <c r="AC943" s="35"/>
      <c r="AD943" s="35"/>
      <c r="AE943" s="35"/>
      <c r="AR943" s="203" t="s">
        <v>341</v>
      </c>
      <c r="AT943" s="203" t="s">
        <v>207</v>
      </c>
      <c r="AU943" s="203" t="s">
        <v>86</v>
      </c>
      <c r="AY943" s="18" t="s">
        <v>205</v>
      </c>
      <c r="BE943" s="204">
        <f>IF(N943="základní",J943,0)</f>
        <v>0</v>
      </c>
      <c r="BF943" s="204">
        <f>IF(N943="snížená",J943,0)</f>
        <v>0</v>
      </c>
      <c r="BG943" s="204">
        <f>IF(N943="zákl. přenesená",J943,0)</f>
        <v>0</v>
      </c>
      <c r="BH943" s="204">
        <f>IF(N943="sníž. přenesená",J943,0)</f>
        <v>0</v>
      </c>
      <c r="BI943" s="204">
        <f>IF(N943="nulová",J943,0)</f>
        <v>0</v>
      </c>
      <c r="BJ943" s="18" t="s">
        <v>84</v>
      </c>
      <c r="BK943" s="204">
        <f>ROUND(I943*H943,2)</f>
        <v>0</v>
      </c>
      <c r="BL943" s="18" t="s">
        <v>341</v>
      </c>
      <c r="BM943" s="203" t="s">
        <v>1793</v>
      </c>
    </row>
    <row r="944" spans="1:47" s="2" customFormat="1" ht="117">
      <c r="A944" s="35"/>
      <c r="B944" s="36"/>
      <c r="C944" s="37"/>
      <c r="D944" s="205" t="s">
        <v>225</v>
      </c>
      <c r="E944" s="37"/>
      <c r="F944" s="206" t="s">
        <v>1794</v>
      </c>
      <c r="G944" s="37"/>
      <c r="H944" s="37"/>
      <c r="I944" s="207"/>
      <c r="J944" s="37"/>
      <c r="K944" s="37"/>
      <c r="L944" s="40"/>
      <c r="M944" s="208"/>
      <c r="N944" s="209"/>
      <c r="O944" s="72"/>
      <c r="P944" s="72"/>
      <c r="Q944" s="72"/>
      <c r="R944" s="72"/>
      <c r="S944" s="72"/>
      <c r="T944" s="73"/>
      <c r="U944" s="35"/>
      <c r="V944" s="35"/>
      <c r="W944" s="35"/>
      <c r="X944" s="35"/>
      <c r="Y944" s="35"/>
      <c r="Z944" s="35"/>
      <c r="AA944" s="35"/>
      <c r="AB944" s="35"/>
      <c r="AC944" s="35"/>
      <c r="AD944" s="35"/>
      <c r="AE944" s="35"/>
      <c r="AT944" s="18" t="s">
        <v>225</v>
      </c>
      <c r="AU944" s="18" t="s">
        <v>86</v>
      </c>
    </row>
    <row r="945" spans="2:51" s="13" customFormat="1" ht="12">
      <c r="B945" s="214"/>
      <c r="C945" s="215"/>
      <c r="D945" s="205" t="s">
        <v>284</v>
      </c>
      <c r="E945" s="216" t="s">
        <v>1</v>
      </c>
      <c r="F945" s="217" t="s">
        <v>1795</v>
      </c>
      <c r="G945" s="215"/>
      <c r="H945" s="218">
        <v>1</v>
      </c>
      <c r="I945" s="219"/>
      <c r="J945" s="215"/>
      <c r="K945" s="215"/>
      <c r="L945" s="220"/>
      <c r="M945" s="221"/>
      <c r="N945" s="222"/>
      <c r="O945" s="222"/>
      <c r="P945" s="222"/>
      <c r="Q945" s="222"/>
      <c r="R945" s="222"/>
      <c r="S945" s="222"/>
      <c r="T945" s="223"/>
      <c r="AT945" s="224" t="s">
        <v>284</v>
      </c>
      <c r="AU945" s="224" t="s">
        <v>86</v>
      </c>
      <c r="AV945" s="13" t="s">
        <v>86</v>
      </c>
      <c r="AW945" s="13" t="s">
        <v>32</v>
      </c>
      <c r="AX945" s="13" t="s">
        <v>84</v>
      </c>
      <c r="AY945" s="224" t="s">
        <v>205</v>
      </c>
    </row>
    <row r="946" spans="1:65" s="2" customFormat="1" ht="24.2" customHeight="1">
      <c r="A946" s="35"/>
      <c r="B946" s="36"/>
      <c r="C946" s="192" t="s">
        <v>1796</v>
      </c>
      <c r="D946" s="192" t="s">
        <v>207</v>
      </c>
      <c r="E946" s="193" t="s">
        <v>1797</v>
      </c>
      <c r="F946" s="194" t="s">
        <v>1798</v>
      </c>
      <c r="G946" s="195" t="s">
        <v>210</v>
      </c>
      <c r="H946" s="196">
        <v>1</v>
      </c>
      <c r="I946" s="197"/>
      <c r="J946" s="198">
        <f>ROUND(I946*H946,2)</f>
        <v>0</v>
      </c>
      <c r="K946" s="194" t="s">
        <v>1</v>
      </c>
      <c r="L946" s="40"/>
      <c r="M946" s="199" t="s">
        <v>1</v>
      </c>
      <c r="N946" s="200" t="s">
        <v>41</v>
      </c>
      <c r="O946" s="72"/>
      <c r="P946" s="201">
        <f>O946*H946</f>
        <v>0</v>
      </c>
      <c r="Q946" s="201">
        <v>0</v>
      </c>
      <c r="R946" s="201">
        <f>Q946*H946</f>
        <v>0</v>
      </c>
      <c r="S946" s="201">
        <v>0</v>
      </c>
      <c r="T946" s="202">
        <f>S946*H946</f>
        <v>0</v>
      </c>
      <c r="U946" s="35"/>
      <c r="V946" s="35"/>
      <c r="W946" s="35"/>
      <c r="X946" s="35"/>
      <c r="Y946" s="35"/>
      <c r="Z946" s="35"/>
      <c r="AA946" s="35"/>
      <c r="AB946" s="35"/>
      <c r="AC946" s="35"/>
      <c r="AD946" s="35"/>
      <c r="AE946" s="35"/>
      <c r="AR946" s="203" t="s">
        <v>341</v>
      </c>
      <c r="AT946" s="203" t="s">
        <v>207</v>
      </c>
      <c r="AU946" s="203" t="s">
        <v>86</v>
      </c>
      <c r="AY946" s="18" t="s">
        <v>205</v>
      </c>
      <c r="BE946" s="204">
        <f>IF(N946="základní",J946,0)</f>
        <v>0</v>
      </c>
      <c r="BF946" s="204">
        <f>IF(N946="snížená",J946,0)</f>
        <v>0</v>
      </c>
      <c r="BG946" s="204">
        <f>IF(N946="zákl. přenesená",J946,0)</f>
        <v>0</v>
      </c>
      <c r="BH946" s="204">
        <f>IF(N946="sníž. přenesená",J946,0)</f>
        <v>0</v>
      </c>
      <c r="BI946" s="204">
        <f>IF(N946="nulová",J946,0)</f>
        <v>0</v>
      </c>
      <c r="BJ946" s="18" t="s">
        <v>84</v>
      </c>
      <c r="BK946" s="204">
        <f>ROUND(I946*H946,2)</f>
        <v>0</v>
      </c>
      <c r="BL946" s="18" t="s">
        <v>341</v>
      </c>
      <c r="BM946" s="203" t="s">
        <v>1799</v>
      </c>
    </row>
    <row r="947" spans="1:47" s="2" customFormat="1" ht="117">
      <c r="A947" s="35"/>
      <c r="B947" s="36"/>
      <c r="C947" s="37"/>
      <c r="D947" s="205" t="s">
        <v>225</v>
      </c>
      <c r="E947" s="37"/>
      <c r="F947" s="206" t="s">
        <v>1800</v>
      </c>
      <c r="G947" s="37"/>
      <c r="H947" s="37"/>
      <c r="I947" s="207"/>
      <c r="J947" s="37"/>
      <c r="K947" s="37"/>
      <c r="L947" s="40"/>
      <c r="M947" s="208"/>
      <c r="N947" s="209"/>
      <c r="O947" s="72"/>
      <c r="P947" s="72"/>
      <c r="Q947" s="72"/>
      <c r="R947" s="72"/>
      <c r="S947" s="72"/>
      <c r="T947" s="73"/>
      <c r="U947" s="35"/>
      <c r="V947" s="35"/>
      <c r="W947" s="35"/>
      <c r="X947" s="35"/>
      <c r="Y947" s="35"/>
      <c r="Z947" s="35"/>
      <c r="AA947" s="35"/>
      <c r="AB947" s="35"/>
      <c r="AC947" s="35"/>
      <c r="AD947" s="35"/>
      <c r="AE947" s="35"/>
      <c r="AT947" s="18" t="s">
        <v>225</v>
      </c>
      <c r="AU947" s="18" t="s">
        <v>86</v>
      </c>
    </row>
    <row r="948" spans="2:51" s="13" customFormat="1" ht="12">
      <c r="B948" s="214"/>
      <c r="C948" s="215"/>
      <c r="D948" s="205" t="s">
        <v>284</v>
      </c>
      <c r="E948" s="216" t="s">
        <v>1</v>
      </c>
      <c r="F948" s="217" t="s">
        <v>1801</v>
      </c>
      <c r="G948" s="215"/>
      <c r="H948" s="218">
        <v>1</v>
      </c>
      <c r="I948" s="219"/>
      <c r="J948" s="215"/>
      <c r="K948" s="215"/>
      <c r="L948" s="220"/>
      <c r="M948" s="221"/>
      <c r="N948" s="222"/>
      <c r="O948" s="222"/>
      <c r="P948" s="222"/>
      <c r="Q948" s="222"/>
      <c r="R948" s="222"/>
      <c r="S948" s="222"/>
      <c r="T948" s="223"/>
      <c r="AT948" s="224" t="s">
        <v>284</v>
      </c>
      <c r="AU948" s="224" t="s">
        <v>86</v>
      </c>
      <c r="AV948" s="13" t="s">
        <v>86</v>
      </c>
      <c r="AW948" s="13" t="s">
        <v>32</v>
      </c>
      <c r="AX948" s="13" t="s">
        <v>84</v>
      </c>
      <c r="AY948" s="224" t="s">
        <v>205</v>
      </c>
    </row>
    <row r="949" spans="1:65" s="2" customFormat="1" ht="24.2" customHeight="1">
      <c r="A949" s="35"/>
      <c r="B949" s="36"/>
      <c r="C949" s="192" t="s">
        <v>1802</v>
      </c>
      <c r="D949" s="192" t="s">
        <v>207</v>
      </c>
      <c r="E949" s="193" t="s">
        <v>1803</v>
      </c>
      <c r="F949" s="194" t="s">
        <v>1804</v>
      </c>
      <c r="G949" s="195" t="s">
        <v>210</v>
      </c>
      <c r="H949" s="196">
        <v>1</v>
      </c>
      <c r="I949" s="197"/>
      <c r="J949" s="198">
        <f>ROUND(I949*H949,2)</f>
        <v>0</v>
      </c>
      <c r="K949" s="194" t="s">
        <v>1</v>
      </c>
      <c r="L949" s="40"/>
      <c r="M949" s="199" t="s">
        <v>1</v>
      </c>
      <c r="N949" s="200" t="s">
        <v>41</v>
      </c>
      <c r="O949" s="72"/>
      <c r="P949" s="201">
        <f>O949*H949</f>
        <v>0</v>
      </c>
      <c r="Q949" s="201">
        <v>0</v>
      </c>
      <c r="R949" s="201">
        <f>Q949*H949</f>
        <v>0</v>
      </c>
      <c r="S949" s="201">
        <v>0</v>
      </c>
      <c r="T949" s="202">
        <f>S949*H949</f>
        <v>0</v>
      </c>
      <c r="U949" s="35"/>
      <c r="V949" s="35"/>
      <c r="W949" s="35"/>
      <c r="X949" s="35"/>
      <c r="Y949" s="35"/>
      <c r="Z949" s="35"/>
      <c r="AA949" s="35"/>
      <c r="AB949" s="35"/>
      <c r="AC949" s="35"/>
      <c r="AD949" s="35"/>
      <c r="AE949" s="35"/>
      <c r="AR949" s="203" t="s">
        <v>341</v>
      </c>
      <c r="AT949" s="203" t="s">
        <v>207</v>
      </c>
      <c r="AU949" s="203" t="s">
        <v>86</v>
      </c>
      <c r="AY949" s="18" t="s">
        <v>205</v>
      </c>
      <c r="BE949" s="204">
        <f>IF(N949="základní",J949,0)</f>
        <v>0</v>
      </c>
      <c r="BF949" s="204">
        <f>IF(N949="snížená",J949,0)</f>
        <v>0</v>
      </c>
      <c r="BG949" s="204">
        <f>IF(N949="zákl. přenesená",J949,0)</f>
        <v>0</v>
      </c>
      <c r="BH949" s="204">
        <f>IF(N949="sníž. přenesená",J949,0)</f>
        <v>0</v>
      </c>
      <c r="BI949" s="204">
        <f>IF(N949="nulová",J949,0)</f>
        <v>0</v>
      </c>
      <c r="BJ949" s="18" t="s">
        <v>84</v>
      </c>
      <c r="BK949" s="204">
        <f>ROUND(I949*H949,2)</f>
        <v>0</v>
      </c>
      <c r="BL949" s="18" t="s">
        <v>341</v>
      </c>
      <c r="BM949" s="203" t="s">
        <v>1805</v>
      </c>
    </row>
    <row r="950" spans="1:47" s="2" customFormat="1" ht="117">
      <c r="A950" s="35"/>
      <c r="B950" s="36"/>
      <c r="C950" s="37"/>
      <c r="D950" s="205" t="s">
        <v>225</v>
      </c>
      <c r="E950" s="37"/>
      <c r="F950" s="206" t="s">
        <v>1806</v>
      </c>
      <c r="G950" s="37"/>
      <c r="H950" s="37"/>
      <c r="I950" s="207"/>
      <c r="J950" s="37"/>
      <c r="K950" s="37"/>
      <c r="L950" s="40"/>
      <c r="M950" s="208"/>
      <c r="N950" s="209"/>
      <c r="O950" s="72"/>
      <c r="P950" s="72"/>
      <c r="Q950" s="72"/>
      <c r="R950" s="72"/>
      <c r="S950" s="72"/>
      <c r="T950" s="73"/>
      <c r="U950" s="35"/>
      <c r="V950" s="35"/>
      <c r="W950" s="35"/>
      <c r="X950" s="35"/>
      <c r="Y950" s="35"/>
      <c r="Z950" s="35"/>
      <c r="AA950" s="35"/>
      <c r="AB950" s="35"/>
      <c r="AC950" s="35"/>
      <c r="AD950" s="35"/>
      <c r="AE950" s="35"/>
      <c r="AT950" s="18" t="s">
        <v>225</v>
      </c>
      <c r="AU950" s="18" t="s">
        <v>86</v>
      </c>
    </row>
    <row r="951" spans="2:51" s="13" customFormat="1" ht="12">
      <c r="B951" s="214"/>
      <c r="C951" s="215"/>
      <c r="D951" s="205" t="s">
        <v>284</v>
      </c>
      <c r="E951" s="216" t="s">
        <v>1</v>
      </c>
      <c r="F951" s="217" t="s">
        <v>1807</v>
      </c>
      <c r="G951" s="215"/>
      <c r="H951" s="218">
        <v>1</v>
      </c>
      <c r="I951" s="219"/>
      <c r="J951" s="215"/>
      <c r="K951" s="215"/>
      <c r="L951" s="220"/>
      <c r="M951" s="221"/>
      <c r="N951" s="222"/>
      <c r="O951" s="222"/>
      <c r="P951" s="222"/>
      <c r="Q951" s="222"/>
      <c r="R951" s="222"/>
      <c r="S951" s="222"/>
      <c r="T951" s="223"/>
      <c r="AT951" s="224" t="s">
        <v>284</v>
      </c>
      <c r="AU951" s="224" t="s">
        <v>86</v>
      </c>
      <c r="AV951" s="13" t="s">
        <v>86</v>
      </c>
      <c r="AW951" s="13" t="s">
        <v>32</v>
      </c>
      <c r="AX951" s="13" t="s">
        <v>84</v>
      </c>
      <c r="AY951" s="224" t="s">
        <v>205</v>
      </c>
    </row>
    <row r="952" spans="1:65" s="2" customFormat="1" ht="24.2" customHeight="1">
      <c r="A952" s="35"/>
      <c r="B952" s="36"/>
      <c r="C952" s="192" t="s">
        <v>1808</v>
      </c>
      <c r="D952" s="192" t="s">
        <v>207</v>
      </c>
      <c r="E952" s="193" t="s">
        <v>1809</v>
      </c>
      <c r="F952" s="194" t="s">
        <v>1810</v>
      </c>
      <c r="G952" s="195" t="s">
        <v>326</v>
      </c>
      <c r="H952" s="196">
        <v>1.5</v>
      </c>
      <c r="I952" s="197"/>
      <c r="J952" s="198">
        <f>ROUND(I952*H952,2)</f>
        <v>0</v>
      </c>
      <c r="K952" s="194" t="s">
        <v>1</v>
      </c>
      <c r="L952" s="40"/>
      <c r="M952" s="199" t="s">
        <v>1</v>
      </c>
      <c r="N952" s="200" t="s">
        <v>41</v>
      </c>
      <c r="O952" s="72"/>
      <c r="P952" s="201">
        <f>O952*H952</f>
        <v>0</v>
      </c>
      <c r="Q952" s="201">
        <v>0</v>
      </c>
      <c r="R952" s="201">
        <f>Q952*H952</f>
        <v>0</v>
      </c>
      <c r="S952" s="201">
        <v>0</v>
      </c>
      <c r="T952" s="202">
        <f>S952*H952</f>
        <v>0</v>
      </c>
      <c r="U952" s="35"/>
      <c r="V952" s="35"/>
      <c r="W952" s="35"/>
      <c r="X952" s="35"/>
      <c r="Y952" s="35"/>
      <c r="Z952" s="35"/>
      <c r="AA952" s="35"/>
      <c r="AB952" s="35"/>
      <c r="AC952" s="35"/>
      <c r="AD952" s="35"/>
      <c r="AE952" s="35"/>
      <c r="AR952" s="203" t="s">
        <v>341</v>
      </c>
      <c r="AT952" s="203" t="s">
        <v>207</v>
      </c>
      <c r="AU952" s="203" t="s">
        <v>86</v>
      </c>
      <c r="AY952" s="18" t="s">
        <v>205</v>
      </c>
      <c r="BE952" s="204">
        <f>IF(N952="základní",J952,0)</f>
        <v>0</v>
      </c>
      <c r="BF952" s="204">
        <f>IF(N952="snížená",J952,0)</f>
        <v>0</v>
      </c>
      <c r="BG952" s="204">
        <f>IF(N952="zákl. přenesená",J952,0)</f>
        <v>0</v>
      </c>
      <c r="BH952" s="204">
        <f>IF(N952="sníž. přenesená",J952,0)</f>
        <v>0</v>
      </c>
      <c r="BI952" s="204">
        <f>IF(N952="nulová",J952,0)</f>
        <v>0</v>
      </c>
      <c r="BJ952" s="18" t="s">
        <v>84</v>
      </c>
      <c r="BK952" s="204">
        <f>ROUND(I952*H952,2)</f>
        <v>0</v>
      </c>
      <c r="BL952" s="18" t="s">
        <v>341</v>
      </c>
      <c r="BM952" s="203" t="s">
        <v>1811</v>
      </c>
    </row>
    <row r="953" spans="1:47" s="2" customFormat="1" ht="126.75">
      <c r="A953" s="35"/>
      <c r="B953" s="36"/>
      <c r="C953" s="37"/>
      <c r="D953" s="205" t="s">
        <v>225</v>
      </c>
      <c r="E953" s="37"/>
      <c r="F953" s="206" t="s">
        <v>1812</v>
      </c>
      <c r="G953" s="37"/>
      <c r="H953" s="37"/>
      <c r="I953" s="207"/>
      <c r="J953" s="37"/>
      <c r="K953" s="37"/>
      <c r="L953" s="40"/>
      <c r="M953" s="208"/>
      <c r="N953" s="209"/>
      <c r="O953" s="72"/>
      <c r="P953" s="72"/>
      <c r="Q953" s="72"/>
      <c r="R953" s="72"/>
      <c r="S953" s="72"/>
      <c r="T953" s="73"/>
      <c r="U953" s="35"/>
      <c r="V953" s="35"/>
      <c r="W953" s="35"/>
      <c r="X953" s="35"/>
      <c r="Y953" s="35"/>
      <c r="Z953" s="35"/>
      <c r="AA953" s="35"/>
      <c r="AB953" s="35"/>
      <c r="AC953" s="35"/>
      <c r="AD953" s="35"/>
      <c r="AE953" s="35"/>
      <c r="AT953" s="18" t="s">
        <v>225</v>
      </c>
      <c r="AU953" s="18" t="s">
        <v>86</v>
      </c>
    </row>
    <row r="954" spans="2:51" s="13" customFormat="1" ht="12">
      <c r="B954" s="214"/>
      <c r="C954" s="215"/>
      <c r="D954" s="205" t="s">
        <v>284</v>
      </c>
      <c r="E954" s="216" t="s">
        <v>1</v>
      </c>
      <c r="F954" s="217" t="s">
        <v>1813</v>
      </c>
      <c r="G954" s="215"/>
      <c r="H954" s="218">
        <v>1.5</v>
      </c>
      <c r="I954" s="219"/>
      <c r="J954" s="215"/>
      <c r="K954" s="215"/>
      <c r="L954" s="220"/>
      <c r="M954" s="221"/>
      <c r="N954" s="222"/>
      <c r="O954" s="222"/>
      <c r="P954" s="222"/>
      <c r="Q954" s="222"/>
      <c r="R954" s="222"/>
      <c r="S954" s="222"/>
      <c r="T954" s="223"/>
      <c r="AT954" s="224" t="s">
        <v>284</v>
      </c>
      <c r="AU954" s="224" t="s">
        <v>86</v>
      </c>
      <c r="AV954" s="13" t="s">
        <v>86</v>
      </c>
      <c r="AW954" s="13" t="s">
        <v>32</v>
      </c>
      <c r="AX954" s="13" t="s">
        <v>84</v>
      </c>
      <c r="AY954" s="224" t="s">
        <v>205</v>
      </c>
    </row>
    <row r="955" spans="1:65" s="2" customFormat="1" ht="24.2" customHeight="1">
      <c r="A955" s="35"/>
      <c r="B955" s="36"/>
      <c r="C955" s="192" t="s">
        <v>1814</v>
      </c>
      <c r="D955" s="192" t="s">
        <v>207</v>
      </c>
      <c r="E955" s="193" t="s">
        <v>1815</v>
      </c>
      <c r="F955" s="194" t="s">
        <v>1816</v>
      </c>
      <c r="G955" s="195" t="s">
        <v>326</v>
      </c>
      <c r="H955" s="196">
        <v>8.2</v>
      </c>
      <c r="I955" s="197"/>
      <c r="J955" s="198">
        <f>ROUND(I955*H955,2)</f>
        <v>0</v>
      </c>
      <c r="K955" s="194" t="s">
        <v>1</v>
      </c>
      <c r="L955" s="40"/>
      <c r="M955" s="199" t="s">
        <v>1</v>
      </c>
      <c r="N955" s="200" t="s">
        <v>41</v>
      </c>
      <c r="O955" s="72"/>
      <c r="P955" s="201">
        <f>O955*H955</f>
        <v>0</v>
      </c>
      <c r="Q955" s="201">
        <v>0</v>
      </c>
      <c r="R955" s="201">
        <f>Q955*H955</f>
        <v>0</v>
      </c>
      <c r="S955" s="201">
        <v>0</v>
      </c>
      <c r="T955" s="202">
        <f>S955*H955</f>
        <v>0</v>
      </c>
      <c r="U955" s="35"/>
      <c r="V955" s="35"/>
      <c r="W955" s="35"/>
      <c r="X955" s="35"/>
      <c r="Y955" s="35"/>
      <c r="Z955" s="35"/>
      <c r="AA955" s="35"/>
      <c r="AB955" s="35"/>
      <c r="AC955" s="35"/>
      <c r="AD955" s="35"/>
      <c r="AE955" s="35"/>
      <c r="AR955" s="203" t="s">
        <v>341</v>
      </c>
      <c r="AT955" s="203" t="s">
        <v>207</v>
      </c>
      <c r="AU955" s="203" t="s">
        <v>86</v>
      </c>
      <c r="AY955" s="18" t="s">
        <v>205</v>
      </c>
      <c r="BE955" s="204">
        <f>IF(N955="základní",J955,0)</f>
        <v>0</v>
      </c>
      <c r="BF955" s="204">
        <f>IF(N955="snížená",J955,0)</f>
        <v>0</v>
      </c>
      <c r="BG955" s="204">
        <f>IF(N955="zákl. přenesená",J955,0)</f>
        <v>0</v>
      </c>
      <c r="BH955" s="204">
        <f>IF(N955="sníž. přenesená",J955,0)</f>
        <v>0</v>
      </c>
      <c r="BI955" s="204">
        <f>IF(N955="nulová",J955,0)</f>
        <v>0</v>
      </c>
      <c r="BJ955" s="18" t="s">
        <v>84</v>
      </c>
      <c r="BK955" s="204">
        <f>ROUND(I955*H955,2)</f>
        <v>0</v>
      </c>
      <c r="BL955" s="18" t="s">
        <v>341</v>
      </c>
      <c r="BM955" s="203" t="s">
        <v>1817</v>
      </c>
    </row>
    <row r="956" spans="1:47" s="2" customFormat="1" ht="117">
      <c r="A956" s="35"/>
      <c r="B956" s="36"/>
      <c r="C956" s="37"/>
      <c r="D956" s="205" t="s">
        <v>225</v>
      </c>
      <c r="E956" s="37"/>
      <c r="F956" s="206" t="s">
        <v>1818</v>
      </c>
      <c r="G956" s="37"/>
      <c r="H956" s="37"/>
      <c r="I956" s="207"/>
      <c r="J956" s="37"/>
      <c r="K956" s="37"/>
      <c r="L956" s="40"/>
      <c r="M956" s="208"/>
      <c r="N956" s="209"/>
      <c r="O956" s="72"/>
      <c r="P956" s="72"/>
      <c r="Q956" s="72"/>
      <c r="R956" s="72"/>
      <c r="S956" s="72"/>
      <c r="T956" s="73"/>
      <c r="U956" s="35"/>
      <c r="V956" s="35"/>
      <c r="W956" s="35"/>
      <c r="X956" s="35"/>
      <c r="Y956" s="35"/>
      <c r="Z956" s="35"/>
      <c r="AA956" s="35"/>
      <c r="AB956" s="35"/>
      <c r="AC956" s="35"/>
      <c r="AD956" s="35"/>
      <c r="AE956" s="35"/>
      <c r="AT956" s="18" t="s">
        <v>225</v>
      </c>
      <c r="AU956" s="18" t="s">
        <v>86</v>
      </c>
    </row>
    <row r="957" spans="2:51" s="13" customFormat="1" ht="12">
      <c r="B957" s="214"/>
      <c r="C957" s="215"/>
      <c r="D957" s="205" t="s">
        <v>284</v>
      </c>
      <c r="E957" s="216" t="s">
        <v>1</v>
      </c>
      <c r="F957" s="217" t="s">
        <v>1819</v>
      </c>
      <c r="G957" s="215"/>
      <c r="H957" s="218">
        <v>8.2</v>
      </c>
      <c r="I957" s="219"/>
      <c r="J957" s="215"/>
      <c r="K957" s="215"/>
      <c r="L957" s="220"/>
      <c r="M957" s="221"/>
      <c r="N957" s="222"/>
      <c r="O957" s="222"/>
      <c r="P957" s="222"/>
      <c r="Q957" s="222"/>
      <c r="R957" s="222"/>
      <c r="S957" s="222"/>
      <c r="T957" s="223"/>
      <c r="AT957" s="224" t="s">
        <v>284</v>
      </c>
      <c r="AU957" s="224" t="s">
        <v>86</v>
      </c>
      <c r="AV957" s="13" t="s">
        <v>86</v>
      </c>
      <c r="AW957" s="13" t="s">
        <v>32</v>
      </c>
      <c r="AX957" s="13" t="s">
        <v>84</v>
      </c>
      <c r="AY957" s="224" t="s">
        <v>205</v>
      </c>
    </row>
    <row r="958" spans="1:65" s="2" customFormat="1" ht="24.2" customHeight="1">
      <c r="A958" s="35"/>
      <c r="B958" s="36"/>
      <c r="C958" s="192" t="s">
        <v>1820</v>
      </c>
      <c r="D958" s="192" t="s">
        <v>207</v>
      </c>
      <c r="E958" s="193" t="s">
        <v>1821</v>
      </c>
      <c r="F958" s="194" t="s">
        <v>1822</v>
      </c>
      <c r="G958" s="195" t="s">
        <v>326</v>
      </c>
      <c r="H958" s="196">
        <v>13</v>
      </c>
      <c r="I958" s="197"/>
      <c r="J958" s="198">
        <f>ROUND(I958*H958,2)</f>
        <v>0</v>
      </c>
      <c r="K958" s="194" t="s">
        <v>1</v>
      </c>
      <c r="L958" s="40"/>
      <c r="M958" s="199" t="s">
        <v>1</v>
      </c>
      <c r="N958" s="200" t="s">
        <v>41</v>
      </c>
      <c r="O958" s="72"/>
      <c r="P958" s="201">
        <f>O958*H958</f>
        <v>0</v>
      </c>
      <c r="Q958" s="201">
        <v>0</v>
      </c>
      <c r="R958" s="201">
        <f>Q958*H958</f>
        <v>0</v>
      </c>
      <c r="S958" s="201">
        <v>0</v>
      </c>
      <c r="T958" s="202">
        <f>S958*H958</f>
        <v>0</v>
      </c>
      <c r="U958" s="35"/>
      <c r="V958" s="35"/>
      <c r="W958" s="35"/>
      <c r="X958" s="35"/>
      <c r="Y958" s="35"/>
      <c r="Z958" s="35"/>
      <c r="AA958" s="35"/>
      <c r="AB958" s="35"/>
      <c r="AC958" s="35"/>
      <c r="AD958" s="35"/>
      <c r="AE958" s="35"/>
      <c r="AR958" s="203" t="s">
        <v>341</v>
      </c>
      <c r="AT958" s="203" t="s">
        <v>207</v>
      </c>
      <c r="AU958" s="203" t="s">
        <v>86</v>
      </c>
      <c r="AY958" s="18" t="s">
        <v>205</v>
      </c>
      <c r="BE958" s="204">
        <f>IF(N958="základní",J958,0)</f>
        <v>0</v>
      </c>
      <c r="BF958" s="204">
        <f>IF(N958="snížená",J958,0)</f>
        <v>0</v>
      </c>
      <c r="BG958" s="204">
        <f>IF(N958="zákl. přenesená",J958,0)</f>
        <v>0</v>
      </c>
      <c r="BH958" s="204">
        <f>IF(N958="sníž. přenesená",J958,0)</f>
        <v>0</v>
      </c>
      <c r="BI958" s="204">
        <f>IF(N958="nulová",J958,0)</f>
        <v>0</v>
      </c>
      <c r="BJ958" s="18" t="s">
        <v>84</v>
      </c>
      <c r="BK958" s="204">
        <f>ROUND(I958*H958,2)</f>
        <v>0</v>
      </c>
      <c r="BL958" s="18" t="s">
        <v>341</v>
      </c>
      <c r="BM958" s="203" t="s">
        <v>1823</v>
      </c>
    </row>
    <row r="959" spans="1:47" s="2" customFormat="1" ht="97.5">
      <c r="A959" s="35"/>
      <c r="B959" s="36"/>
      <c r="C959" s="37"/>
      <c r="D959" s="205" t="s">
        <v>225</v>
      </c>
      <c r="E959" s="37"/>
      <c r="F959" s="206" t="s">
        <v>1824</v>
      </c>
      <c r="G959" s="37"/>
      <c r="H959" s="37"/>
      <c r="I959" s="207"/>
      <c r="J959" s="37"/>
      <c r="K959" s="37"/>
      <c r="L959" s="40"/>
      <c r="M959" s="208"/>
      <c r="N959" s="209"/>
      <c r="O959" s="72"/>
      <c r="P959" s="72"/>
      <c r="Q959" s="72"/>
      <c r="R959" s="72"/>
      <c r="S959" s="72"/>
      <c r="T959" s="73"/>
      <c r="U959" s="35"/>
      <c r="V959" s="35"/>
      <c r="W959" s="35"/>
      <c r="X959" s="35"/>
      <c r="Y959" s="35"/>
      <c r="Z959" s="35"/>
      <c r="AA959" s="35"/>
      <c r="AB959" s="35"/>
      <c r="AC959" s="35"/>
      <c r="AD959" s="35"/>
      <c r="AE959" s="35"/>
      <c r="AT959" s="18" t="s">
        <v>225</v>
      </c>
      <c r="AU959" s="18" t="s">
        <v>86</v>
      </c>
    </row>
    <row r="960" spans="2:51" s="13" customFormat="1" ht="12">
      <c r="B960" s="214"/>
      <c r="C960" s="215"/>
      <c r="D960" s="205" t="s">
        <v>284</v>
      </c>
      <c r="E960" s="216" t="s">
        <v>1</v>
      </c>
      <c r="F960" s="217" t="s">
        <v>1825</v>
      </c>
      <c r="G960" s="215"/>
      <c r="H960" s="218">
        <v>13</v>
      </c>
      <c r="I960" s="219"/>
      <c r="J960" s="215"/>
      <c r="K960" s="215"/>
      <c r="L960" s="220"/>
      <c r="M960" s="221"/>
      <c r="N960" s="222"/>
      <c r="O960" s="222"/>
      <c r="P960" s="222"/>
      <c r="Q960" s="222"/>
      <c r="R960" s="222"/>
      <c r="S960" s="222"/>
      <c r="T960" s="223"/>
      <c r="AT960" s="224" t="s">
        <v>284</v>
      </c>
      <c r="AU960" s="224" t="s">
        <v>86</v>
      </c>
      <c r="AV960" s="13" t="s">
        <v>86</v>
      </c>
      <c r="AW960" s="13" t="s">
        <v>32</v>
      </c>
      <c r="AX960" s="13" t="s">
        <v>84</v>
      </c>
      <c r="AY960" s="224" t="s">
        <v>205</v>
      </c>
    </row>
    <row r="961" spans="1:65" s="2" customFormat="1" ht="24.2" customHeight="1">
      <c r="A961" s="35"/>
      <c r="B961" s="36"/>
      <c r="C961" s="192" t="s">
        <v>1826</v>
      </c>
      <c r="D961" s="192" t="s">
        <v>207</v>
      </c>
      <c r="E961" s="193" t="s">
        <v>1827</v>
      </c>
      <c r="F961" s="194" t="s">
        <v>1828</v>
      </c>
      <c r="G961" s="195" t="s">
        <v>326</v>
      </c>
      <c r="H961" s="196">
        <v>2.75</v>
      </c>
      <c r="I961" s="197"/>
      <c r="J961" s="198">
        <f>ROUND(I961*H961,2)</f>
        <v>0</v>
      </c>
      <c r="K961" s="194" t="s">
        <v>1</v>
      </c>
      <c r="L961" s="40"/>
      <c r="M961" s="199" t="s">
        <v>1</v>
      </c>
      <c r="N961" s="200" t="s">
        <v>41</v>
      </c>
      <c r="O961" s="72"/>
      <c r="P961" s="201">
        <f>O961*H961</f>
        <v>0</v>
      </c>
      <c r="Q961" s="201">
        <v>0</v>
      </c>
      <c r="R961" s="201">
        <f>Q961*H961</f>
        <v>0</v>
      </c>
      <c r="S961" s="201">
        <v>0</v>
      </c>
      <c r="T961" s="202">
        <f>S961*H961</f>
        <v>0</v>
      </c>
      <c r="U961" s="35"/>
      <c r="V961" s="35"/>
      <c r="W961" s="35"/>
      <c r="X961" s="35"/>
      <c r="Y961" s="35"/>
      <c r="Z961" s="35"/>
      <c r="AA961" s="35"/>
      <c r="AB961" s="35"/>
      <c r="AC961" s="35"/>
      <c r="AD961" s="35"/>
      <c r="AE961" s="35"/>
      <c r="AR961" s="203" t="s">
        <v>341</v>
      </c>
      <c r="AT961" s="203" t="s">
        <v>207</v>
      </c>
      <c r="AU961" s="203" t="s">
        <v>86</v>
      </c>
      <c r="AY961" s="18" t="s">
        <v>205</v>
      </c>
      <c r="BE961" s="204">
        <f>IF(N961="základní",J961,0)</f>
        <v>0</v>
      </c>
      <c r="BF961" s="204">
        <f>IF(N961="snížená",J961,0)</f>
        <v>0</v>
      </c>
      <c r="BG961" s="204">
        <f>IF(N961="zákl. přenesená",J961,0)</f>
        <v>0</v>
      </c>
      <c r="BH961" s="204">
        <f>IF(N961="sníž. přenesená",J961,0)</f>
        <v>0</v>
      </c>
      <c r="BI961" s="204">
        <f>IF(N961="nulová",J961,0)</f>
        <v>0</v>
      </c>
      <c r="BJ961" s="18" t="s">
        <v>84</v>
      </c>
      <c r="BK961" s="204">
        <f>ROUND(I961*H961,2)</f>
        <v>0</v>
      </c>
      <c r="BL961" s="18" t="s">
        <v>341</v>
      </c>
      <c r="BM961" s="203" t="s">
        <v>1829</v>
      </c>
    </row>
    <row r="962" spans="1:47" s="2" customFormat="1" ht="117">
      <c r="A962" s="35"/>
      <c r="B962" s="36"/>
      <c r="C962" s="37"/>
      <c r="D962" s="205" t="s">
        <v>225</v>
      </c>
      <c r="E962" s="37"/>
      <c r="F962" s="206" t="s">
        <v>1818</v>
      </c>
      <c r="G962" s="37"/>
      <c r="H962" s="37"/>
      <c r="I962" s="207"/>
      <c r="J962" s="37"/>
      <c r="K962" s="37"/>
      <c r="L962" s="40"/>
      <c r="M962" s="208"/>
      <c r="N962" s="209"/>
      <c r="O962" s="72"/>
      <c r="P962" s="72"/>
      <c r="Q962" s="72"/>
      <c r="R962" s="72"/>
      <c r="S962" s="72"/>
      <c r="T962" s="73"/>
      <c r="U962" s="35"/>
      <c r="V962" s="35"/>
      <c r="W962" s="35"/>
      <c r="X962" s="35"/>
      <c r="Y962" s="35"/>
      <c r="Z962" s="35"/>
      <c r="AA962" s="35"/>
      <c r="AB962" s="35"/>
      <c r="AC962" s="35"/>
      <c r="AD962" s="35"/>
      <c r="AE962" s="35"/>
      <c r="AT962" s="18" t="s">
        <v>225</v>
      </c>
      <c r="AU962" s="18" t="s">
        <v>86</v>
      </c>
    </row>
    <row r="963" spans="2:51" s="13" customFormat="1" ht="12">
      <c r="B963" s="214"/>
      <c r="C963" s="215"/>
      <c r="D963" s="205" t="s">
        <v>284</v>
      </c>
      <c r="E963" s="216" t="s">
        <v>1</v>
      </c>
      <c r="F963" s="217" t="s">
        <v>1830</v>
      </c>
      <c r="G963" s="215"/>
      <c r="H963" s="218">
        <v>2.75</v>
      </c>
      <c r="I963" s="219"/>
      <c r="J963" s="215"/>
      <c r="K963" s="215"/>
      <c r="L963" s="220"/>
      <c r="M963" s="221"/>
      <c r="N963" s="222"/>
      <c r="O963" s="222"/>
      <c r="P963" s="222"/>
      <c r="Q963" s="222"/>
      <c r="R963" s="222"/>
      <c r="S963" s="222"/>
      <c r="T963" s="223"/>
      <c r="AT963" s="224" t="s">
        <v>284</v>
      </c>
      <c r="AU963" s="224" t="s">
        <v>86</v>
      </c>
      <c r="AV963" s="13" t="s">
        <v>86</v>
      </c>
      <c r="AW963" s="13" t="s">
        <v>32</v>
      </c>
      <c r="AX963" s="13" t="s">
        <v>84</v>
      </c>
      <c r="AY963" s="224" t="s">
        <v>205</v>
      </c>
    </row>
    <row r="964" spans="1:65" s="2" customFormat="1" ht="14.45" customHeight="1">
      <c r="A964" s="35"/>
      <c r="B964" s="36"/>
      <c r="C964" s="192" t="s">
        <v>1831</v>
      </c>
      <c r="D964" s="192" t="s">
        <v>207</v>
      </c>
      <c r="E964" s="193" t="s">
        <v>1832</v>
      </c>
      <c r="F964" s="194" t="s">
        <v>1833</v>
      </c>
      <c r="G964" s="195" t="s">
        <v>210</v>
      </c>
      <c r="H964" s="196">
        <v>1</v>
      </c>
      <c r="I964" s="197"/>
      <c r="J964" s="198">
        <f>ROUND(I964*H964,2)</f>
        <v>0</v>
      </c>
      <c r="K964" s="194" t="s">
        <v>1</v>
      </c>
      <c r="L964" s="40"/>
      <c r="M964" s="199" t="s">
        <v>1</v>
      </c>
      <c r="N964" s="200" t="s">
        <v>41</v>
      </c>
      <c r="O964" s="72"/>
      <c r="P964" s="201">
        <f>O964*H964</f>
        <v>0</v>
      </c>
      <c r="Q964" s="201">
        <v>0</v>
      </c>
      <c r="R964" s="201">
        <f>Q964*H964</f>
        <v>0</v>
      </c>
      <c r="S964" s="201">
        <v>0</v>
      </c>
      <c r="T964" s="202">
        <f>S964*H964</f>
        <v>0</v>
      </c>
      <c r="U964" s="35"/>
      <c r="V964" s="35"/>
      <c r="W964" s="35"/>
      <c r="X964" s="35"/>
      <c r="Y964" s="35"/>
      <c r="Z964" s="35"/>
      <c r="AA964" s="35"/>
      <c r="AB964" s="35"/>
      <c r="AC964" s="35"/>
      <c r="AD964" s="35"/>
      <c r="AE964" s="35"/>
      <c r="AR964" s="203" t="s">
        <v>341</v>
      </c>
      <c r="AT964" s="203" t="s">
        <v>207</v>
      </c>
      <c r="AU964" s="203" t="s">
        <v>86</v>
      </c>
      <c r="AY964" s="18" t="s">
        <v>205</v>
      </c>
      <c r="BE964" s="204">
        <f>IF(N964="základní",J964,0)</f>
        <v>0</v>
      </c>
      <c r="BF964" s="204">
        <f>IF(N964="snížená",J964,0)</f>
        <v>0</v>
      </c>
      <c r="BG964" s="204">
        <f>IF(N964="zákl. přenesená",J964,0)</f>
        <v>0</v>
      </c>
      <c r="BH964" s="204">
        <f>IF(N964="sníž. přenesená",J964,0)</f>
        <v>0</v>
      </c>
      <c r="BI964" s="204">
        <f>IF(N964="nulová",J964,0)</f>
        <v>0</v>
      </c>
      <c r="BJ964" s="18" t="s">
        <v>84</v>
      </c>
      <c r="BK964" s="204">
        <f>ROUND(I964*H964,2)</f>
        <v>0</v>
      </c>
      <c r="BL964" s="18" t="s">
        <v>341</v>
      </c>
      <c r="BM964" s="203" t="s">
        <v>1834</v>
      </c>
    </row>
    <row r="965" spans="1:47" s="2" customFormat="1" ht="97.5">
      <c r="A965" s="35"/>
      <c r="B965" s="36"/>
      <c r="C965" s="37"/>
      <c r="D965" s="205" t="s">
        <v>225</v>
      </c>
      <c r="E965" s="37"/>
      <c r="F965" s="206" t="s">
        <v>1835</v>
      </c>
      <c r="G965" s="37"/>
      <c r="H965" s="37"/>
      <c r="I965" s="207"/>
      <c r="J965" s="37"/>
      <c r="K965" s="37"/>
      <c r="L965" s="40"/>
      <c r="M965" s="208"/>
      <c r="N965" s="209"/>
      <c r="O965" s="72"/>
      <c r="P965" s="72"/>
      <c r="Q965" s="72"/>
      <c r="R965" s="72"/>
      <c r="S965" s="72"/>
      <c r="T965" s="73"/>
      <c r="U965" s="35"/>
      <c r="V965" s="35"/>
      <c r="W965" s="35"/>
      <c r="X965" s="35"/>
      <c r="Y965" s="35"/>
      <c r="Z965" s="35"/>
      <c r="AA965" s="35"/>
      <c r="AB965" s="35"/>
      <c r="AC965" s="35"/>
      <c r="AD965" s="35"/>
      <c r="AE965" s="35"/>
      <c r="AT965" s="18" t="s">
        <v>225</v>
      </c>
      <c r="AU965" s="18" t="s">
        <v>86</v>
      </c>
    </row>
    <row r="966" spans="2:51" s="13" customFormat="1" ht="12">
      <c r="B966" s="214"/>
      <c r="C966" s="215"/>
      <c r="D966" s="205" t="s">
        <v>284</v>
      </c>
      <c r="E966" s="216" t="s">
        <v>1</v>
      </c>
      <c r="F966" s="217" t="s">
        <v>1836</v>
      </c>
      <c r="G966" s="215"/>
      <c r="H966" s="218">
        <v>1</v>
      </c>
      <c r="I966" s="219"/>
      <c r="J966" s="215"/>
      <c r="K966" s="215"/>
      <c r="L966" s="220"/>
      <c r="M966" s="221"/>
      <c r="N966" s="222"/>
      <c r="O966" s="222"/>
      <c r="P966" s="222"/>
      <c r="Q966" s="222"/>
      <c r="R966" s="222"/>
      <c r="S966" s="222"/>
      <c r="T966" s="223"/>
      <c r="AT966" s="224" t="s">
        <v>284</v>
      </c>
      <c r="AU966" s="224" t="s">
        <v>86</v>
      </c>
      <c r="AV966" s="13" t="s">
        <v>86</v>
      </c>
      <c r="AW966" s="13" t="s">
        <v>32</v>
      </c>
      <c r="AX966" s="13" t="s">
        <v>84</v>
      </c>
      <c r="AY966" s="224" t="s">
        <v>205</v>
      </c>
    </row>
    <row r="967" spans="1:65" s="2" customFormat="1" ht="14.45" customHeight="1">
      <c r="A967" s="35"/>
      <c r="B967" s="36"/>
      <c r="C967" s="192" t="s">
        <v>1837</v>
      </c>
      <c r="D967" s="192" t="s">
        <v>207</v>
      </c>
      <c r="E967" s="193" t="s">
        <v>1838</v>
      </c>
      <c r="F967" s="194" t="s">
        <v>1839</v>
      </c>
      <c r="G967" s="195" t="s">
        <v>1840</v>
      </c>
      <c r="H967" s="196">
        <v>2</v>
      </c>
      <c r="I967" s="197"/>
      <c r="J967" s="198">
        <f>ROUND(I967*H967,2)</f>
        <v>0</v>
      </c>
      <c r="K967" s="194" t="s">
        <v>1</v>
      </c>
      <c r="L967" s="40"/>
      <c r="M967" s="199" t="s">
        <v>1</v>
      </c>
      <c r="N967" s="200" t="s">
        <v>41</v>
      </c>
      <c r="O967" s="72"/>
      <c r="P967" s="201">
        <f>O967*H967</f>
        <v>0</v>
      </c>
      <c r="Q967" s="201">
        <v>0</v>
      </c>
      <c r="R967" s="201">
        <f>Q967*H967</f>
        <v>0</v>
      </c>
      <c r="S967" s="201">
        <v>0</v>
      </c>
      <c r="T967" s="202">
        <f>S967*H967</f>
        <v>0</v>
      </c>
      <c r="U967" s="35"/>
      <c r="V967" s="35"/>
      <c r="W967" s="35"/>
      <c r="X967" s="35"/>
      <c r="Y967" s="35"/>
      <c r="Z967" s="35"/>
      <c r="AA967" s="35"/>
      <c r="AB967" s="35"/>
      <c r="AC967" s="35"/>
      <c r="AD967" s="35"/>
      <c r="AE967" s="35"/>
      <c r="AR967" s="203" t="s">
        <v>341</v>
      </c>
      <c r="AT967" s="203" t="s">
        <v>207</v>
      </c>
      <c r="AU967" s="203" t="s">
        <v>86</v>
      </c>
      <c r="AY967" s="18" t="s">
        <v>205</v>
      </c>
      <c r="BE967" s="204">
        <f>IF(N967="základní",J967,0)</f>
        <v>0</v>
      </c>
      <c r="BF967" s="204">
        <f>IF(N967="snížená",J967,0)</f>
        <v>0</v>
      </c>
      <c r="BG967" s="204">
        <f>IF(N967="zákl. přenesená",J967,0)</f>
        <v>0</v>
      </c>
      <c r="BH967" s="204">
        <f>IF(N967="sníž. přenesená",J967,0)</f>
        <v>0</v>
      </c>
      <c r="BI967" s="204">
        <f>IF(N967="nulová",J967,0)</f>
        <v>0</v>
      </c>
      <c r="BJ967" s="18" t="s">
        <v>84</v>
      </c>
      <c r="BK967" s="204">
        <f>ROUND(I967*H967,2)</f>
        <v>0</v>
      </c>
      <c r="BL967" s="18" t="s">
        <v>341</v>
      </c>
      <c r="BM967" s="203" t="s">
        <v>1841</v>
      </c>
    </row>
    <row r="968" spans="1:47" s="2" customFormat="1" ht="117">
      <c r="A968" s="35"/>
      <c r="B968" s="36"/>
      <c r="C968" s="37"/>
      <c r="D968" s="205" t="s">
        <v>225</v>
      </c>
      <c r="E968" s="37"/>
      <c r="F968" s="206" t="s">
        <v>1842</v>
      </c>
      <c r="G968" s="37"/>
      <c r="H968" s="37"/>
      <c r="I968" s="207"/>
      <c r="J968" s="37"/>
      <c r="K968" s="37"/>
      <c r="L968" s="40"/>
      <c r="M968" s="208"/>
      <c r="N968" s="209"/>
      <c r="O968" s="72"/>
      <c r="P968" s="72"/>
      <c r="Q968" s="72"/>
      <c r="R968" s="72"/>
      <c r="S968" s="72"/>
      <c r="T968" s="73"/>
      <c r="U968" s="35"/>
      <c r="V968" s="35"/>
      <c r="W968" s="35"/>
      <c r="X968" s="35"/>
      <c r="Y968" s="35"/>
      <c r="Z968" s="35"/>
      <c r="AA968" s="35"/>
      <c r="AB968" s="35"/>
      <c r="AC968" s="35"/>
      <c r="AD968" s="35"/>
      <c r="AE968" s="35"/>
      <c r="AT968" s="18" t="s">
        <v>225</v>
      </c>
      <c r="AU968" s="18" t="s">
        <v>86</v>
      </c>
    </row>
    <row r="969" spans="2:51" s="13" customFormat="1" ht="12">
      <c r="B969" s="214"/>
      <c r="C969" s="215"/>
      <c r="D969" s="205" t="s">
        <v>284</v>
      </c>
      <c r="E969" s="216" t="s">
        <v>1</v>
      </c>
      <c r="F969" s="217" t="s">
        <v>1843</v>
      </c>
      <c r="G969" s="215"/>
      <c r="H969" s="218">
        <v>2</v>
      </c>
      <c r="I969" s="219"/>
      <c r="J969" s="215"/>
      <c r="K969" s="215"/>
      <c r="L969" s="220"/>
      <c r="M969" s="221"/>
      <c r="N969" s="222"/>
      <c r="O969" s="222"/>
      <c r="P969" s="222"/>
      <c r="Q969" s="222"/>
      <c r="R969" s="222"/>
      <c r="S969" s="222"/>
      <c r="T969" s="223"/>
      <c r="AT969" s="224" t="s">
        <v>284</v>
      </c>
      <c r="AU969" s="224" t="s">
        <v>86</v>
      </c>
      <c r="AV969" s="13" t="s">
        <v>86</v>
      </c>
      <c r="AW969" s="13" t="s">
        <v>32</v>
      </c>
      <c r="AX969" s="13" t="s">
        <v>84</v>
      </c>
      <c r="AY969" s="224" t="s">
        <v>205</v>
      </c>
    </row>
    <row r="970" spans="1:65" s="2" customFormat="1" ht="24.2" customHeight="1">
      <c r="A970" s="35"/>
      <c r="B970" s="36"/>
      <c r="C970" s="192" t="s">
        <v>1844</v>
      </c>
      <c r="D970" s="192" t="s">
        <v>207</v>
      </c>
      <c r="E970" s="193" t="s">
        <v>1845</v>
      </c>
      <c r="F970" s="194" t="s">
        <v>1846</v>
      </c>
      <c r="G970" s="195" t="s">
        <v>1847</v>
      </c>
      <c r="H970" s="196">
        <v>1</v>
      </c>
      <c r="I970" s="197"/>
      <c r="J970" s="198">
        <f>ROUND(I970*H970,2)</f>
        <v>0</v>
      </c>
      <c r="K970" s="194" t="s">
        <v>1</v>
      </c>
      <c r="L970" s="40"/>
      <c r="M970" s="199" t="s">
        <v>1</v>
      </c>
      <c r="N970" s="200" t="s">
        <v>41</v>
      </c>
      <c r="O970" s="72"/>
      <c r="P970" s="201">
        <f>O970*H970</f>
        <v>0</v>
      </c>
      <c r="Q970" s="201">
        <v>0</v>
      </c>
      <c r="R970" s="201">
        <f>Q970*H970</f>
        <v>0</v>
      </c>
      <c r="S970" s="201">
        <v>0</v>
      </c>
      <c r="T970" s="202">
        <f>S970*H970</f>
        <v>0</v>
      </c>
      <c r="U970" s="35"/>
      <c r="V970" s="35"/>
      <c r="W970" s="35"/>
      <c r="X970" s="35"/>
      <c r="Y970" s="35"/>
      <c r="Z970" s="35"/>
      <c r="AA970" s="35"/>
      <c r="AB970" s="35"/>
      <c r="AC970" s="35"/>
      <c r="AD970" s="35"/>
      <c r="AE970" s="35"/>
      <c r="AR970" s="203" t="s">
        <v>341</v>
      </c>
      <c r="AT970" s="203" t="s">
        <v>207</v>
      </c>
      <c r="AU970" s="203" t="s">
        <v>86</v>
      </c>
      <c r="AY970" s="18" t="s">
        <v>205</v>
      </c>
      <c r="BE970" s="204">
        <f>IF(N970="základní",J970,0)</f>
        <v>0</v>
      </c>
      <c r="BF970" s="204">
        <f>IF(N970="snížená",J970,0)</f>
        <v>0</v>
      </c>
      <c r="BG970" s="204">
        <f>IF(N970="zákl. přenesená",J970,0)</f>
        <v>0</v>
      </c>
      <c r="BH970" s="204">
        <f>IF(N970="sníž. přenesená",J970,0)</f>
        <v>0</v>
      </c>
      <c r="BI970" s="204">
        <f>IF(N970="nulová",J970,0)</f>
        <v>0</v>
      </c>
      <c r="BJ970" s="18" t="s">
        <v>84</v>
      </c>
      <c r="BK970" s="204">
        <f>ROUND(I970*H970,2)</f>
        <v>0</v>
      </c>
      <c r="BL970" s="18" t="s">
        <v>341</v>
      </c>
      <c r="BM970" s="203" t="s">
        <v>1848</v>
      </c>
    </row>
    <row r="971" spans="1:47" s="2" customFormat="1" ht="136.5">
      <c r="A971" s="35"/>
      <c r="B971" s="36"/>
      <c r="C971" s="37"/>
      <c r="D971" s="205" t="s">
        <v>225</v>
      </c>
      <c r="E971" s="37"/>
      <c r="F971" s="206" t="s">
        <v>1849</v>
      </c>
      <c r="G971" s="37"/>
      <c r="H971" s="37"/>
      <c r="I971" s="207"/>
      <c r="J971" s="37"/>
      <c r="K971" s="37"/>
      <c r="L971" s="40"/>
      <c r="M971" s="208"/>
      <c r="N971" s="209"/>
      <c r="O971" s="72"/>
      <c r="P971" s="72"/>
      <c r="Q971" s="72"/>
      <c r="R971" s="72"/>
      <c r="S971" s="72"/>
      <c r="T971" s="73"/>
      <c r="U971" s="35"/>
      <c r="V971" s="35"/>
      <c r="W971" s="35"/>
      <c r="X971" s="35"/>
      <c r="Y971" s="35"/>
      <c r="Z971" s="35"/>
      <c r="AA971" s="35"/>
      <c r="AB971" s="35"/>
      <c r="AC971" s="35"/>
      <c r="AD971" s="35"/>
      <c r="AE971" s="35"/>
      <c r="AT971" s="18" t="s">
        <v>225</v>
      </c>
      <c r="AU971" s="18" t="s">
        <v>86</v>
      </c>
    </row>
    <row r="972" spans="2:51" s="13" customFormat="1" ht="12">
      <c r="B972" s="214"/>
      <c r="C972" s="215"/>
      <c r="D972" s="205" t="s">
        <v>284</v>
      </c>
      <c r="E972" s="216" t="s">
        <v>1</v>
      </c>
      <c r="F972" s="217" t="s">
        <v>1850</v>
      </c>
      <c r="G972" s="215"/>
      <c r="H972" s="218">
        <v>1</v>
      </c>
      <c r="I972" s="219"/>
      <c r="J972" s="215"/>
      <c r="K972" s="215"/>
      <c r="L972" s="220"/>
      <c r="M972" s="221"/>
      <c r="N972" s="222"/>
      <c r="O972" s="222"/>
      <c r="P972" s="222"/>
      <c r="Q972" s="222"/>
      <c r="R972" s="222"/>
      <c r="S972" s="222"/>
      <c r="T972" s="223"/>
      <c r="AT972" s="224" t="s">
        <v>284</v>
      </c>
      <c r="AU972" s="224" t="s">
        <v>86</v>
      </c>
      <c r="AV972" s="13" t="s">
        <v>86</v>
      </c>
      <c r="AW972" s="13" t="s">
        <v>32</v>
      </c>
      <c r="AX972" s="13" t="s">
        <v>84</v>
      </c>
      <c r="AY972" s="224" t="s">
        <v>205</v>
      </c>
    </row>
    <row r="973" spans="1:65" s="2" customFormat="1" ht="24.2" customHeight="1">
      <c r="A973" s="35"/>
      <c r="B973" s="36"/>
      <c r="C973" s="192" t="s">
        <v>1851</v>
      </c>
      <c r="D973" s="192" t="s">
        <v>207</v>
      </c>
      <c r="E973" s="193" t="s">
        <v>1852</v>
      </c>
      <c r="F973" s="194" t="s">
        <v>1853</v>
      </c>
      <c r="G973" s="195" t="s">
        <v>1847</v>
      </c>
      <c r="H973" s="196">
        <v>1</v>
      </c>
      <c r="I973" s="197"/>
      <c r="J973" s="198">
        <f>ROUND(I973*H973,2)</f>
        <v>0</v>
      </c>
      <c r="K973" s="194" t="s">
        <v>1</v>
      </c>
      <c r="L973" s="40"/>
      <c r="M973" s="199" t="s">
        <v>1</v>
      </c>
      <c r="N973" s="200" t="s">
        <v>41</v>
      </c>
      <c r="O973" s="72"/>
      <c r="P973" s="201">
        <f>O973*H973</f>
        <v>0</v>
      </c>
      <c r="Q973" s="201">
        <v>0</v>
      </c>
      <c r="R973" s="201">
        <f>Q973*H973</f>
        <v>0</v>
      </c>
      <c r="S973" s="201">
        <v>0</v>
      </c>
      <c r="T973" s="202">
        <f>S973*H973</f>
        <v>0</v>
      </c>
      <c r="U973" s="35"/>
      <c r="V973" s="35"/>
      <c r="W973" s="35"/>
      <c r="X973" s="35"/>
      <c r="Y973" s="35"/>
      <c r="Z973" s="35"/>
      <c r="AA973" s="35"/>
      <c r="AB973" s="35"/>
      <c r="AC973" s="35"/>
      <c r="AD973" s="35"/>
      <c r="AE973" s="35"/>
      <c r="AR973" s="203" t="s">
        <v>341</v>
      </c>
      <c r="AT973" s="203" t="s">
        <v>207</v>
      </c>
      <c r="AU973" s="203" t="s">
        <v>86</v>
      </c>
      <c r="AY973" s="18" t="s">
        <v>205</v>
      </c>
      <c r="BE973" s="204">
        <f>IF(N973="základní",J973,0)</f>
        <v>0</v>
      </c>
      <c r="BF973" s="204">
        <f>IF(N973="snížená",J973,0)</f>
        <v>0</v>
      </c>
      <c r="BG973" s="204">
        <f>IF(N973="zákl. přenesená",J973,0)</f>
        <v>0</v>
      </c>
      <c r="BH973" s="204">
        <f>IF(N973="sníž. přenesená",J973,0)</f>
        <v>0</v>
      </c>
      <c r="BI973" s="204">
        <f>IF(N973="nulová",J973,0)</f>
        <v>0</v>
      </c>
      <c r="BJ973" s="18" t="s">
        <v>84</v>
      </c>
      <c r="BK973" s="204">
        <f>ROUND(I973*H973,2)</f>
        <v>0</v>
      </c>
      <c r="BL973" s="18" t="s">
        <v>341</v>
      </c>
      <c r="BM973" s="203" t="s">
        <v>1854</v>
      </c>
    </row>
    <row r="974" spans="1:47" s="2" customFormat="1" ht="136.5">
      <c r="A974" s="35"/>
      <c r="B974" s="36"/>
      <c r="C974" s="37"/>
      <c r="D974" s="205" t="s">
        <v>225</v>
      </c>
      <c r="E974" s="37"/>
      <c r="F974" s="206" t="s">
        <v>1855</v>
      </c>
      <c r="G974" s="37"/>
      <c r="H974" s="37"/>
      <c r="I974" s="207"/>
      <c r="J974" s="37"/>
      <c r="K974" s="37"/>
      <c r="L974" s="40"/>
      <c r="M974" s="208"/>
      <c r="N974" s="209"/>
      <c r="O974" s="72"/>
      <c r="P974" s="72"/>
      <c r="Q974" s="72"/>
      <c r="R974" s="72"/>
      <c r="S974" s="72"/>
      <c r="T974" s="73"/>
      <c r="U974" s="35"/>
      <c r="V974" s="35"/>
      <c r="W974" s="35"/>
      <c r="X974" s="35"/>
      <c r="Y974" s="35"/>
      <c r="Z974" s="35"/>
      <c r="AA974" s="35"/>
      <c r="AB974" s="35"/>
      <c r="AC974" s="35"/>
      <c r="AD974" s="35"/>
      <c r="AE974" s="35"/>
      <c r="AT974" s="18" t="s">
        <v>225</v>
      </c>
      <c r="AU974" s="18" t="s">
        <v>86</v>
      </c>
    </row>
    <row r="975" spans="2:51" s="13" customFormat="1" ht="12">
      <c r="B975" s="214"/>
      <c r="C975" s="215"/>
      <c r="D975" s="205" t="s">
        <v>284</v>
      </c>
      <c r="E975" s="216" t="s">
        <v>1</v>
      </c>
      <c r="F975" s="217" t="s">
        <v>1856</v>
      </c>
      <c r="G975" s="215"/>
      <c r="H975" s="218">
        <v>1</v>
      </c>
      <c r="I975" s="219"/>
      <c r="J975" s="215"/>
      <c r="K975" s="215"/>
      <c r="L975" s="220"/>
      <c r="M975" s="221"/>
      <c r="N975" s="222"/>
      <c r="O975" s="222"/>
      <c r="P975" s="222"/>
      <c r="Q975" s="222"/>
      <c r="R975" s="222"/>
      <c r="S975" s="222"/>
      <c r="T975" s="223"/>
      <c r="AT975" s="224" t="s">
        <v>284</v>
      </c>
      <c r="AU975" s="224" t="s">
        <v>86</v>
      </c>
      <c r="AV975" s="13" t="s">
        <v>86</v>
      </c>
      <c r="AW975" s="13" t="s">
        <v>32</v>
      </c>
      <c r="AX975" s="13" t="s">
        <v>84</v>
      </c>
      <c r="AY975" s="224" t="s">
        <v>205</v>
      </c>
    </row>
    <row r="976" spans="1:65" s="2" customFormat="1" ht="14.45" customHeight="1">
      <c r="A976" s="35"/>
      <c r="B976" s="36"/>
      <c r="C976" s="192" t="s">
        <v>1857</v>
      </c>
      <c r="D976" s="192" t="s">
        <v>207</v>
      </c>
      <c r="E976" s="193" t="s">
        <v>1858</v>
      </c>
      <c r="F976" s="194" t="s">
        <v>1859</v>
      </c>
      <c r="G976" s="195" t="s">
        <v>326</v>
      </c>
      <c r="H976" s="196">
        <v>85</v>
      </c>
      <c r="I976" s="197"/>
      <c r="J976" s="198">
        <f>ROUND(I976*H976,2)</f>
        <v>0</v>
      </c>
      <c r="K976" s="194" t="s">
        <v>1</v>
      </c>
      <c r="L976" s="40"/>
      <c r="M976" s="199" t="s">
        <v>1</v>
      </c>
      <c r="N976" s="200" t="s">
        <v>41</v>
      </c>
      <c r="O976" s="72"/>
      <c r="P976" s="201">
        <f>O976*H976</f>
        <v>0</v>
      </c>
      <c r="Q976" s="201">
        <v>0</v>
      </c>
      <c r="R976" s="201">
        <f>Q976*H976</f>
        <v>0</v>
      </c>
      <c r="S976" s="201">
        <v>0</v>
      </c>
      <c r="T976" s="202">
        <f>S976*H976</f>
        <v>0</v>
      </c>
      <c r="U976" s="35"/>
      <c r="V976" s="35"/>
      <c r="W976" s="35"/>
      <c r="X976" s="35"/>
      <c r="Y976" s="35"/>
      <c r="Z976" s="35"/>
      <c r="AA976" s="35"/>
      <c r="AB976" s="35"/>
      <c r="AC976" s="35"/>
      <c r="AD976" s="35"/>
      <c r="AE976" s="35"/>
      <c r="AR976" s="203" t="s">
        <v>341</v>
      </c>
      <c r="AT976" s="203" t="s">
        <v>207</v>
      </c>
      <c r="AU976" s="203" t="s">
        <v>86</v>
      </c>
      <c r="AY976" s="18" t="s">
        <v>205</v>
      </c>
      <c r="BE976" s="204">
        <f>IF(N976="základní",J976,0)</f>
        <v>0</v>
      </c>
      <c r="BF976" s="204">
        <f>IF(N976="snížená",J976,0)</f>
        <v>0</v>
      </c>
      <c r="BG976" s="204">
        <f>IF(N976="zákl. přenesená",J976,0)</f>
        <v>0</v>
      </c>
      <c r="BH976" s="204">
        <f>IF(N976="sníž. přenesená",J976,0)</f>
        <v>0</v>
      </c>
      <c r="BI976" s="204">
        <f>IF(N976="nulová",J976,0)</f>
        <v>0</v>
      </c>
      <c r="BJ976" s="18" t="s">
        <v>84</v>
      </c>
      <c r="BK976" s="204">
        <f>ROUND(I976*H976,2)</f>
        <v>0</v>
      </c>
      <c r="BL976" s="18" t="s">
        <v>341</v>
      </c>
      <c r="BM976" s="203" t="s">
        <v>1860</v>
      </c>
    </row>
    <row r="977" spans="1:47" s="2" customFormat="1" ht="351">
      <c r="A977" s="35"/>
      <c r="B977" s="36"/>
      <c r="C977" s="37"/>
      <c r="D977" s="205" t="s">
        <v>225</v>
      </c>
      <c r="E977" s="37"/>
      <c r="F977" s="206" t="s">
        <v>1861</v>
      </c>
      <c r="G977" s="37"/>
      <c r="H977" s="37"/>
      <c r="I977" s="207"/>
      <c r="J977" s="37"/>
      <c r="K977" s="37"/>
      <c r="L977" s="40"/>
      <c r="M977" s="208"/>
      <c r="N977" s="209"/>
      <c r="O977" s="72"/>
      <c r="P977" s="72"/>
      <c r="Q977" s="72"/>
      <c r="R977" s="72"/>
      <c r="S977" s="72"/>
      <c r="T977" s="73"/>
      <c r="U977" s="35"/>
      <c r="V977" s="35"/>
      <c r="W977" s="35"/>
      <c r="X977" s="35"/>
      <c r="Y977" s="35"/>
      <c r="Z977" s="35"/>
      <c r="AA977" s="35"/>
      <c r="AB977" s="35"/>
      <c r="AC977" s="35"/>
      <c r="AD977" s="35"/>
      <c r="AE977" s="35"/>
      <c r="AT977" s="18" t="s">
        <v>225</v>
      </c>
      <c r="AU977" s="18" t="s">
        <v>86</v>
      </c>
    </row>
    <row r="978" spans="2:51" s="13" customFormat="1" ht="12">
      <c r="B978" s="214"/>
      <c r="C978" s="215"/>
      <c r="D978" s="205" t="s">
        <v>284</v>
      </c>
      <c r="E978" s="216" t="s">
        <v>1</v>
      </c>
      <c r="F978" s="217" t="s">
        <v>1862</v>
      </c>
      <c r="G978" s="215"/>
      <c r="H978" s="218">
        <v>85</v>
      </c>
      <c r="I978" s="219"/>
      <c r="J978" s="215"/>
      <c r="K978" s="215"/>
      <c r="L978" s="220"/>
      <c r="M978" s="221"/>
      <c r="N978" s="222"/>
      <c r="O978" s="222"/>
      <c r="P978" s="222"/>
      <c r="Q978" s="222"/>
      <c r="R978" s="222"/>
      <c r="S978" s="222"/>
      <c r="T978" s="223"/>
      <c r="AT978" s="224" t="s">
        <v>284</v>
      </c>
      <c r="AU978" s="224" t="s">
        <v>86</v>
      </c>
      <c r="AV978" s="13" t="s">
        <v>86</v>
      </c>
      <c r="AW978" s="13" t="s">
        <v>32</v>
      </c>
      <c r="AX978" s="13" t="s">
        <v>84</v>
      </c>
      <c r="AY978" s="224" t="s">
        <v>205</v>
      </c>
    </row>
    <row r="979" spans="1:65" s="2" customFormat="1" ht="24.2" customHeight="1">
      <c r="A979" s="35"/>
      <c r="B979" s="36"/>
      <c r="C979" s="192" t="s">
        <v>1863</v>
      </c>
      <c r="D979" s="192" t="s">
        <v>207</v>
      </c>
      <c r="E979" s="193" t="s">
        <v>1864</v>
      </c>
      <c r="F979" s="194" t="s">
        <v>1865</v>
      </c>
      <c r="G979" s="195" t="s">
        <v>210</v>
      </c>
      <c r="H979" s="196">
        <v>1</v>
      </c>
      <c r="I979" s="197"/>
      <c r="J979" s="198">
        <f>ROUND(I979*H979,2)</f>
        <v>0</v>
      </c>
      <c r="K979" s="194" t="s">
        <v>1</v>
      </c>
      <c r="L979" s="40"/>
      <c r="M979" s="199" t="s">
        <v>1</v>
      </c>
      <c r="N979" s="200" t="s">
        <v>41</v>
      </c>
      <c r="O979" s="72"/>
      <c r="P979" s="201">
        <f>O979*H979</f>
        <v>0</v>
      </c>
      <c r="Q979" s="201">
        <v>0</v>
      </c>
      <c r="R979" s="201">
        <f>Q979*H979</f>
        <v>0</v>
      </c>
      <c r="S979" s="201">
        <v>0</v>
      </c>
      <c r="T979" s="202">
        <f>S979*H979</f>
        <v>0</v>
      </c>
      <c r="U979" s="35"/>
      <c r="V979" s="35"/>
      <c r="W979" s="35"/>
      <c r="X979" s="35"/>
      <c r="Y979" s="35"/>
      <c r="Z979" s="35"/>
      <c r="AA979" s="35"/>
      <c r="AB979" s="35"/>
      <c r="AC979" s="35"/>
      <c r="AD979" s="35"/>
      <c r="AE979" s="35"/>
      <c r="AR979" s="203" t="s">
        <v>341</v>
      </c>
      <c r="AT979" s="203" t="s">
        <v>207</v>
      </c>
      <c r="AU979" s="203" t="s">
        <v>86</v>
      </c>
      <c r="AY979" s="18" t="s">
        <v>205</v>
      </c>
      <c r="BE979" s="204">
        <f>IF(N979="základní",J979,0)</f>
        <v>0</v>
      </c>
      <c r="BF979" s="204">
        <f>IF(N979="snížená",J979,0)</f>
        <v>0</v>
      </c>
      <c r="BG979" s="204">
        <f>IF(N979="zákl. přenesená",J979,0)</f>
        <v>0</v>
      </c>
      <c r="BH979" s="204">
        <f>IF(N979="sníž. přenesená",J979,0)</f>
        <v>0</v>
      </c>
      <c r="BI979" s="204">
        <f>IF(N979="nulová",J979,0)</f>
        <v>0</v>
      </c>
      <c r="BJ979" s="18" t="s">
        <v>84</v>
      </c>
      <c r="BK979" s="204">
        <f>ROUND(I979*H979,2)</f>
        <v>0</v>
      </c>
      <c r="BL979" s="18" t="s">
        <v>341</v>
      </c>
      <c r="BM979" s="203" t="s">
        <v>1866</v>
      </c>
    </row>
    <row r="980" spans="1:47" s="2" customFormat="1" ht="97.5">
      <c r="A980" s="35"/>
      <c r="B980" s="36"/>
      <c r="C980" s="37"/>
      <c r="D980" s="205" t="s">
        <v>225</v>
      </c>
      <c r="E980" s="37"/>
      <c r="F980" s="206" t="s">
        <v>1867</v>
      </c>
      <c r="G980" s="37"/>
      <c r="H980" s="37"/>
      <c r="I980" s="207"/>
      <c r="J980" s="37"/>
      <c r="K980" s="37"/>
      <c r="L980" s="40"/>
      <c r="M980" s="208"/>
      <c r="N980" s="209"/>
      <c r="O980" s="72"/>
      <c r="P980" s="72"/>
      <c r="Q980" s="72"/>
      <c r="R980" s="72"/>
      <c r="S980" s="72"/>
      <c r="T980" s="73"/>
      <c r="U980" s="35"/>
      <c r="V980" s="35"/>
      <c r="W980" s="35"/>
      <c r="X980" s="35"/>
      <c r="Y980" s="35"/>
      <c r="Z980" s="35"/>
      <c r="AA980" s="35"/>
      <c r="AB980" s="35"/>
      <c r="AC980" s="35"/>
      <c r="AD980" s="35"/>
      <c r="AE980" s="35"/>
      <c r="AT980" s="18" t="s">
        <v>225</v>
      </c>
      <c r="AU980" s="18" t="s">
        <v>86</v>
      </c>
    </row>
    <row r="981" spans="2:51" s="13" customFormat="1" ht="12">
      <c r="B981" s="214"/>
      <c r="C981" s="215"/>
      <c r="D981" s="205" t="s">
        <v>284</v>
      </c>
      <c r="E981" s="216" t="s">
        <v>1</v>
      </c>
      <c r="F981" s="217" t="s">
        <v>1868</v>
      </c>
      <c r="G981" s="215"/>
      <c r="H981" s="218">
        <v>1</v>
      </c>
      <c r="I981" s="219"/>
      <c r="J981" s="215"/>
      <c r="K981" s="215"/>
      <c r="L981" s="220"/>
      <c r="M981" s="221"/>
      <c r="N981" s="222"/>
      <c r="O981" s="222"/>
      <c r="P981" s="222"/>
      <c r="Q981" s="222"/>
      <c r="R981" s="222"/>
      <c r="S981" s="222"/>
      <c r="T981" s="223"/>
      <c r="AT981" s="224" t="s">
        <v>284</v>
      </c>
      <c r="AU981" s="224" t="s">
        <v>86</v>
      </c>
      <c r="AV981" s="13" t="s">
        <v>86</v>
      </c>
      <c r="AW981" s="13" t="s">
        <v>32</v>
      </c>
      <c r="AX981" s="13" t="s">
        <v>84</v>
      </c>
      <c r="AY981" s="224" t="s">
        <v>205</v>
      </c>
    </row>
    <row r="982" spans="1:65" s="2" customFormat="1" ht="24.2" customHeight="1">
      <c r="A982" s="35"/>
      <c r="B982" s="36"/>
      <c r="C982" s="192" t="s">
        <v>1869</v>
      </c>
      <c r="D982" s="192" t="s">
        <v>207</v>
      </c>
      <c r="E982" s="193" t="s">
        <v>1870</v>
      </c>
      <c r="F982" s="194" t="s">
        <v>1871</v>
      </c>
      <c r="G982" s="195" t="s">
        <v>210</v>
      </c>
      <c r="H982" s="196">
        <v>1</v>
      </c>
      <c r="I982" s="197"/>
      <c r="J982" s="198">
        <f>ROUND(I982*H982,2)</f>
        <v>0</v>
      </c>
      <c r="K982" s="194" t="s">
        <v>1</v>
      </c>
      <c r="L982" s="40"/>
      <c r="M982" s="199" t="s">
        <v>1</v>
      </c>
      <c r="N982" s="200" t="s">
        <v>41</v>
      </c>
      <c r="O982" s="72"/>
      <c r="P982" s="201">
        <f>O982*H982</f>
        <v>0</v>
      </c>
      <c r="Q982" s="201">
        <v>0</v>
      </c>
      <c r="R982" s="201">
        <f>Q982*H982</f>
        <v>0</v>
      </c>
      <c r="S982" s="201">
        <v>0</v>
      </c>
      <c r="T982" s="202">
        <f>S982*H982</f>
        <v>0</v>
      </c>
      <c r="U982" s="35"/>
      <c r="V982" s="35"/>
      <c r="W982" s="35"/>
      <c r="X982" s="35"/>
      <c r="Y982" s="35"/>
      <c r="Z982" s="35"/>
      <c r="AA982" s="35"/>
      <c r="AB982" s="35"/>
      <c r="AC982" s="35"/>
      <c r="AD982" s="35"/>
      <c r="AE982" s="35"/>
      <c r="AR982" s="203" t="s">
        <v>341</v>
      </c>
      <c r="AT982" s="203" t="s">
        <v>207</v>
      </c>
      <c r="AU982" s="203" t="s">
        <v>86</v>
      </c>
      <c r="AY982" s="18" t="s">
        <v>205</v>
      </c>
      <c r="BE982" s="204">
        <f>IF(N982="základní",J982,0)</f>
        <v>0</v>
      </c>
      <c r="BF982" s="204">
        <f>IF(N982="snížená",J982,0)</f>
        <v>0</v>
      </c>
      <c r="BG982" s="204">
        <f>IF(N982="zákl. přenesená",J982,0)</f>
        <v>0</v>
      </c>
      <c r="BH982" s="204">
        <f>IF(N982="sníž. přenesená",J982,0)</f>
        <v>0</v>
      </c>
      <c r="BI982" s="204">
        <f>IF(N982="nulová",J982,0)</f>
        <v>0</v>
      </c>
      <c r="BJ982" s="18" t="s">
        <v>84</v>
      </c>
      <c r="BK982" s="204">
        <f>ROUND(I982*H982,2)</f>
        <v>0</v>
      </c>
      <c r="BL982" s="18" t="s">
        <v>341</v>
      </c>
      <c r="BM982" s="203" t="s">
        <v>1872</v>
      </c>
    </row>
    <row r="983" spans="1:47" s="2" customFormat="1" ht="68.25">
      <c r="A983" s="35"/>
      <c r="B983" s="36"/>
      <c r="C983" s="37"/>
      <c r="D983" s="205" t="s">
        <v>225</v>
      </c>
      <c r="E983" s="37"/>
      <c r="F983" s="206" t="s">
        <v>1873</v>
      </c>
      <c r="G983" s="37"/>
      <c r="H983" s="37"/>
      <c r="I983" s="207"/>
      <c r="J983" s="37"/>
      <c r="K983" s="37"/>
      <c r="L983" s="40"/>
      <c r="M983" s="208"/>
      <c r="N983" s="209"/>
      <c r="O983" s="72"/>
      <c r="P983" s="72"/>
      <c r="Q983" s="72"/>
      <c r="R983" s="72"/>
      <c r="S983" s="72"/>
      <c r="T983" s="73"/>
      <c r="U983" s="35"/>
      <c r="V983" s="35"/>
      <c r="W983" s="35"/>
      <c r="X983" s="35"/>
      <c r="Y983" s="35"/>
      <c r="Z983" s="35"/>
      <c r="AA983" s="35"/>
      <c r="AB983" s="35"/>
      <c r="AC983" s="35"/>
      <c r="AD983" s="35"/>
      <c r="AE983" s="35"/>
      <c r="AT983" s="18" t="s">
        <v>225</v>
      </c>
      <c r="AU983" s="18" t="s">
        <v>86</v>
      </c>
    </row>
    <row r="984" spans="2:51" s="13" customFormat="1" ht="12">
      <c r="B984" s="214"/>
      <c r="C984" s="215"/>
      <c r="D984" s="205" t="s">
        <v>284</v>
      </c>
      <c r="E984" s="216" t="s">
        <v>1</v>
      </c>
      <c r="F984" s="217" t="s">
        <v>1874</v>
      </c>
      <c r="G984" s="215"/>
      <c r="H984" s="218">
        <v>1</v>
      </c>
      <c r="I984" s="219"/>
      <c r="J984" s="215"/>
      <c r="K984" s="215"/>
      <c r="L984" s="220"/>
      <c r="M984" s="221"/>
      <c r="N984" s="222"/>
      <c r="O984" s="222"/>
      <c r="P984" s="222"/>
      <c r="Q984" s="222"/>
      <c r="R984" s="222"/>
      <c r="S984" s="222"/>
      <c r="T984" s="223"/>
      <c r="AT984" s="224" t="s">
        <v>284</v>
      </c>
      <c r="AU984" s="224" t="s">
        <v>86</v>
      </c>
      <c r="AV984" s="13" t="s">
        <v>86</v>
      </c>
      <c r="AW984" s="13" t="s">
        <v>32</v>
      </c>
      <c r="AX984" s="13" t="s">
        <v>84</v>
      </c>
      <c r="AY984" s="224" t="s">
        <v>205</v>
      </c>
    </row>
    <row r="985" spans="1:65" s="2" customFormat="1" ht="14.45" customHeight="1">
      <c r="A985" s="35"/>
      <c r="B985" s="36"/>
      <c r="C985" s="192" t="s">
        <v>1875</v>
      </c>
      <c r="D985" s="192" t="s">
        <v>207</v>
      </c>
      <c r="E985" s="193" t="s">
        <v>1876</v>
      </c>
      <c r="F985" s="194" t="s">
        <v>1877</v>
      </c>
      <c r="G985" s="195" t="s">
        <v>326</v>
      </c>
      <c r="H985" s="196">
        <v>8</v>
      </c>
      <c r="I985" s="197"/>
      <c r="J985" s="198">
        <f>ROUND(I985*H985,2)</f>
        <v>0</v>
      </c>
      <c r="K985" s="194" t="s">
        <v>1</v>
      </c>
      <c r="L985" s="40"/>
      <c r="M985" s="199" t="s">
        <v>1</v>
      </c>
      <c r="N985" s="200" t="s">
        <v>41</v>
      </c>
      <c r="O985" s="72"/>
      <c r="P985" s="201">
        <f>O985*H985</f>
        <v>0</v>
      </c>
      <c r="Q985" s="201">
        <v>0</v>
      </c>
      <c r="R985" s="201">
        <f>Q985*H985</f>
        <v>0</v>
      </c>
      <c r="S985" s="201">
        <v>0</v>
      </c>
      <c r="T985" s="202">
        <f>S985*H985</f>
        <v>0</v>
      </c>
      <c r="U985" s="35"/>
      <c r="V985" s="35"/>
      <c r="W985" s="35"/>
      <c r="X985" s="35"/>
      <c r="Y985" s="35"/>
      <c r="Z985" s="35"/>
      <c r="AA985" s="35"/>
      <c r="AB985" s="35"/>
      <c r="AC985" s="35"/>
      <c r="AD985" s="35"/>
      <c r="AE985" s="35"/>
      <c r="AR985" s="203" t="s">
        <v>341</v>
      </c>
      <c r="AT985" s="203" t="s">
        <v>207</v>
      </c>
      <c r="AU985" s="203" t="s">
        <v>86</v>
      </c>
      <c r="AY985" s="18" t="s">
        <v>205</v>
      </c>
      <c r="BE985" s="204">
        <f>IF(N985="základní",J985,0)</f>
        <v>0</v>
      </c>
      <c r="BF985" s="204">
        <f>IF(N985="snížená",J985,0)</f>
        <v>0</v>
      </c>
      <c r="BG985" s="204">
        <f>IF(N985="zákl. přenesená",J985,0)</f>
        <v>0</v>
      </c>
      <c r="BH985" s="204">
        <f>IF(N985="sníž. přenesená",J985,0)</f>
        <v>0</v>
      </c>
      <c r="BI985" s="204">
        <f>IF(N985="nulová",J985,0)</f>
        <v>0</v>
      </c>
      <c r="BJ985" s="18" t="s">
        <v>84</v>
      </c>
      <c r="BK985" s="204">
        <f>ROUND(I985*H985,2)</f>
        <v>0</v>
      </c>
      <c r="BL985" s="18" t="s">
        <v>341</v>
      </c>
      <c r="BM985" s="203" t="s">
        <v>1878</v>
      </c>
    </row>
    <row r="986" spans="1:47" s="2" customFormat="1" ht="97.5">
      <c r="A986" s="35"/>
      <c r="B986" s="36"/>
      <c r="C986" s="37"/>
      <c r="D986" s="205" t="s">
        <v>225</v>
      </c>
      <c r="E986" s="37"/>
      <c r="F986" s="206" t="s">
        <v>1879</v>
      </c>
      <c r="G986" s="37"/>
      <c r="H986" s="37"/>
      <c r="I986" s="207"/>
      <c r="J986" s="37"/>
      <c r="K986" s="37"/>
      <c r="L986" s="40"/>
      <c r="M986" s="208"/>
      <c r="N986" s="209"/>
      <c r="O986" s="72"/>
      <c r="P986" s="72"/>
      <c r="Q986" s="72"/>
      <c r="R986" s="72"/>
      <c r="S986" s="72"/>
      <c r="T986" s="73"/>
      <c r="U986" s="35"/>
      <c r="V986" s="35"/>
      <c r="W986" s="35"/>
      <c r="X986" s="35"/>
      <c r="Y986" s="35"/>
      <c r="Z986" s="35"/>
      <c r="AA986" s="35"/>
      <c r="AB986" s="35"/>
      <c r="AC986" s="35"/>
      <c r="AD986" s="35"/>
      <c r="AE986" s="35"/>
      <c r="AT986" s="18" t="s">
        <v>225</v>
      </c>
      <c r="AU986" s="18" t="s">
        <v>86</v>
      </c>
    </row>
    <row r="987" spans="2:51" s="13" customFormat="1" ht="12">
      <c r="B987" s="214"/>
      <c r="C987" s="215"/>
      <c r="D987" s="205" t="s">
        <v>284</v>
      </c>
      <c r="E987" s="216" t="s">
        <v>1</v>
      </c>
      <c r="F987" s="217" t="s">
        <v>1880</v>
      </c>
      <c r="G987" s="215"/>
      <c r="H987" s="218">
        <v>8</v>
      </c>
      <c r="I987" s="219"/>
      <c r="J987" s="215"/>
      <c r="K987" s="215"/>
      <c r="L987" s="220"/>
      <c r="M987" s="221"/>
      <c r="N987" s="222"/>
      <c r="O987" s="222"/>
      <c r="P987" s="222"/>
      <c r="Q987" s="222"/>
      <c r="R987" s="222"/>
      <c r="S987" s="222"/>
      <c r="T987" s="223"/>
      <c r="AT987" s="224" t="s">
        <v>284</v>
      </c>
      <c r="AU987" s="224" t="s">
        <v>86</v>
      </c>
      <c r="AV987" s="13" t="s">
        <v>86</v>
      </c>
      <c r="AW987" s="13" t="s">
        <v>32</v>
      </c>
      <c r="AX987" s="13" t="s">
        <v>84</v>
      </c>
      <c r="AY987" s="224" t="s">
        <v>205</v>
      </c>
    </row>
    <row r="988" spans="1:65" s="2" customFormat="1" ht="14.45" customHeight="1">
      <c r="A988" s="35"/>
      <c r="B988" s="36"/>
      <c r="C988" s="192" t="s">
        <v>1881</v>
      </c>
      <c r="D988" s="192" t="s">
        <v>207</v>
      </c>
      <c r="E988" s="193" t="s">
        <v>1882</v>
      </c>
      <c r="F988" s="194" t="s">
        <v>1883</v>
      </c>
      <c r="G988" s="195" t="s">
        <v>326</v>
      </c>
      <c r="H988" s="196">
        <v>4</v>
      </c>
      <c r="I988" s="197"/>
      <c r="J988" s="198">
        <f>ROUND(I988*H988,2)</f>
        <v>0</v>
      </c>
      <c r="K988" s="194" t="s">
        <v>1</v>
      </c>
      <c r="L988" s="40"/>
      <c r="M988" s="199" t="s">
        <v>1</v>
      </c>
      <c r="N988" s="200" t="s">
        <v>41</v>
      </c>
      <c r="O988" s="72"/>
      <c r="P988" s="201">
        <f>O988*H988</f>
        <v>0</v>
      </c>
      <c r="Q988" s="201">
        <v>0</v>
      </c>
      <c r="R988" s="201">
        <f>Q988*H988</f>
        <v>0</v>
      </c>
      <c r="S988" s="201">
        <v>0</v>
      </c>
      <c r="T988" s="202">
        <f>S988*H988</f>
        <v>0</v>
      </c>
      <c r="U988" s="35"/>
      <c r="V988" s="35"/>
      <c r="W988" s="35"/>
      <c r="X988" s="35"/>
      <c r="Y988" s="35"/>
      <c r="Z988" s="35"/>
      <c r="AA988" s="35"/>
      <c r="AB988" s="35"/>
      <c r="AC988" s="35"/>
      <c r="AD988" s="35"/>
      <c r="AE988" s="35"/>
      <c r="AR988" s="203" t="s">
        <v>341</v>
      </c>
      <c r="AT988" s="203" t="s">
        <v>207</v>
      </c>
      <c r="AU988" s="203" t="s">
        <v>86</v>
      </c>
      <c r="AY988" s="18" t="s">
        <v>205</v>
      </c>
      <c r="BE988" s="204">
        <f>IF(N988="základní",J988,0)</f>
        <v>0</v>
      </c>
      <c r="BF988" s="204">
        <f>IF(N988="snížená",J988,0)</f>
        <v>0</v>
      </c>
      <c r="BG988" s="204">
        <f>IF(N988="zákl. přenesená",J988,0)</f>
        <v>0</v>
      </c>
      <c r="BH988" s="204">
        <f>IF(N988="sníž. přenesená",J988,0)</f>
        <v>0</v>
      </c>
      <c r="BI988" s="204">
        <f>IF(N988="nulová",J988,0)</f>
        <v>0</v>
      </c>
      <c r="BJ988" s="18" t="s">
        <v>84</v>
      </c>
      <c r="BK988" s="204">
        <f>ROUND(I988*H988,2)</f>
        <v>0</v>
      </c>
      <c r="BL988" s="18" t="s">
        <v>341</v>
      </c>
      <c r="BM988" s="203" t="s">
        <v>1884</v>
      </c>
    </row>
    <row r="989" spans="1:47" s="2" customFormat="1" ht="107.25">
      <c r="A989" s="35"/>
      <c r="B989" s="36"/>
      <c r="C989" s="37"/>
      <c r="D989" s="205" t="s">
        <v>225</v>
      </c>
      <c r="E989" s="37"/>
      <c r="F989" s="206" t="s">
        <v>1885</v>
      </c>
      <c r="G989" s="37"/>
      <c r="H989" s="37"/>
      <c r="I989" s="207"/>
      <c r="J989" s="37"/>
      <c r="K989" s="37"/>
      <c r="L989" s="40"/>
      <c r="M989" s="208"/>
      <c r="N989" s="209"/>
      <c r="O989" s="72"/>
      <c r="P989" s="72"/>
      <c r="Q989" s="72"/>
      <c r="R989" s="72"/>
      <c r="S989" s="72"/>
      <c r="T989" s="73"/>
      <c r="U989" s="35"/>
      <c r="V989" s="35"/>
      <c r="W989" s="35"/>
      <c r="X989" s="35"/>
      <c r="Y989" s="35"/>
      <c r="Z989" s="35"/>
      <c r="AA989" s="35"/>
      <c r="AB989" s="35"/>
      <c r="AC989" s="35"/>
      <c r="AD989" s="35"/>
      <c r="AE989" s="35"/>
      <c r="AT989" s="18" t="s">
        <v>225</v>
      </c>
      <c r="AU989" s="18" t="s">
        <v>86</v>
      </c>
    </row>
    <row r="990" spans="2:51" s="13" customFormat="1" ht="12">
      <c r="B990" s="214"/>
      <c r="C990" s="215"/>
      <c r="D990" s="205" t="s">
        <v>284</v>
      </c>
      <c r="E990" s="216" t="s">
        <v>1</v>
      </c>
      <c r="F990" s="217" t="s">
        <v>1886</v>
      </c>
      <c r="G990" s="215"/>
      <c r="H990" s="218">
        <v>4</v>
      </c>
      <c r="I990" s="219"/>
      <c r="J990" s="215"/>
      <c r="K990" s="215"/>
      <c r="L990" s="220"/>
      <c r="M990" s="221"/>
      <c r="N990" s="222"/>
      <c r="O990" s="222"/>
      <c r="P990" s="222"/>
      <c r="Q990" s="222"/>
      <c r="R990" s="222"/>
      <c r="S990" s="222"/>
      <c r="T990" s="223"/>
      <c r="AT990" s="224" t="s">
        <v>284</v>
      </c>
      <c r="AU990" s="224" t="s">
        <v>86</v>
      </c>
      <c r="AV990" s="13" t="s">
        <v>86</v>
      </c>
      <c r="AW990" s="13" t="s">
        <v>32</v>
      </c>
      <c r="AX990" s="13" t="s">
        <v>84</v>
      </c>
      <c r="AY990" s="224" t="s">
        <v>205</v>
      </c>
    </row>
    <row r="991" spans="1:65" s="2" customFormat="1" ht="37.9" customHeight="1">
      <c r="A991" s="35"/>
      <c r="B991" s="36"/>
      <c r="C991" s="192" t="s">
        <v>1887</v>
      </c>
      <c r="D991" s="192" t="s">
        <v>207</v>
      </c>
      <c r="E991" s="193" t="s">
        <v>1888</v>
      </c>
      <c r="F991" s="194" t="s">
        <v>1889</v>
      </c>
      <c r="G991" s="195" t="s">
        <v>210</v>
      </c>
      <c r="H991" s="196">
        <v>1</v>
      </c>
      <c r="I991" s="197"/>
      <c r="J991" s="198">
        <f>ROUND(I991*H991,2)</f>
        <v>0</v>
      </c>
      <c r="K991" s="194" t="s">
        <v>1</v>
      </c>
      <c r="L991" s="40"/>
      <c r="M991" s="199" t="s">
        <v>1</v>
      </c>
      <c r="N991" s="200" t="s">
        <v>41</v>
      </c>
      <c r="O991" s="72"/>
      <c r="P991" s="201">
        <f>O991*H991</f>
        <v>0</v>
      </c>
      <c r="Q991" s="201">
        <v>0</v>
      </c>
      <c r="R991" s="201">
        <f>Q991*H991</f>
        <v>0</v>
      </c>
      <c r="S991" s="201">
        <v>0</v>
      </c>
      <c r="T991" s="202">
        <f>S991*H991</f>
        <v>0</v>
      </c>
      <c r="U991" s="35"/>
      <c r="V991" s="35"/>
      <c r="W991" s="35"/>
      <c r="X991" s="35"/>
      <c r="Y991" s="35"/>
      <c r="Z991" s="35"/>
      <c r="AA991" s="35"/>
      <c r="AB991" s="35"/>
      <c r="AC991" s="35"/>
      <c r="AD991" s="35"/>
      <c r="AE991" s="35"/>
      <c r="AR991" s="203" t="s">
        <v>341</v>
      </c>
      <c r="AT991" s="203" t="s">
        <v>207</v>
      </c>
      <c r="AU991" s="203" t="s">
        <v>86</v>
      </c>
      <c r="AY991" s="18" t="s">
        <v>205</v>
      </c>
      <c r="BE991" s="204">
        <f>IF(N991="základní",J991,0)</f>
        <v>0</v>
      </c>
      <c r="BF991" s="204">
        <f>IF(N991="snížená",J991,0)</f>
        <v>0</v>
      </c>
      <c r="BG991" s="204">
        <f>IF(N991="zákl. přenesená",J991,0)</f>
        <v>0</v>
      </c>
      <c r="BH991" s="204">
        <f>IF(N991="sníž. přenesená",J991,0)</f>
        <v>0</v>
      </c>
      <c r="BI991" s="204">
        <f>IF(N991="nulová",J991,0)</f>
        <v>0</v>
      </c>
      <c r="BJ991" s="18" t="s">
        <v>84</v>
      </c>
      <c r="BK991" s="204">
        <f>ROUND(I991*H991,2)</f>
        <v>0</v>
      </c>
      <c r="BL991" s="18" t="s">
        <v>341</v>
      </c>
      <c r="BM991" s="203" t="s">
        <v>1890</v>
      </c>
    </row>
    <row r="992" spans="1:47" s="2" customFormat="1" ht="126.75">
      <c r="A992" s="35"/>
      <c r="B992" s="36"/>
      <c r="C992" s="37"/>
      <c r="D992" s="205" t="s">
        <v>225</v>
      </c>
      <c r="E992" s="37"/>
      <c r="F992" s="206" t="s">
        <v>1891</v>
      </c>
      <c r="G992" s="37"/>
      <c r="H992" s="37"/>
      <c r="I992" s="207"/>
      <c r="J992" s="37"/>
      <c r="K992" s="37"/>
      <c r="L992" s="40"/>
      <c r="M992" s="208"/>
      <c r="N992" s="209"/>
      <c r="O992" s="72"/>
      <c r="P992" s="72"/>
      <c r="Q992" s="72"/>
      <c r="R992" s="72"/>
      <c r="S992" s="72"/>
      <c r="T992" s="73"/>
      <c r="U992" s="35"/>
      <c r="V992" s="35"/>
      <c r="W992" s="35"/>
      <c r="X992" s="35"/>
      <c r="Y992" s="35"/>
      <c r="Z992" s="35"/>
      <c r="AA992" s="35"/>
      <c r="AB992" s="35"/>
      <c r="AC992" s="35"/>
      <c r="AD992" s="35"/>
      <c r="AE992" s="35"/>
      <c r="AT992" s="18" t="s">
        <v>225</v>
      </c>
      <c r="AU992" s="18" t="s">
        <v>86</v>
      </c>
    </row>
    <row r="993" spans="2:51" s="13" customFormat="1" ht="12">
      <c r="B993" s="214"/>
      <c r="C993" s="215"/>
      <c r="D993" s="205" t="s">
        <v>284</v>
      </c>
      <c r="E993" s="216" t="s">
        <v>1</v>
      </c>
      <c r="F993" s="217" t="s">
        <v>1892</v>
      </c>
      <c r="G993" s="215"/>
      <c r="H993" s="218">
        <v>1</v>
      </c>
      <c r="I993" s="219"/>
      <c r="J993" s="215"/>
      <c r="K993" s="215"/>
      <c r="L993" s="220"/>
      <c r="M993" s="221"/>
      <c r="N993" s="222"/>
      <c r="O993" s="222"/>
      <c r="P993" s="222"/>
      <c r="Q993" s="222"/>
      <c r="R993" s="222"/>
      <c r="S993" s="222"/>
      <c r="T993" s="223"/>
      <c r="AT993" s="224" t="s">
        <v>284</v>
      </c>
      <c r="AU993" s="224" t="s">
        <v>86</v>
      </c>
      <c r="AV993" s="13" t="s">
        <v>86</v>
      </c>
      <c r="AW993" s="13" t="s">
        <v>32</v>
      </c>
      <c r="AX993" s="13" t="s">
        <v>84</v>
      </c>
      <c r="AY993" s="224" t="s">
        <v>205</v>
      </c>
    </row>
    <row r="994" spans="1:65" s="2" customFormat="1" ht="37.9" customHeight="1">
      <c r="A994" s="35"/>
      <c r="B994" s="36"/>
      <c r="C994" s="192" t="s">
        <v>1893</v>
      </c>
      <c r="D994" s="192" t="s">
        <v>207</v>
      </c>
      <c r="E994" s="193" t="s">
        <v>1894</v>
      </c>
      <c r="F994" s="194" t="s">
        <v>1895</v>
      </c>
      <c r="G994" s="195" t="s">
        <v>210</v>
      </c>
      <c r="H994" s="196">
        <v>1</v>
      </c>
      <c r="I994" s="197"/>
      <c r="J994" s="198">
        <f>ROUND(I994*H994,2)</f>
        <v>0</v>
      </c>
      <c r="K994" s="194" t="s">
        <v>1</v>
      </c>
      <c r="L994" s="40"/>
      <c r="M994" s="199" t="s">
        <v>1</v>
      </c>
      <c r="N994" s="200" t="s">
        <v>41</v>
      </c>
      <c r="O994" s="72"/>
      <c r="P994" s="201">
        <f>O994*H994</f>
        <v>0</v>
      </c>
      <c r="Q994" s="201">
        <v>0</v>
      </c>
      <c r="R994" s="201">
        <f>Q994*H994</f>
        <v>0</v>
      </c>
      <c r="S994" s="201">
        <v>0</v>
      </c>
      <c r="T994" s="202">
        <f>S994*H994</f>
        <v>0</v>
      </c>
      <c r="U994" s="35"/>
      <c r="V994" s="35"/>
      <c r="W994" s="35"/>
      <c r="X994" s="35"/>
      <c r="Y994" s="35"/>
      <c r="Z994" s="35"/>
      <c r="AA994" s="35"/>
      <c r="AB994" s="35"/>
      <c r="AC994" s="35"/>
      <c r="AD994" s="35"/>
      <c r="AE994" s="35"/>
      <c r="AR994" s="203" t="s">
        <v>341</v>
      </c>
      <c r="AT994" s="203" t="s">
        <v>207</v>
      </c>
      <c r="AU994" s="203" t="s">
        <v>86</v>
      </c>
      <c r="AY994" s="18" t="s">
        <v>205</v>
      </c>
      <c r="BE994" s="204">
        <f>IF(N994="základní",J994,0)</f>
        <v>0</v>
      </c>
      <c r="BF994" s="204">
        <f>IF(N994="snížená",J994,0)</f>
        <v>0</v>
      </c>
      <c r="BG994" s="204">
        <f>IF(N994="zákl. přenesená",J994,0)</f>
        <v>0</v>
      </c>
      <c r="BH994" s="204">
        <f>IF(N994="sníž. přenesená",J994,0)</f>
        <v>0</v>
      </c>
      <c r="BI994" s="204">
        <f>IF(N994="nulová",J994,0)</f>
        <v>0</v>
      </c>
      <c r="BJ994" s="18" t="s">
        <v>84</v>
      </c>
      <c r="BK994" s="204">
        <f>ROUND(I994*H994,2)</f>
        <v>0</v>
      </c>
      <c r="BL994" s="18" t="s">
        <v>341</v>
      </c>
      <c r="BM994" s="203" t="s">
        <v>1896</v>
      </c>
    </row>
    <row r="995" spans="1:47" s="2" customFormat="1" ht="136.5">
      <c r="A995" s="35"/>
      <c r="B995" s="36"/>
      <c r="C995" s="37"/>
      <c r="D995" s="205" t="s">
        <v>225</v>
      </c>
      <c r="E995" s="37"/>
      <c r="F995" s="206" t="s">
        <v>1897</v>
      </c>
      <c r="G995" s="37"/>
      <c r="H995" s="37"/>
      <c r="I995" s="207"/>
      <c r="J995" s="37"/>
      <c r="K995" s="37"/>
      <c r="L995" s="40"/>
      <c r="M995" s="208"/>
      <c r="N995" s="209"/>
      <c r="O995" s="72"/>
      <c r="P995" s="72"/>
      <c r="Q995" s="72"/>
      <c r="R995" s="72"/>
      <c r="S995" s="72"/>
      <c r="T995" s="73"/>
      <c r="U995" s="35"/>
      <c r="V995" s="35"/>
      <c r="W995" s="35"/>
      <c r="X995" s="35"/>
      <c r="Y995" s="35"/>
      <c r="Z995" s="35"/>
      <c r="AA995" s="35"/>
      <c r="AB995" s="35"/>
      <c r="AC995" s="35"/>
      <c r="AD995" s="35"/>
      <c r="AE995" s="35"/>
      <c r="AT995" s="18" t="s">
        <v>225</v>
      </c>
      <c r="AU995" s="18" t="s">
        <v>86</v>
      </c>
    </row>
    <row r="996" spans="2:51" s="13" customFormat="1" ht="12">
      <c r="B996" s="214"/>
      <c r="C996" s="215"/>
      <c r="D996" s="205" t="s">
        <v>284</v>
      </c>
      <c r="E996" s="216" t="s">
        <v>1</v>
      </c>
      <c r="F996" s="217" t="s">
        <v>1898</v>
      </c>
      <c r="G996" s="215"/>
      <c r="H996" s="218">
        <v>1</v>
      </c>
      <c r="I996" s="219"/>
      <c r="J996" s="215"/>
      <c r="K996" s="215"/>
      <c r="L996" s="220"/>
      <c r="M996" s="221"/>
      <c r="N996" s="222"/>
      <c r="O996" s="222"/>
      <c r="P996" s="222"/>
      <c r="Q996" s="222"/>
      <c r="R996" s="222"/>
      <c r="S996" s="222"/>
      <c r="T996" s="223"/>
      <c r="AT996" s="224" t="s">
        <v>284</v>
      </c>
      <c r="AU996" s="224" t="s">
        <v>86</v>
      </c>
      <c r="AV996" s="13" t="s">
        <v>86</v>
      </c>
      <c r="AW996" s="13" t="s">
        <v>32</v>
      </c>
      <c r="AX996" s="13" t="s">
        <v>84</v>
      </c>
      <c r="AY996" s="224" t="s">
        <v>205</v>
      </c>
    </row>
    <row r="997" spans="1:65" s="2" customFormat="1" ht="37.9" customHeight="1">
      <c r="A997" s="35"/>
      <c r="B997" s="36"/>
      <c r="C997" s="192" t="s">
        <v>1899</v>
      </c>
      <c r="D997" s="192" t="s">
        <v>207</v>
      </c>
      <c r="E997" s="193" t="s">
        <v>1900</v>
      </c>
      <c r="F997" s="194" t="s">
        <v>1901</v>
      </c>
      <c r="G997" s="195" t="s">
        <v>210</v>
      </c>
      <c r="H997" s="196">
        <v>1</v>
      </c>
      <c r="I997" s="197"/>
      <c r="J997" s="198">
        <f>ROUND(I997*H997,2)</f>
        <v>0</v>
      </c>
      <c r="K997" s="194" t="s">
        <v>1</v>
      </c>
      <c r="L997" s="40"/>
      <c r="M997" s="199" t="s">
        <v>1</v>
      </c>
      <c r="N997" s="200" t="s">
        <v>41</v>
      </c>
      <c r="O997" s="72"/>
      <c r="P997" s="201">
        <f>O997*H997</f>
        <v>0</v>
      </c>
      <c r="Q997" s="201">
        <v>0</v>
      </c>
      <c r="R997" s="201">
        <f>Q997*H997</f>
        <v>0</v>
      </c>
      <c r="S997" s="201">
        <v>0</v>
      </c>
      <c r="T997" s="202">
        <f>S997*H997</f>
        <v>0</v>
      </c>
      <c r="U997" s="35"/>
      <c r="V997" s="35"/>
      <c r="W997" s="35"/>
      <c r="X997" s="35"/>
      <c r="Y997" s="35"/>
      <c r="Z997" s="35"/>
      <c r="AA997" s="35"/>
      <c r="AB997" s="35"/>
      <c r="AC997" s="35"/>
      <c r="AD997" s="35"/>
      <c r="AE997" s="35"/>
      <c r="AR997" s="203" t="s">
        <v>341</v>
      </c>
      <c r="AT997" s="203" t="s">
        <v>207</v>
      </c>
      <c r="AU997" s="203" t="s">
        <v>86</v>
      </c>
      <c r="AY997" s="18" t="s">
        <v>205</v>
      </c>
      <c r="BE997" s="204">
        <f>IF(N997="základní",J997,0)</f>
        <v>0</v>
      </c>
      <c r="BF997" s="204">
        <f>IF(N997="snížená",J997,0)</f>
        <v>0</v>
      </c>
      <c r="BG997" s="204">
        <f>IF(N997="zákl. přenesená",J997,0)</f>
        <v>0</v>
      </c>
      <c r="BH997" s="204">
        <f>IF(N997="sníž. přenesená",J997,0)</f>
        <v>0</v>
      </c>
      <c r="BI997" s="204">
        <f>IF(N997="nulová",J997,0)</f>
        <v>0</v>
      </c>
      <c r="BJ997" s="18" t="s">
        <v>84</v>
      </c>
      <c r="BK997" s="204">
        <f>ROUND(I997*H997,2)</f>
        <v>0</v>
      </c>
      <c r="BL997" s="18" t="s">
        <v>341</v>
      </c>
      <c r="BM997" s="203" t="s">
        <v>1902</v>
      </c>
    </row>
    <row r="998" spans="1:47" s="2" customFormat="1" ht="136.5">
      <c r="A998" s="35"/>
      <c r="B998" s="36"/>
      <c r="C998" s="37"/>
      <c r="D998" s="205" t="s">
        <v>225</v>
      </c>
      <c r="E998" s="37"/>
      <c r="F998" s="206" t="s">
        <v>1903</v>
      </c>
      <c r="G998" s="37"/>
      <c r="H998" s="37"/>
      <c r="I998" s="207"/>
      <c r="J998" s="37"/>
      <c r="K998" s="37"/>
      <c r="L998" s="40"/>
      <c r="M998" s="208"/>
      <c r="N998" s="209"/>
      <c r="O998" s="72"/>
      <c r="P998" s="72"/>
      <c r="Q998" s="72"/>
      <c r="R998" s="72"/>
      <c r="S998" s="72"/>
      <c r="T998" s="73"/>
      <c r="U998" s="35"/>
      <c r="V998" s="35"/>
      <c r="W998" s="35"/>
      <c r="X998" s="35"/>
      <c r="Y998" s="35"/>
      <c r="Z998" s="35"/>
      <c r="AA998" s="35"/>
      <c r="AB998" s="35"/>
      <c r="AC998" s="35"/>
      <c r="AD998" s="35"/>
      <c r="AE998" s="35"/>
      <c r="AT998" s="18" t="s">
        <v>225</v>
      </c>
      <c r="AU998" s="18" t="s">
        <v>86</v>
      </c>
    </row>
    <row r="999" spans="2:51" s="13" customFormat="1" ht="12">
      <c r="B999" s="214"/>
      <c r="C999" s="215"/>
      <c r="D999" s="205" t="s">
        <v>284</v>
      </c>
      <c r="E999" s="216" t="s">
        <v>1</v>
      </c>
      <c r="F999" s="217" t="s">
        <v>1904</v>
      </c>
      <c r="G999" s="215"/>
      <c r="H999" s="218">
        <v>1</v>
      </c>
      <c r="I999" s="219"/>
      <c r="J999" s="215"/>
      <c r="K999" s="215"/>
      <c r="L999" s="220"/>
      <c r="M999" s="221"/>
      <c r="N999" s="222"/>
      <c r="O999" s="222"/>
      <c r="P999" s="222"/>
      <c r="Q999" s="222"/>
      <c r="R999" s="222"/>
      <c r="S999" s="222"/>
      <c r="T999" s="223"/>
      <c r="AT999" s="224" t="s">
        <v>284</v>
      </c>
      <c r="AU999" s="224" t="s">
        <v>86</v>
      </c>
      <c r="AV999" s="13" t="s">
        <v>86</v>
      </c>
      <c r="AW999" s="13" t="s">
        <v>32</v>
      </c>
      <c r="AX999" s="13" t="s">
        <v>84</v>
      </c>
      <c r="AY999" s="224" t="s">
        <v>205</v>
      </c>
    </row>
    <row r="1000" spans="1:65" s="2" customFormat="1" ht="37.9" customHeight="1">
      <c r="A1000" s="35"/>
      <c r="B1000" s="36"/>
      <c r="C1000" s="192" t="s">
        <v>1905</v>
      </c>
      <c r="D1000" s="192" t="s">
        <v>207</v>
      </c>
      <c r="E1000" s="193" t="s">
        <v>1906</v>
      </c>
      <c r="F1000" s="194" t="s">
        <v>1907</v>
      </c>
      <c r="G1000" s="195" t="s">
        <v>210</v>
      </c>
      <c r="H1000" s="196">
        <v>1</v>
      </c>
      <c r="I1000" s="197"/>
      <c r="J1000" s="198">
        <f>ROUND(I1000*H1000,2)</f>
        <v>0</v>
      </c>
      <c r="K1000" s="194" t="s">
        <v>1</v>
      </c>
      <c r="L1000" s="40"/>
      <c r="M1000" s="199" t="s">
        <v>1</v>
      </c>
      <c r="N1000" s="200" t="s">
        <v>41</v>
      </c>
      <c r="O1000" s="72"/>
      <c r="P1000" s="201">
        <f>O1000*H1000</f>
        <v>0</v>
      </c>
      <c r="Q1000" s="201">
        <v>0</v>
      </c>
      <c r="R1000" s="201">
        <f>Q1000*H1000</f>
        <v>0</v>
      </c>
      <c r="S1000" s="201">
        <v>0</v>
      </c>
      <c r="T1000" s="202">
        <f>S1000*H1000</f>
        <v>0</v>
      </c>
      <c r="U1000" s="35"/>
      <c r="V1000" s="35"/>
      <c r="W1000" s="35"/>
      <c r="X1000" s="35"/>
      <c r="Y1000" s="35"/>
      <c r="Z1000" s="35"/>
      <c r="AA1000" s="35"/>
      <c r="AB1000" s="35"/>
      <c r="AC1000" s="35"/>
      <c r="AD1000" s="35"/>
      <c r="AE1000" s="35"/>
      <c r="AR1000" s="203" t="s">
        <v>341</v>
      </c>
      <c r="AT1000" s="203" t="s">
        <v>207</v>
      </c>
      <c r="AU1000" s="203" t="s">
        <v>86</v>
      </c>
      <c r="AY1000" s="18" t="s">
        <v>205</v>
      </c>
      <c r="BE1000" s="204">
        <f>IF(N1000="základní",J1000,0)</f>
        <v>0</v>
      </c>
      <c r="BF1000" s="204">
        <f>IF(N1000="snížená",J1000,0)</f>
        <v>0</v>
      </c>
      <c r="BG1000" s="204">
        <f>IF(N1000="zákl. přenesená",J1000,0)</f>
        <v>0</v>
      </c>
      <c r="BH1000" s="204">
        <f>IF(N1000="sníž. přenesená",J1000,0)</f>
        <v>0</v>
      </c>
      <c r="BI1000" s="204">
        <f>IF(N1000="nulová",J1000,0)</f>
        <v>0</v>
      </c>
      <c r="BJ1000" s="18" t="s">
        <v>84</v>
      </c>
      <c r="BK1000" s="204">
        <f>ROUND(I1000*H1000,2)</f>
        <v>0</v>
      </c>
      <c r="BL1000" s="18" t="s">
        <v>341</v>
      </c>
      <c r="BM1000" s="203" t="s">
        <v>1908</v>
      </c>
    </row>
    <row r="1001" spans="1:47" s="2" customFormat="1" ht="126.75">
      <c r="A1001" s="35"/>
      <c r="B1001" s="36"/>
      <c r="C1001" s="37"/>
      <c r="D1001" s="205" t="s">
        <v>225</v>
      </c>
      <c r="E1001" s="37"/>
      <c r="F1001" s="206" t="s">
        <v>1909</v>
      </c>
      <c r="G1001" s="37"/>
      <c r="H1001" s="37"/>
      <c r="I1001" s="207"/>
      <c r="J1001" s="37"/>
      <c r="K1001" s="37"/>
      <c r="L1001" s="40"/>
      <c r="M1001" s="208"/>
      <c r="N1001" s="209"/>
      <c r="O1001" s="72"/>
      <c r="P1001" s="72"/>
      <c r="Q1001" s="72"/>
      <c r="R1001" s="72"/>
      <c r="S1001" s="72"/>
      <c r="T1001" s="73"/>
      <c r="U1001" s="35"/>
      <c r="V1001" s="35"/>
      <c r="W1001" s="35"/>
      <c r="X1001" s="35"/>
      <c r="Y1001" s="35"/>
      <c r="Z1001" s="35"/>
      <c r="AA1001" s="35"/>
      <c r="AB1001" s="35"/>
      <c r="AC1001" s="35"/>
      <c r="AD1001" s="35"/>
      <c r="AE1001" s="35"/>
      <c r="AT1001" s="18" t="s">
        <v>225</v>
      </c>
      <c r="AU1001" s="18" t="s">
        <v>86</v>
      </c>
    </row>
    <row r="1002" spans="2:51" s="13" customFormat="1" ht="12">
      <c r="B1002" s="214"/>
      <c r="C1002" s="215"/>
      <c r="D1002" s="205" t="s">
        <v>284</v>
      </c>
      <c r="E1002" s="216" t="s">
        <v>1</v>
      </c>
      <c r="F1002" s="217" t="s">
        <v>1910</v>
      </c>
      <c r="G1002" s="215"/>
      <c r="H1002" s="218">
        <v>1</v>
      </c>
      <c r="I1002" s="219"/>
      <c r="J1002" s="215"/>
      <c r="K1002" s="215"/>
      <c r="L1002" s="220"/>
      <c r="M1002" s="221"/>
      <c r="N1002" s="222"/>
      <c r="O1002" s="222"/>
      <c r="P1002" s="222"/>
      <c r="Q1002" s="222"/>
      <c r="R1002" s="222"/>
      <c r="S1002" s="222"/>
      <c r="T1002" s="223"/>
      <c r="AT1002" s="224" t="s">
        <v>284</v>
      </c>
      <c r="AU1002" s="224" t="s">
        <v>86</v>
      </c>
      <c r="AV1002" s="13" t="s">
        <v>86</v>
      </c>
      <c r="AW1002" s="13" t="s">
        <v>32</v>
      </c>
      <c r="AX1002" s="13" t="s">
        <v>84</v>
      </c>
      <c r="AY1002" s="224" t="s">
        <v>205</v>
      </c>
    </row>
    <row r="1003" spans="1:65" s="2" customFormat="1" ht="37.9" customHeight="1">
      <c r="A1003" s="35"/>
      <c r="B1003" s="36"/>
      <c r="C1003" s="192" t="s">
        <v>1911</v>
      </c>
      <c r="D1003" s="192" t="s">
        <v>207</v>
      </c>
      <c r="E1003" s="193" t="s">
        <v>1912</v>
      </c>
      <c r="F1003" s="194" t="s">
        <v>1913</v>
      </c>
      <c r="G1003" s="195" t="s">
        <v>210</v>
      </c>
      <c r="H1003" s="196">
        <v>2</v>
      </c>
      <c r="I1003" s="197"/>
      <c r="J1003" s="198">
        <f>ROUND(I1003*H1003,2)</f>
        <v>0</v>
      </c>
      <c r="K1003" s="194" t="s">
        <v>1</v>
      </c>
      <c r="L1003" s="40"/>
      <c r="M1003" s="199" t="s">
        <v>1</v>
      </c>
      <c r="N1003" s="200" t="s">
        <v>41</v>
      </c>
      <c r="O1003" s="72"/>
      <c r="P1003" s="201">
        <f>O1003*H1003</f>
        <v>0</v>
      </c>
      <c r="Q1003" s="201">
        <v>0</v>
      </c>
      <c r="R1003" s="201">
        <f>Q1003*H1003</f>
        <v>0</v>
      </c>
      <c r="S1003" s="201">
        <v>0</v>
      </c>
      <c r="T1003" s="202">
        <f>S1003*H1003</f>
        <v>0</v>
      </c>
      <c r="U1003" s="35"/>
      <c r="V1003" s="35"/>
      <c r="W1003" s="35"/>
      <c r="X1003" s="35"/>
      <c r="Y1003" s="35"/>
      <c r="Z1003" s="35"/>
      <c r="AA1003" s="35"/>
      <c r="AB1003" s="35"/>
      <c r="AC1003" s="35"/>
      <c r="AD1003" s="35"/>
      <c r="AE1003" s="35"/>
      <c r="AR1003" s="203" t="s">
        <v>341</v>
      </c>
      <c r="AT1003" s="203" t="s">
        <v>207</v>
      </c>
      <c r="AU1003" s="203" t="s">
        <v>86</v>
      </c>
      <c r="AY1003" s="18" t="s">
        <v>205</v>
      </c>
      <c r="BE1003" s="204">
        <f>IF(N1003="základní",J1003,0)</f>
        <v>0</v>
      </c>
      <c r="BF1003" s="204">
        <f>IF(N1003="snížená",J1003,0)</f>
        <v>0</v>
      </c>
      <c r="BG1003" s="204">
        <f>IF(N1003="zákl. přenesená",J1003,0)</f>
        <v>0</v>
      </c>
      <c r="BH1003" s="204">
        <f>IF(N1003="sníž. přenesená",J1003,0)</f>
        <v>0</v>
      </c>
      <c r="BI1003" s="204">
        <f>IF(N1003="nulová",J1003,0)</f>
        <v>0</v>
      </c>
      <c r="BJ1003" s="18" t="s">
        <v>84</v>
      </c>
      <c r="BK1003" s="204">
        <f>ROUND(I1003*H1003,2)</f>
        <v>0</v>
      </c>
      <c r="BL1003" s="18" t="s">
        <v>341</v>
      </c>
      <c r="BM1003" s="203" t="s">
        <v>1914</v>
      </c>
    </row>
    <row r="1004" spans="1:47" s="2" customFormat="1" ht="136.5">
      <c r="A1004" s="35"/>
      <c r="B1004" s="36"/>
      <c r="C1004" s="37"/>
      <c r="D1004" s="205" t="s">
        <v>225</v>
      </c>
      <c r="E1004" s="37"/>
      <c r="F1004" s="206" t="s">
        <v>1915</v>
      </c>
      <c r="G1004" s="37"/>
      <c r="H1004" s="37"/>
      <c r="I1004" s="207"/>
      <c r="J1004" s="37"/>
      <c r="K1004" s="37"/>
      <c r="L1004" s="40"/>
      <c r="M1004" s="208"/>
      <c r="N1004" s="209"/>
      <c r="O1004" s="72"/>
      <c r="P1004" s="72"/>
      <c r="Q1004" s="72"/>
      <c r="R1004" s="72"/>
      <c r="S1004" s="72"/>
      <c r="T1004" s="73"/>
      <c r="U1004" s="35"/>
      <c r="V1004" s="35"/>
      <c r="W1004" s="35"/>
      <c r="X1004" s="35"/>
      <c r="Y1004" s="35"/>
      <c r="Z1004" s="35"/>
      <c r="AA1004" s="35"/>
      <c r="AB1004" s="35"/>
      <c r="AC1004" s="35"/>
      <c r="AD1004" s="35"/>
      <c r="AE1004" s="35"/>
      <c r="AT1004" s="18" t="s">
        <v>225</v>
      </c>
      <c r="AU1004" s="18" t="s">
        <v>86</v>
      </c>
    </row>
    <row r="1005" spans="2:51" s="13" customFormat="1" ht="12">
      <c r="B1005" s="214"/>
      <c r="C1005" s="215"/>
      <c r="D1005" s="205" t="s">
        <v>284</v>
      </c>
      <c r="E1005" s="216" t="s">
        <v>1</v>
      </c>
      <c r="F1005" s="217" t="s">
        <v>1916</v>
      </c>
      <c r="G1005" s="215"/>
      <c r="H1005" s="218">
        <v>2</v>
      </c>
      <c r="I1005" s="219"/>
      <c r="J1005" s="215"/>
      <c r="K1005" s="215"/>
      <c r="L1005" s="220"/>
      <c r="M1005" s="221"/>
      <c r="N1005" s="222"/>
      <c r="O1005" s="222"/>
      <c r="P1005" s="222"/>
      <c r="Q1005" s="222"/>
      <c r="R1005" s="222"/>
      <c r="S1005" s="222"/>
      <c r="T1005" s="223"/>
      <c r="AT1005" s="224" t="s">
        <v>284</v>
      </c>
      <c r="AU1005" s="224" t="s">
        <v>86</v>
      </c>
      <c r="AV1005" s="13" t="s">
        <v>86</v>
      </c>
      <c r="AW1005" s="13" t="s">
        <v>32</v>
      </c>
      <c r="AX1005" s="13" t="s">
        <v>84</v>
      </c>
      <c r="AY1005" s="224" t="s">
        <v>205</v>
      </c>
    </row>
    <row r="1006" spans="1:65" s="2" customFormat="1" ht="24.2" customHeight="1">
      <c r="A1006" s="35"/>
      <c r="B1006" s="36"/>
      <c r="C1006" s="192" t="s">
        <v>1917</v>
      </c>
      <c r="D1006" s="192" t="s">
        <v>207</v>
      </c>
      <c r="E1006" s="193" t="s">
        <v>1918</v>
      </c>
      <c r="F1006" s="194" t="s">
        <v>1919</v>
      </c>
      <c r="G1006" s="195" t="s">
        <v>210</v>
      </c>
      <c r="H1006" s="196">
        <v>1</v>
      </c>
      <c r="I1006" s="197"/>
      <c r="J1006" s="198">
        <f>ROUND(I1006*H1006,2)</f>
        <v>0</v>
      </c>
      <c r="K1006" s="194" t="s">
        <v>1</v>
      </c>
      <c r="L1006" s="40"/>
      <c r="M1006" s="199" t="s">
        <v>1</v>
      </c>
      <c r="N1006" s="200" t="s">
        <v>41</v>
      </c>
      <c r="O1006" s="72"/>
      <c r="P1006" s="201">
        <f>O1006*H1006</f>
        <v>0</v>
      </c>
      <c r="Q1006" s="201">
        <v>0</v>
      </c>
      <c r="R1006" s="201">
        <f>Q1006*H1006</f>
        <v>0</v>
      </c>
      <c r="S1006" s="201">
        <v>0</v>
      </c>
      <c r="T1006" s="202">
        <f>S1006*H1006</f>
        <v>0</v>
      </c>
      <c r="U1006" s="35"/>
      <c r="V1006" s="35"/>
      <c r="W1006" s="35"/>
      <c r="X1006" s="35"/>
      <c r="Y1006" s="35"/>
      <c r="Z1006" s="35"/>
      <c r="AA1006" s="35"/>
      <c r="AB1006" s="35"/>
      <c r="AC1006" s="35"/>
      <c r="AD1006" s="35"/>
      <c r="AE1006" s="35"/>
      <c r="AR1006" s="203" t="s">
        <v>341</v>
      </c>
      <c r="AT1006" s="203" t="s">
        <v>207</v>
      </c>
      <c r="AU1006" s="203" t="s">
        <v>86</v>
      </c>
      <c r="AY1006" s="18" t="s">
        <v>205</v>
      </c>
      <c r="BE1006" s="204">
        <f>IF(N1006="základní",J1006,0)</f>
        <v>0</v>
      </c>
      <c r="BF1006" s="204">
        <f>IF(N1006="snížená",J1006,0)</f>
        <v>0</v>
      </c>
      <c r="BG1006" s="204">
        <f>IF(N1006="zákl. přenesená",J1006,0)</f>
        <v>0</v>
      </c>
      <c r="BH1006" s="204">
        <f>IF(N1006="sníž. přenesená",J1006,0)</f>
        <v>0</v>
      </c>
      <c r="BI1006" s="204">
        <f>IF(N1006="nulová",J1006,0)</f>
        <v>0</v>
      </c>
      <c r="BJ1006" s="18" t="s">
        <v>84</v>
      </c>
      <c r="BK1006" s="204">
        <f>ROUND(I1006*H1006,2)</f>
        <v>0</v>
      </c>
      <c r="BL1006" s="18" t="s">
        <v>341</v>
      </c>
      <c r="BM1006" s="203" t="s">
        <v>1920</v>
      </c>
    </row>
    <row r="1007" spans="1:47" s="2" customFormat="1" ht="126.75">
      <c r="A1007" s="35"/>
      <c r="B1007" s="36"/>
      <c r="C1007" s="37"/>
      <c r="D1007" s="205" t="s">
        <v>225</v>
      </c>
      <c r="E1007" s="37"/>
      <c r="F1007" s="206" t="s">
        <v>1921</v>
      </c>
      <c r="G1007" s="37"/>
      <c r="H1007" s="37"/>
      <c r="I1007" s="207"/>
      <c r="J1007" s="37"/>
      <c r="K1007" s="37"/>
      <c r="L1007" s="40"/>
      <c r="M1007" s="208"/>
      <c r="N1007" s="209"/>
      <c r="O1007" s="72"/>
      <c r="P1007" s="72"/>
      <c r="Q1007" s="72"/>
      <c r="R1007" s="72"/>
      <c r="S1007" s="72"/>
      <c r="T1007" s="73"/>
      <c r="U1007" s="35"/>
      <c r="V1007" s="35"/>
      <c r="W1007" s="35"/>
      <c r="X1007" s="35"/>
      <c r="Y1007" s="35"/>
      <c r="Z1007" s="35"/>
      <c r="AA1007" s="35"/>
      <c r="AB1007" s="35"/>
      <c r="AC1007" s="35"/>
      <c r="AD1007" s="35"/>
      <c r="AE1007" s="35"/>
      <c r="AT1007" s="18" t="s">
        <v>225</v>
      </c>
      <c r="AU1007" s="18" t="s">
        <v>86</v>
      </c>
    </row>
    <row r="1008" spans="2:51" s="13" customFormat="1" ht="12">
      <c r="B1008" s="214"/>
      <c r="C1008" s="215"/>
      <c r="D1008" s="205" t="s">
        <v>284</v>
      </c>
      <c r="E1008" s="216" t="s">
        <v>1</v>
      </c>
      <c r="F1008" s="217" t="s">
        <v>1922</v>
      </c>
      <c r="G1008" s="215"/>
      <c r="H1008" s="218">
        <v>1</v>
      </c>
      <c r="I1008" s="219"/>
      <c r="J1008" s="215"/>
      <c r="K1008" s="215"/>
      <c r="L1008" s="220"/>
      <c r="M1008" s="221"/>
      <c r="N1008" s="222"/>
      <c r="O1008" s="222"/>
      <c r="P1008" s="222"/>
      <c r="Q1008" s="222"/>
      <c r="R1008" s="222"/>
      <c r="S1008" s="222"/>
      <c r="T1008" s="223"/>
      <c r="AT1008" s="224" t="s">
        <v>284</v>
      </c>
      <c r="AU1008" s="224" t="s">
        <v>86</v>
      </c>
      <c r="AV1008" s="13" t="s">
        <v>86</v>
      </c>
      <c r="AW1008" s="13" t="s">
        <v>32</v>
      </c>
      <c r="AX1008" s="13" t="s">
        <v>84</v>
      </c>
      <c r="AY1008" s="224" t="s">
        <v>205</v>
      </c>
    </row>
    <row r="1009" spans="1:65" s="2" customFormat="1" ht="37.9" customHeight="1">
      <c r="A1009" s="35"/>
      <c r="B1009" s="36"/>
      <c r="C1009" s="192" t="s">
        <v>1923</v>
      </c>
      <c r="D1009" s="192" t="s">
        <v>207</v>
      </c>
      <c r="E1009" s="193" t="s">
        <v>1924</v>
      </c>
      <c r="F1009" s="194" t="s">
        <v>1925</v>
      </c>
      <c r="G1009" s="195" t="s">
        <v>1847</v>
      </c>
      <c r="H1009" s="196">
        <v>1</v>
      </c>
      <c r="I1009" s="197"/>
      <c r="J1009" s="198">
        <f>ROUND(I1009*H1009,2)</f>
        <v>0</v>
      </c>
      <c r="K1009" s="194" t="s">
        <v>1</v>
      </c>
      <c r="L1009" s="40"/>
      <c r="M1009" s="199" t="s">
        <v>1</v>
      </c>
      <c r="N1009" s="200" t="s">
        <v>41</v>
      </c>
      <c r="O1009" s="72"/>
      <c r="P1009" s="201">
        <f>O1009*H1009</f>
        <v>0</v>
      </c>
      <c r="Q1009" s="201">
        <v>0</v>
      </c>
      <c r="R1009" s="201">
        <f>Q1009*H1009</f>
        <v>0</v>
      </c>
      <c r="S1009" s="201">
        <v>0</v>
      </c>
      <c r="T1009" s="202">
        <f>S1009*H1009</f>
        <v>0</v>
      </c>
      <c r="U1009" s="35"/>
      <c r="V1009" s="35"/>
      <c r="W1009" s="35"/>
      <c r="X1009" s="35"/>
      <c r="Y1009" s="35"/>
      <c r="Z1009" s="35"/>
      <c r="AA1009" s="35"/>
      <c r="AB1009" s="35"/>
      <c r="AC1009" s="35"/>
      <c r="AD1009" s="35"/>
      <c r="AE1009" s="35"/>
      <c r="AR1009" s="203" t="s">
        <v>341</v>
      </c>
      <c r="AT1009" s="203" t="s">
        <v>207</v>
      </c>
      <c r="AU1009" s="203" t="s">
        <v>86</v>
      </c>
      <c r="AY1009" s="18" t="s">
        <v>205</v>
      </c>
      <c r="BE1009" s="204">
        <f>IF(N1009="základní",J1009,0)</f>
        <v>0</v>
      </c>
      <c r="BF1009" s="204">
        <f>IF(N1009="snížená",J1009,0)</f>
        <v>0</v>
      </c>
      <c r="BG1009" s="204">
        <f>IF(N1009="zákl. přenesená",J1009,0)</f>
        <v>0</v>
      </c>
      <c r="BH1009" s="204">
        <f>IF(N1009="sníž. přenesená",J1009,0)</f>
        <v>0</v>
      </c>
      <c r="BI1009" s="204">
        <f>IF(N1009="nulová",J1009,0)</f>
        <v>0</v>
      </c>
      <c r="BJ1009" s="18" t="s">
        <v>84</v>
      </c>
      <c r="BK1009" s="204">
        <f>ROUND(I1009*H1009,2)</f>
        <v>0</v>
      </c>
      <c r="BL1009" s="18" t="s">
        <v>341</v>
      </c>
      <c r="BM1009" s="203" t="s">
        <v>1926</v>
      </c>
    </row>
    <row r="1010" spans="1:47" s="2" customFormat="1" ht="136.5">
      <c r="A1010" s="35"/>
      <c r="B1010" s="36"/>
      <c r="C1010" s="37"/>
      <c r="D1010" s="205" t="s">
        <v>225</v>
      </c>
      <c r="E1010" s="37"/>
      <c r="F1010" s="206" t="s">
        <v>1927</v>
      </c>
      <c r="G1010" s="37"/>
      <c r="H1010" s="37"/>
      <c r="I1010" s="207"/>
      <c r="J1010" s="37"/>
      <c r="K1010" s="37"/>
      <c r="L1010" s="40"/>
      <c r="M1010" s="208"/>
      <c r="N1010" s="209"/>
      <c r="O1010" s="72"/>
      <c r="P1010" s="72"/>
      <c r="Q1010" s="72"/>
      <c r="R1010" s="72"/>
      <c r="S1010" s="72"/>
      <c r="T1010" s="73"/>
      <c r="U1010" s="35"/>
      <c r="V1010" s="35"/>
      <c r="W1010" s="35"/>
      <c r="X1010" s="35"/>
      <c r="Y1010" s="35"/>
      <c r="Z1010" s="35"/>
      <c r="AA1010" s="35"/>
      <c r="AB1010" s="35"/>
      <c r="AC1010" s="35"/>
      <c r="AD1010" s="35"/>
      <c r="AE1010" s="35"/>
      <c r="AT1010" s="18" t="s">
        <v>225</v>
      </c>
      <c r="AU1010" s="18" t="s">
        <v>86</v>
      </c>
    </row>
    <row r="1011" spans="2:51" s="13" customFormat="1" ht="12">
      <c r="B1011" s="214"/>
      <c r="C1011" s="215"/>
      <c r="D1011" s="205" t="s">
        <v>284</v>
      </c>
      <c r="E1011" s="216" t="s">
        <v>1</v>
      </c>
      <c r="F1011" s="217" t="s">
        <v>1928</v>
      </c>
      <c r="G1011" s="215"/>
      <c r="H1011" s="218">
        <v>1</v>
      </c>
      <c r="I1011" s="219"/>
      <c r="J1011" s="215"/>
      <c r="K1011" s="215"/>
      <c r="L1011" s="220"/>
      <c r="M1011" s="221"/>
      <c r="N1011" s="222"/>
      <c r="O1011" s="222"/>
      <c r="P1011" s="222"/>
      <c r="Q1011" s="222"/>
      <c r="R1011" s="222"/>
      <c r="S1011" s="222"/>
      <c r="T1011" s="223"/>
      <c r="AT1011" s="224" t="s">
        <v>284</v>
      </c>
      <c r="AU1011" s="224" t="s">
        <v>86</v>
      </c>
      <c r="AV1011" s="13" t="s">
        <v>86</v>
      </c>
      <c r="AW1011" s="13" t="s">
        <v>32</v>
      </c>
      <c r="AX1011" s="13" t="s">
        <v>84</v>
      </c>
      <c r="AY1011" s="224" t="s">
        <v>205</v>
      </c>
    </row>
    <row r="1012" spans="1:65" s="2" customFormat="1" ht="24.2" customHeight="1">
      <c r="A1012" s="35"/>
      <c r="B1012" s="36"/>
      <c r="C1012" s="192" t="s">
        <v>1929</v>
      </c>
      <c r="D1012" s="192" t="s">
        <v>207</v>
      </c>
      <c r="E1012" s="193" t="s">
        <v>1930</v>
      </c>
      <c r="F1012" s="194" t="s">
        <v>1931</v>
      </c>
      <c r="G1012" s="195" t="s">
        <v>210</v>
      </c>
      <c r="H1012" s="196">
        <v>1</v>
      </c>
      <c r="I1012" s="197"/>
      <c r="J1012" s="198">
        <f>ROUND(I1012*H1012,2)</f>
        <v>0</v>
      </c>
      <c r="K1012" s="194" t="s">
        <v>1</v>
      </c>
      <c r="L1012" s="40"/>
      <c r="M1012" s="199" t="s">
        <v>1</v>
      </c>
      <c r="N1012" s="200" t="s">
        <v>41</v>
      </c>
      <c r="O1012" s="72"/>
      <c r="P1012" s="201">
        <f>O1012*H1012</f>
        <v>0</v>
      </c>
      <c r="Q1012" s="201">
        <v>0</v>
      </c>
      <c r="R1012" s="201">
        <f>Q1012*H1012</f>
        <v>0</v>
      </c>
      <c r="S1012" s="201">
        <v>0</v>
      </c>
      <c r="T1012" s="202">
        <f>S1012*H1012</f>
        <v>0</v>
      </c>
      <c r="U1012" s="35"/>
      <c r="V1012" s="35"/>
      <c r="W1012" s="35"/>
      <c r="X1012" s="35"/>
      <c r="Y1012" s="35"/>
      <c r="Z1012" s="35"/>
      <c r="AA1012" s="35"/>
      <c r="AB1012" s="35"/>
      <c r="AC1012" s="35"/>
      <c r="AD1012" s="35"/>
      <c r="AE1012" s="35"/>
      <c r="AR1012" s="203" t="s">
        <v>341</v>
      </c>
      <c r="AT1012" s="203" t="s">
        <v>207</v>
      </c>
      <c r="AU1012" s="203" t="s">
        <v>86</v>
      </c>
      <c r="AY1012" s="18" t="s">
        <v>205</v>
      </c>
      <c r="BE1012" s="204">
        <f>IF(N1012="základní",J1012,0)</f>
        <v>0</v>
      </c>
      <c r="BF1012" s="204">
        <f>IF(N1012="snížená",J1012,0)</f>
        <v>0</v>
      </c>
      <c r="BG1012" s="204">
        <f>IF(N1012="zákl. přenesená",J1012,0)</f>
        <v>0</v>
      </c>
      <c r="BH1012" s="204">
        <f>IF(N1012="sníž. přenesená",J1012,0)</f>
        <v>0</v>
      </c>
      <c r="BI1012" s="204">
        <f>IF(N1012="nulová",J1012,0)</f>
        <v>0</v>
      </c>
      <c r="BJ1012" s="18" t="s">
        <v>84</v>
      </c>
      <c r="BK1012" s="204">
        <f>ROUND(I1012*H1012,2)</f>
        <v>0</v>
      </c>
      <c r="BL1012" s="18" t="s">
        <v>341</v>
      </c>
      <c r="BM1012" s="203" t="s">
        <v>1932</v>
      </c>
    </row>
    <row r="1013" spans="1:47" s="2" customFormat="1" ht="165.75">
      <c r="A1013" s="35"/>
      <c r="B1013" s="36"/>
      <c r="C1013" s="37"/>
      <c r="D1013" s="205" t="s">
        <v>225</v>
      </c>
      <c r="E1013" s="37"/>
      <c r="F1013" s="206" t="s">
        <v>1933</v>
      </c>
      <c r="G1013" s="37"/>
      <c r="H1013" s="37"/>
      <c r="I1013" s="207"/>
      <c r="J1013" s="37"/>
      <c r="K1013" s="37"/>
      <c r="L1013" s="40"/>
      <c r="M1013" s="208"/>
      <c r="N1013" s="209"/>
      <c r="O1013" s="72"/>
      <c r="P1013" s="72"/>
      <c r="Q1013" s="72"/>
      <c r="R1013" s="72"/>
      <c r="S1013" s="72"/>
      <c r="T1013" s="73"/>
      <c r="U1013" s="35"/>
      <c r="V1013" s="35"/>
      <c r="W1013" s="35"/>
      <c r="X1013" s="35"/>
      <c r="Y1013" s="35"/>
      <c r="Z1013" s="35"/>
      <c r="AA1013" s="35"/>
      <c r="AB1013" s="35"/>
      <c r="AC1013" s="35"/>
      <c r="AD1013" s="35"/>
      <c r="AE1013" s="35"/>
      <c r="AT1013" s="18" t="s">
        <v>225</v>
      </c>
      <c r="AU1013" s="18" t="s">
        <v>86</v>
      </c>
    </row>
    <row r="1014" spans="2:51" s="13" customFormat="1" ht="12">
      <c r="B1014" s="214"/>
      <c r="C1014" s="215"/>
      <c r="D1014" s="205" t="s">
        <v>284</v>
      </c>
      <c r="E1014" s="216" t="s">
        <v>1</v>
      </c>
      <c r="F1014" s="217" t="s">
        <v>1934</v>
      </c>
      <c r="G1014" s="215"/>
      <c r="H1014" s="218">
        <v>1</v>
      </c>
      <c r="I1014" s="219"/>
      <c r="J1014" s="215"/>
      <c r="K1014" s="215"/>
      <c r="L1014" s="220"/>
      <c r="M1014" s="221"/>
      <c r="N1014" s="222"/>
      <c r="O1014" s="222"/>
      <c r="P1014" s="222"/>
      <c r="Q1014" s="222"/>
      <c r="R1014" s="222"/>
      <c r="S1014" s="222"/>
      <c r="T1014" s="223"/>
      <c r="AT1014" s="224" t="s">
        <v>284</v>
      </c>
      <c r="AU1014" s="224" t="s">
        <v>86</v>
      </c>
      <c r="AV1014" s="13" t="s">
        <v>86</v>
      </c>
      <c r="AW1014" s="13" t="s">
        <v>32</v>
      </c>
      <c r="AX1014" s="13" t="s">
        <v>84</v>
      </c>
      <c r="AY1014" s="224" t="s">
        <v>205</v>
      </c>
    </row>
    <row r="1015" spans="1:65" s="2" customFormat="1" ht="24.2" customHeight="1">
      <c r="A1015" s="35"/>
      <c r="B1015" s="36"/>
      <c r="C1015" s="192" t="s">
        <v>1935</v>
      </c>
      <c r="D1015" s="192" t="s">
        <v>207</v>
      </c>
      <c r="E1015" s="193" t="s">
        <v>1936</v>
      </c>
      <c r="F1015" s="194" t="s">
        <v>1937</v>
      </c>
      <c r="G1015" s="195" t="s">
        <v>210</v>
      </c>
      <c r="H1015" s="196">
        <v>1</v>
      </c>
      <c r="I1015" s="197"/>
      <c r="J1015" s="198">
        <f>ROUND(I1015*H1015,2)</f>
        <v>0</v>
      </c>
      <c r="K1015" s="194" t="s">
        <v>1</v>
      </c>
      <c r="L1015" s="40"/>
      <c r="M1015" s="199" t="s">
        <v>1</v>
      </c>
      <c r="N1015" s="200" t="s">
        <v>41</v>
      </c>
      <c r="O1015" s="72"/>
      <c r="P1015" s="201">
        <f>O1015*H1015</f>
        <v>0</v>
      </c>
      <c r="Q1015" s="201">
        <v>0</v>
      </c>
      <c r="R1015" s="201">
        <f>Q1015*H1015</f>
        <v>0</v>
      </c>
      <c r="S1015" s="201">
        <v>0</v>
      </c>
      <c r="T1015" s="202">
        <f>S1015*H1015</f>
        <v>0</v>
      </c>
      <c r="U1015" s="35"/>
      <c r="V1015" s="35"/>
      <c r="W1015" s="35"/>
      <c r="X1015" s="35"/>
      <c r="Y1015" s="35"/>
      <c r="Z1015" s="35"/>
      <c r="AA1015" s="35"/>
      <c r="AB1015" s="35"/>
      <c r="AC1015" s="35"/>
      <c r="AD1015" s="35"/>
      <c r="AE1015" s="35"/>
      <c r="AR1015" s="203" t="s">
        <v>341</v>
      </c>
      <c r="AT1015" s="203" t="s">
        <v>207</v>
      </c>
      <c r="AU1015" s="203" t="s">
        <v>86</v>
      </c>
      <c r="AY1015" s="18" t="s">
        <v>205</v>
      </c>
      <c r="BE1015" s="204">
        <f>IF(N1015="základní",J1015,0)</f>
        <v>0</v>
      </c>
      <c r="BF1015" s="204">
        <f>IF(N1015="snížená",J1015,0)</f>
        <v>0</v>
      </c>
      <c r="BG1015" s="204">
        <f>IF(N1015="zákl. přenesená",J1015,0)</f>
        <v>0</v>
      </c>
      <c r="BH1015" s="204">
        <f>IF(N1015="sníž. přenesená",J1015,0)</f>
        <v>0</v>
      </c>
      <c r="BI1015" s="204">
        <f>IF(N1015="nulová",J1015,0)</f>
        <v>0</v>
      </c>
      <c r="BJ1015" s="18" t="s">
        <v>84</v>
      </c>
      <c r="BK1015" s="204">
        <f>ROUND(I1015*H1015,2)</f>
        <v>0</v>
      </c>
      <c r="BL1015" s="18" t="s">
        <v>341</v>
      </c>
      <c r="BM1015" s="203" t="s">
        <v>1938</v>
      </c>
    </row>
    <row r="1016" spans="1:47" s="2" customFormat="1" ht="136.5">
      <c r="A1016" s="35"/>
      <c r="B1016" s="36"/>
      <c r="C1016" s="37"/>
      <c r="D1016" s="205" t="s">
        <v>225</v>
      </c>
      <c r="E1016" s="37"/>
      <c r="F1016" s="206" t="s">
        <v>1939</v>
      </c>
      <c r="G1016" s="37"/>
      <c r="H1016" s="37"/>
      <c r="I1016" s="207"/>
      <c r="J1016" s="37"/>
      <c r="K1016" s="37"/>
      <c r="L1016" s="40"/>
      <c r="M1016" s="208"/>
      <c r="N1016" s="209"/>
      <c r="O1016" s="72"/>
      <c r="P1016" s="72"/>
      <c r="Q1016" s="72"/>
      <c r="R1016" s="72"/>
      <c r="S1016" s="72"/>
      <c r="T1016" s="73"/>
      <c r="U1016" s="35"/>
      <c r="V1016" s="35"/>
      <c r="W1016" s="35"/>
      <c r="X1016" s="35"/>
      <c r="Y1016" s="35"/>
      <c r="Z1016" s="35"/>
      <c r="AA1016" s="35"/>
      <c r="AB1016" s="35"/>
      <c r="AC1016" s="35"/>
      <c r="AD1016" s="35"/>
      <c r="AE1016" s="35"/>
      <c r="AT1016" s="18" t="s">
        <v>225</v>
      </c>
      <c r="AU1016" s="18" t="s">
        <v>86</v>
      </c>
    </row>
    <row r="1017" spans="2:51" s="13" customFormat="1" ht="12">
      <c r="B1017" s="214"/>
      <c r="C1017" s="215"/>
      <c r="D1017" s="205" t="s">
        <v>284</v>
      </c>
      <c r="E1017" s="216" t="s">
        <v>1</v>
      </c>
      <c r="F1017" s="217" t="s">
        <v>1940</v>
      </c>
      <c r="G1017" s="215"/>
      <c r="H1017" s="218">
        <v>1</v>
      </c>
      <c r="I1017" s="219"/>
      <c r="J1017" s="215"/>
      <c r="K1017" s="215"/>
      <c r="L1017" s="220"/>
      <c r="M1017" s="221"/>
      <c r="N1017" s="222"/>
      <c r="O1017" s="222"/>
      <c r="P1017" s="222"/>
      <c r="Q1017" s="222"/>
      <c r="R1017" s="222"/>
      <c r="S1017" s="222"/>
      <c r="T1017" s="223"/>
      <c r="AT1017" s="224" t="s">
        <v>284</v>
      </c>
      <c r="AU1017" s="224" t="s">
        <v>86</v>
      </c>
      <c r="AV1017" s="13" t="s">
        <v>86</v>
      </c>
      <c r="AW1017" s="13" t="s">
        <v>32</v>
      </c>
      <c r="AX1017" s="13" t="s">
        <v>84</v>
      </c>
      <c r="AY1017" s="224" t="s">
        <v>205</v>
      </c>
    </row>
    <row r="1018" spans="1:65" s="2" customFormat="1" ht="24.2" customHeight="1">
      <c r="A1018" s="35"/>
      <c r="B1018" s="36"/>
      <c r="C1018" s="192" t="s">
        <v>1941</v>
      </c>
      <c r="D1018" s="192" t="s">
        <v>207</v>
      </c>
      <c r="E1018" s="193" t="s">
        <v>1942</v>
      </c>
      <c r="F1018" s="194" t="s">
        <v>1943</v>
      </c>
      <c r="G1018" s="195" t="s">
        <v>210</v>
      </c>
      <c r="H1018" s="196">
        <v>1</v>
      </c>
      <c r="I1018" s="197"/>
      <c r="J1018" s="198">
        <f>ROUND(I1018*H1018,2)</f>
        <v>0</v>
      </c>
      <c r="K1018" s="194" t="s">
        <v>1</v>
      </c>
      <c r="L1018" s="40"/>
      <c r="M1018" s="199" t="s">
        <v>1</v>
      </c>
      <c r="N1018" s="200" t="s">
        <v>41</v>
      </c>
      <c r="O1018" s="72"/>
      <c r="P1018" s="201">
        <f>O1018*H1018</f>
        <v>0</v>
      </c>
      <c r="Q1018" s="201">
        <v>0</v>
      </c>
      <c r="R1018" s="201">
        <f>Q1018*H1018</f>
        <v>0</v>
      </c>
      <c r="S1018" s="201">
        <v>0</v>
      </c>
      <c r="T1018" s="202">
        <f>S1018*H1018</f>
        <v>0</v>
      </c>
      <c r="U1018" s="35"/>
      <c r="V1018" s="35"/>
      <c r="W1018" s="35"/>
      <c r="X1018" s="35"/>
      <c r="Y1018" s="35"/>
      <c r="Z1018" s="35"/>
      <c r="AA1018" s="35"/>
      <c r="AB1018" s="35"/>
      <c r="AC1018" s="35"/>
      <c r="AD1018" s="35"/>
      <c r="AE1018" s="35"/>
      <c r="AR1018" s="203" t="s">
        <v>341</v>
      </c>
      <c r="AT1018" s="203" t="s">
        <v>207</v>
      </c>
      <c r="AU1018" s="203" t="s">
        <v>86</v>
      </c>
      <c r="AY1018" s="18" t="s">
        <v>205</v>
      </c>
      <c r="BE1018" s="204">
        <f>IF(N1018="základní",J1018,0)</f>
        <v>0</v>
      </c>
      <c r="BF1018" s="204">
        <f>IF(N1018="snížená",J1018,0)</f>
        <v>0</v>
      </c>
      <c r="BG1018" s="204">
        <f>IF(N1018="zákl. přenesená",J1018,0)</f>
        <v>0</v>
      </c>
      <c r="BH1018" s="204">
        <f>IF(N1018="sníž. přenesená",J1018,0)</f>
        <v>0</v>
      </c>
      <c r="BI1018" s="204">
        <f>IF(N1018="nulová",J1018,0)</f>
        <v>0</v>
      </c>
      <c r="BJ1018" s="18" t="s">
        <v>84</v>
      </c>
      <c r="BK1018" s="204">
        <f>ROUND(I1018*H1018,2)</f>
        <v>0</v>
      </c>
      <c r="BL1018" s="18" t="s">
        <v>341</v>
      </c>
      <c r="BM1018" s="203" t="s">
        <v>1944</v>
      </c>
    </row>
    <row r="1019" spans="1:47" s="2" customFormat="1" ht="117">
      <c r="A1019" s="35"/>
      <c r="B1019" s="36"/>
      <c r="C1019" s="37"/>
      <c r="D1019" s="205" t="s">
        <v>225</v>
      </c>
      <c r="E1019" s="37"/>
      <c r="F1019" s="206" t="s">
        <v>1945</v>
      </c>
      <c r="G1019" s="37"/>
      <c r="H1019" s="37"/>
      <c r="I1019" s="207"/>
      <c r="J1019" s="37"/>
      <c r="K1019" s="37"/>
      <c r="L1019" s="40"/>
      <c r="M1019" s="208"/>
      <c r="N1019" s="209"/>
      <c r="O1019" s="72"/>
      <c r="P1019" s="72"/>
      <c r="Q1019" s="72"/>
      <c r="R1019" s="72"/>
      <c r="S1019" s="72"/>
      <c r="T1019" s="73"/>
      <c r="U1019" s="35"/>
      <c r="V1019" s="35"/>
      <c r="W1019" s="35"/>
      <c r="X1019" s="35"/>
      <c r="Y1019" s="35"/>
      <c r="Z1019" s="35"/>
      <c r="AA1019" s="35"/>
      <c r="AB1019" s="35"/>
      <c r="AC1019" s="35"/>
      <c r="AD1019" s="35"/>
      <c r="AE1019" s="35"/>
      <c r="AT1019" s="18" t="s">
        <v>225</v>
      </c>
      <c r="AU1019" s="18" t="s">
        <v>86</v>
      </c>
    </row>
    <row r="1020" spans="2:51" s="13" customFormat="1" ht="12">
      <c r="B1020" s="214"/>
      <c r="C1020" s="215"/>
      <c r="D1020" s="205" t="s">
        <v>284</v>
      </c>
      <c r="E1020" s="216" t="s">
        <v>1</v>
      </c>
      <c r="F1020" s="217" t="s">
        <v>1946</v>
      </c>
      <c r="G1020" s="215"/>
      <c r="H1020" s="218">
        <v>1</v>
      </c>
      <c r="I1020" s="219"/>
      <c r="J1020" s="215"/>
      <c r="K1020" s="215"/>
      <c r="L1020" s="220"/>
      <c r="M1020" s="221"/>
      <c r="N1020" s="222"/>
      <c r="O1020" s="222"/>
      <c r="P1020" s="222"/>
      <c r="Q1020" s="222"/>
      <c r="R1020" s="222"/>
      <c r="S1020" s="222"/>
      <c r="T1020" s="223"/>
      <c r="AT1020" s="224" t="s">
        <v>284</v>
      </c>
      <c r="AU1020" s="224" t="s">
        <v>86</v>
      </c>
      <c r="AV1020" s="13" t="s">
        <v>86</v>
      </c>
      <c r="AW1020" s="13" t="s">
        <v>32</v>
      </c>
      <c r="AX1020" s="13" t="s">
        <v>84</v>
      </c>
      <c r="AY1020" s="224" t="s">
        <v>205</v>
      </c>
    </row>
    <row r="1021" spans="1:65" s="2" customFormat="1" ht="24.2" customHeight="1">
      <c r="A1021" s="35"/>
      <c r="B1021" s="36"/>
      <c r="C1021" s="192" t="s">
        <v>1947</v>
      </c>
      <c r="D1021" s="192" t="s">
        <v>207</v>
      </c>
      <c r="E1021" s="193" t="s">
        <v>1948</v>
      </c>
      <c r="F1021" s="194" t="s">
        <v>1949</v>
      </c>
      <c r="G1021" s="195" t="s">
        <v>210</v>
      </c>
      <c r="H1021" s="196">
        <v>1</v>
      </c>
      <c r="I1021" s="197"/>
      <c r="J1021" s="198">
        <f>ROUND(I1021*H1021,2)</f>
        <v>0</v>
      </c>
      <c r="K1021" s="194" t="s">
        <v>1</v>
      </c>
      <c r="L1021" s="40"/>
      <c r="M1021" s="199" t="s">
        <v>1</v>
      </c>
      <c r="N1021" s="200" t="s">
        <v>41</v>
      </c>
      <c r="O1021" s="72"/>
      <c r="P1021" s="201">
        <f>O1021*H1021</f>
        <v>0</v>
      </c>
      <c r="Q1021" s="201">
        <v>0</v>
      </c>
      <c r="R1021" s="201">
        <f>Q1021*H1021</f>
        <v>0</v>
      </c>
      <c r="S1021" s="201">
        <v>0</v>
      </c>
      <c r="T1021" s="202">
        <f>S1021*H1021</f>
        <v>0</v>
      </c>
      <c r="U1021" s="35"/>
      <c r="V1021" s="35"/>
      <c r="W1021" s="35"/>
      <c r="X1021" s="35"/>
      <c r="Y1021" s="35"/>
      <c r="Z1021" s="35"/>
      <c r="AA1021" s="35"/>
      <c r="AB1021" s="35"/>
      <c r="AC1021" s="35"/>
      <c r="AD1021" s="35"/>
      <c r="AE1021" s="35"/>
      <c r="AR1021" s="203" t="s">
        <v>341</v>
      </c>
      <c r="AT1021" s="203" t="s">
        <v>207</v>
      </c>
      <c r="AU1021" s="203" t="s">
        <v>86</v>
      </c>
      <c r="AY1021" s="18" t="s">
        <v>205</v>
      </c>
      <c r="BE1021" s="204">
        <f>IF(N1021="základní",J1021,0)</f>
        <v>0</v>
      </c>
      <c r="BF1021" s="204">
        <f>IF(N1021="snížená",J1021,0)</f>
        <v>0</v>
      </c>
      <c r="BG1021" s="204">
        <f>IF(N1021="zákl. přenesená",J1021,0)</f>
        <v>0</v>
      </c>
      <c r="BH1021" s="204">
        <f>IF(N1021="sníž. přenesená",J1021,0)</f>
        <v>0</v>
      </c>
      <c r="BI1021" s="204">
        <f>IF(N1021="nulová",J1021,0)</f>
        <v>0</v>
      </c>
      <c r="BJ1021" s="18" t="s">
        <v>84</v>
      </c>
      <c r="BK1021" s="204">
        <f>ROUND(I1021*H1021,2)</f>
        <v>0</v>
      </c>
      <c r="BL1021" s="18" t="s">
        <v>341</v>
      </c>
      <c r="BM1021" s="203" t="s">
        <v>1950</v>
      </c>
    </row>
    <row r="1022" spans="1:47" s="2" customFormat="1" ht="117">
      <c r="A1022" s="35"/>
      <c r="B1022" s="36"/>
      <c r="C1022" s="37"/>
      <c r="D1022" s="205" t="s">
        <v>225</v>
      </c>
      <c r="E1022" s="37"/>
      <c r="F1022" s="206" t="s">
        <v>1951</v>
      </c>
      <c r="G1022" s="37"/>
      <c r="H1022" s="37"/>
      <c r="I1022" s="207"/>
      <c r="J1022" s="37"/>
      <c r="K1022" s="37"/>
      <c r="L1022" s="40"/>
      <c r="M1022" s="208"/>
      <c r="N1022" s="209"/>
      <c r="O1022" s="72"/>
      <c r="P1022" s="72"/>
      <c r="Q1022" s="72"/>
      <c r="R1022" s="72"/>
      <c r="S1022" s="72"/>
      <c r="T1022" s="73"/>
      <c r="U1022" s="35"/>
      <c r="V1022" s="35"/>
      <c r="W1022" s="35"/>
      <c r="X1022" s="35"/>
      <c r="Y1022" s="35"/>
      <c r="Z1022" s="35"/>
      <c r="AA1022" s="35"/>
      <c r="AB1022" s="35"/>
      <c r="AC1022" s="35"/>
      <c r="AD1022" s="35"/>
      <c r="AE1022" s="35"/>
      <c r="AT1022" s="18" t="s">
        <v>225</v>
      </c>
      <c r="AU1022" s="18" t="s">
        <v>86</v>
      </c>
    </row>
    <row r="1023" spans="2:51" s="13" customFormat="1" ht="12">
      <c r="B1023" s="214"/>
      <c r="C1023" s="215"/>
      <c r="D1023" s="205" t="s">
        <v>284</v>
      </c>
      <c r="E1023" s="216" t="s">
        <v>1</v>
      </c>
      <c r="F1023" s="217" t="s">
        <v>1952</v>
      </c>
      <c r="G1023" s="215"/>
      <c r="H1023" s="218">
        <v>1</v>
      </c>
      <c r="I1023" s="219"/>
      <c r="J1023" s="215"/>
      <c r="K1023" s="215"/>
      <c r="L1023" s="220"/>
      <c r="M1023" s="221"/>
      <c r="N1023" s="222"/>
      <c r="O1023" s="222"/>
      <c r="P1023" s="222"/>
      <c r="Q1023" s="222"/>
      <c r="R1023" s="222"/>
      <c r="S1023" s="222"/>
      <c r="T1023" s="223"/>
      <c r="AT1023" s="224" t="s">
        <v>284</v>
      </c>
      <c r="AU1023" s="224" t="s">
        <v>86</v>
      </c>
      <c r="AV1023" s="13" t="s">
        <v>86</v>
      </c>
      <c r="AW1023" s="13" t="s">
        <v>32</v>
      </c>
      <c r="AX1023" s="13" t="s">
        <v>84</v>
      </c>
      <c r="AY1023" s="224" t="s">
        <v>205</v>
      </c>
    </row>
    <row r="1024" spans="2:63" s="12" customFormat="1" ht="22.9" customHeight="1">
      <c r="B1024" s="176"/>
      <c r="C1024" s="177"/>
      <c r="D1024" s="178" t="s">
        <v>75</v>
      </c>
      <c r="E1024" s="190" t="s">
        <v>1953</v>
      </c>
      <c r="F1024" s="190" t="s">
        <v>1954</v>
      </c>
      <c r="G1024" s="177"/>
      <c r="H1024" s="177"/>
      <c r="I1024" s="180"/>
      <c r="J1024" s="191">
        <f>BK1024</f>
        <v>0</v>
      </c>
      <c r="K1024" s="177"/>
      <c r="L1024" s="182"/>
      <c r="M1024" s="183"/>
      <c r="N1024" s="184"/>
      <c r="O1024" s="184"/>
      <c r="P1024" s="185">
        <f>SUM(P1025:P1068)</f>
        <v>0</v>
      </c>
      <c r="Q1024" s="184"/>
      <c r="R1024" s="185">
        <f>SUM(R1025:R1068)</f>
        <v>10.029139999999998</v>
      </c>
      <c r="S1024" s="184"/>
      <c r="T1024" s="186">
        <f>SUM(T1025:T1068)</f>
        <v>0</v>
      </c>
      <c r="AR1024" s="187" t="s">
        <v>86</v>
      </c>
      <c r="AT1024" s="188" t="s">
        <v>75</v>
      </c>
      <c r="AU1024" s="188" t="s">
        <v>84</v>
      </c>
      <c r="AY1024" s="187" t="s">
        <v>205</v>
      </c>
      <c r="BK1024" s="189">
        <f>SUM(BK1025:BK1068)</f>
        <v>0</v>
      </c>
    </row>
    <row r="1025" spans="1:65" s="2" customFormat="1" ht="14.45" customHeight="1">
      <c r="A1025" s="35"/>
      <c r="B1025" s="36"/>
      <c r="C1025" s="192" t="s">
        <v>1955</v>
      </c>
      <c r="D1025" s="192" t="s">
        <v>207</v>
      </c>
      <c r="E1025" s="193" t="s">
        <v>1956</v>
      </c>
      <c r="F1025" s="194" t="s">
        <v>1957</v>
      </c>
      <c r="G1025" s="195" t="s">
        <v>282</v>
      </c>
      <c r="H1025" s="196">
        <v>131.04</v>
      </c>
      <c r="I1025" s="197"/>
      <c r="J1025" s="198">
        <f>ROUND(I1025*H1025,2)</f>
        <v>0</v>
      </c>
      <c r="K1025" s="194" t="s">
        <v>278</v>
      </c>
      <c r="L1025" s="40"/>
      <c r="M1025" s="199" t="s">
        <v>1</v>
      </c>
      <c r="N1025" s="200" t="s">
        <v>41</v>
      </c>
      <c r="O1025" s="72"/>
      <c r="P1025" s="201">
        <f>O1025*H1025</f>
        <v>0</v>
      </c>
      <c r="Q1025" s="201">
        <v>0.0075</v>
      </c>
      <c r="R1025" s="201">
        <f>Q1025*H1025</f>
        <v>0.9827999999999999</v>
      </c>
      <c r="S1025" s="201">
        <v>0</v>
      </c>
      <c r="T1025" s="202">
        <f>S1025*H1025</f>
        <v>0</v>
      </c>
      <c r="U1025" s="35"/>
      <c r="V1025" s="35"/>
      <c r="W1025" s="35"/>
      <c r="X1025" s="35"/>
      <c r="Y1025" s="35"/>
      <c r="Z1025" s="35"/>
      <c r="AA1025" s="35"/>
      <c r="AB1025" s="35"/>
      <c r="AC1025" s="35"/>
      <c r="AD1025" s="35"/>
      <c r="AE1025" s="35"/>
      <c r="AR1025" s="203" t="s">
        <v>341</v>
      </c>
      <c r="AT1025" s="203" t="s">
        <v>207</v>
      </c>
      <c r="AU1025" s="203" t="s">
        <v>86</v>
      </c>
      <c r="AY1025" s="18" t="s">
        <v>205</v>
      </c>
      <c r="BE1025" s="204">
        <f>IF(N1025="základní",J1025,0)</f>
        <v>0</v>
      </c>
      <c r="BF1025" s="204">
        <f>IF(N1025="snížená",J1025,0)</f>
        <v>0</v>
      </c>
      <c r="BG1025" s="204">
        <f>IF(N1025="zákl. přenesená",J1025,0)</f>
        <v>0</v>
      </c>
      <c r="BH1025" s="204">
        <f>IF(N1025="sníž. přenesená",J1025,0)</f>
        <v>0</v>
      </c>
      <c r="BI1025" s="204">
        <f>IF(N1025="nulová",J1025,0)</f>
        <v>0</v>
      </c>
      <c r="BJ1025" s="18" t="s">
        <v>84</v>
      </c>
      <c r="BK1025" s="204">
        <f>ROUND(I1025*H1025,2)</f>
        <v>0</v>
      </c>
      <c r="BL1025" s="18" t="s">
        <v>341</v>
      </c>
      <c r="BM1025" s="203" t="s">
        <v>1958</v>
      </c>
    </row>
    <row r="1026" spans="2:51" s="13" customFormat="1" ht="12">
      <c r="B1026" s="214"/>
      <c r="C1026" s="215"/>
      <c r="D1026" s="205" t="s">
        <v>284</v>
      </c>
      <c r="E1026" s="216" t="s">
        <v>1</v>
      </c>
      <c r="F1026" s="217" t="s">
        <v>1959</v>
      </c>
      <c r="G1026" s="215"/>
      <c r="H1026" s="218">
        <v>15</v>
      </c>
      <c r="I1026" s="219"/>
      <c r="J1026" s="215"/>
      <c r="K1026" s="215"/>
      <c r="L1026" s="220"/>
      <c r="M1026" s="221"/>
      <c r="N1026" s="222"/>
      <c r="O1026" s="222"/>
      <c r="P1026" s="222"/>
      <c r="Q1026" s="222"/>
      <c r="R1026" s="222"/>
      <c r="S1026" s="222"/>
      <c r="T1026" s="223"/>
      <c r="AT1026" s="224" t="s">
        <v>284</v>
      </c>
      <c r="AU1026" s="224" t="s">
        <v>86</v>
      </c>
      <c r="AV1026" s="13" t="s">
        <v>86</v>
      </c>
      <c r="AW1026" s="13" t="s">
        <v>32</v>
      </c>
      <c r="AX1026" s="13" t="s">
        <v>76</v>
      </c>
      <c r="AY1026" s="224" t="s">
        <v>205</v>
      </c>
    </row>
    <row r="1027" spans="2:51" s="13" customFormat="1" ht="22.5">
      <c r="B1027" s="214"/>
      <c r="C1027" s="215"/>
      <c r="D1027" s="205" t="s">
        <v>284</v>
      </c>
      <c r="E1027" s="216" t="s">
        <v>1</v>
      </c>
      <c r="F1027" s="217" t="s">
        <v>1960</v>
      </c>
      <c r="G1027" s="215"/>
      <c r="H1027" s="218">
        <v>46.14</v>
      </c>
      <c r="I1027" s="219"/>
      <c r="J1027" s="215"/>
      <c r="K1027" s="215"/>
      <c r="L1027" s="220"/>
      <c r="M1027" s="221"/>
      <c r="N1027" s="222"/>
      <c r="O1027" s="222"/>
      <c r="P1027" s="222"/>
      <c r="Q1027" s="222"/>
      <c r="R1027" s="222"/>
      <c r="S1027" s="222"/>
      <c r="T1027" s="223"/>
      <c r="AT1027" s="224" t="s">
        <v>284</v>
      </c>
      <c r="AU1027" s="224" t="s">
        <v>86</v>
      </c>
      <c r="AV1027" s="13" t="s">
        <v>86</v>
      </c>
      <c r="AW1027" s="13" t="s">
        <v>32</v>
      </c>
      <c r="AX1027" s="13" t="s">
        <v>76</v>
      </c>
      <c r="AY1027" s="224" t="s">
        <v>205</v>
      </c>
    </row>
    <row r="1028" spans="2:51" s="13" customFormat="1" ht="12">
      <c r="B1028" s="214"/>
      <c r="C1028" s="215"/>
      <c r="D1028" s="205" t="s">
        <v>284</v>
      </c>
      <c r="E1028" s="216" t="s">
        <v>1</v>
      </c>
      <c r="F1028" s="217" t="s">
        <v>1961</v>
      </c>
      <c r="G1028" s="215"/>
      <c r="H1028" s="218">
        <v>36.84</v>
      </c>
      <c r="I1028" s="219"/>
      <c r="J1028" s="215"/>
      <c r="K1028" s="215"/>
      <c r="L1028" s="220"/>
      <c r="M1028" s="221"/>
      <c r="N1028" s="222"/>
      <c r="O1028" s="222"/>
      <c r="P1028" s="222"/>
      <c r="Q1028" s="222"/>
      <c r="R1028" s="222"/>
      <c r="S1028" s="222"/>
      <c r="T1028" s="223"/>
      <c r="AT1028" s="224" t="s">
        <v>284</v>
      </c>
      <c r="AU1028" s="224" t="s">
        <v>86</v>
      </c>
      <c r="AV1028" s="13" t="s">
        <v>86</v>
      </c>
      <c r="AW1028" s="13" t="s">
        <v>32</v>
      </c>
      <c r="AX1028" s="13" t="s">
        <v>76</v>
      </c>
      <c r="AY1028" s="224" t="s">
        <v>205</v>
      </c>
    </row>
    <row r="1029" spans="2:51" s="13" customFormat="1" ht="12">
      <c r="B1029" s="214"/>
      <c r="C1029" s="215"/>
      <c r="D1029" s="205" t="s">
        <v>284</v>
      </c>
      <c r="E1029" s="216" t="s">
        <v>1</v>
      </c>
      <c r="F1029" s="217" t="s">
        <v>1132</v>
      </c>
      <c r="G1029" s="215"/>
      <c r="H1029" s="218">
        <v>24.06</v>
      </c>
      <c r="I1029" s="219"/>
      <c r="J1029" s="215"/>
      <c r="K1029" s="215"/>
      <c r="L1029" s="220"/>
      <c r="M1029" s="221"/>
      <c r="N1029" s="222"/>
      <c r="O1029" s="222"/>
      <c r="P1029" s="222"/>
      <c r="Q1029" s="222"/>
      <c r="R1029" s="222"/>
      <c r="S1029" s="222"/>
      <c r="T1029" s="223"/>
      <c r="AT1029" s="224" t="s">
        <v>284</v>
      </c>
      <c r="AU1029" s="224" t="s">
        <v>86</v>
      </c>
      <c r="AV1029" s="13" t="s">
        <v>86</v>
      </c>
      <c r="AW1029" s="13" t="s">
        <v>32</v>
      </c>
      <c r="AX1029" s="13" t="s">
        <v>76</v>
      </c>
      <c r="AY1029" s="224" t="s">
        <v>205</v>
      </c>
    </row>
    <row r="1030" spans="2:51" s="13" customFormat="1" ht="12">
      <c r="B1030" s="214"/>
      <c r="C1030" s="215"/>
      <c r="D1030" s="205" t="s">
        <v>284</v>
      </c>
      <c r="E1030" s="216" t="s">
        <v>1</v>
      </c>
      <c r="F1030" s="217" t="s">
        <v>1962</v>
      </c>
      <c r="G1030" s="215"/>
      <c r="H1030" s="218">
        <v>9</v>
      </c>
      <c r="I1030" s="219"/>
      <c r="J1030" s="215"/>
      <c r="K1030" s="215"/>
      <c r="L1030" s="220"/>
      <c r="M1030" s="221"/>
      <c r="N1030" s="222"/>
      <c r="O1030" s="222"/>
      <c r="P1030" s="222"/>
      <c r="Q1030" s="222"/>
      <c r="R1030" s="222"/>
      <c r="S1030" s="222"/>
      <c r="T1030" s="223"/>
      <c r="AT1030" s="224" t="s">
        <v>284</v>
      </c>
      <c r="AU1030" s="224" t="s">
        <v>86</v>
      </c>
      <c r="AV1030" s="13" t="s">
        <v>86</v>
      </c>
      <c r="AW1030" s="13" t="s">
        <v>32</v>
      </c>
      <c r="AX1030" s="13" t="s">
        <v>76</v>
      </c>
      <c r="AY1030" s="224" t="s">
        <v>205</v>
      </c>
    </row>
    <row r="1031" spans="2:51" s="15" customFormat="1" ht="12">
      <c r="B1031" s="239"/>
      <c r="C1031" s="240"/>
      <c r="D1031" s="205" t="s">
        <v>284</v>
      </c>
      <c r="E1031" s="241" t="s">
        <v>1</v>
      </c>
      <c r="F1031" s="242" t="s">
        <v>453</v>
      </c>
      <c r="G1031" s="240"/>
      <c r="H1031" s="243">
        <v>131.04000000000002</v>
      </c>
      <c r="I1031" s="244"/>
      <c r="J1031" s="240"/>
      <c r="K1031" s="240"/>
      <c r="L1031" s="245"/>
      <c r="M1031" s="246"/>
      <c r="N1031" s="247"/>
      <c r="O1031" s="247"/>
      <c r="P1031" s="247"/>
      <c r="Q1031" s="247"/>
      <c r="R1031" s="247"/>
      <c r="S1031" s="247"/>
      <c r="T1031" s="248"/>
      <c r="AT1031" s="249" t="s">
        <v>284</v>
      </c>
      <c r="AU1031" s="249" t="s">
        <v>86</v>
      </c>
      <c r="AV1031" s="15" t="s">
        <v>211</v>
      </c>
      <c r="AW1031" s="15" t="s">
        <v>32</v>
      </c>
      <c r="AX1031" s="15" t="s">
        <v>84</v>
      </c>
      <c r="AY1031" s="249" t="s">
        <v>205</v>
      </c>
    </row>
    <row r="1032" spans="1:65" s="2" customFormat="1" ht="24.2" customHeight="1">
      <c r="A1032" s="35"/>
      <c r="B1032" s="36"/>
      <c r="C1032" s="192" t="s">
        <v>1963</v>
      </c>
      <c r="D1032" s="192" t="s">
        <v>207</v>
      </c>
      <c r="E1032" s="193" t="s">
        <v>1964</v>
      </c>
      <c r="F1032" s="194" t="s">
        <v>1965</v>
      </c>
      <c r="G1032" s="195" t="s">
        <v>326</v>
      </c>
      <c r="H1032" s="196">
        <v>30</v>
      </c>
      <c r="I1032" s="197"/>
      <c r="J1032" s="198">
        <f>ROUND(I1032*H1032,2)</f>
        <v>0</v>
      </c>
      <c r="K1032" s="194" t="s">
        <v>278</v>
      </c>
      <c r="L1032" s="40"/>
      <c r="M1032" s="199" t="s">
        <v>1</v>
      </c>
      <c r="N1032" s="200" t="s">
        <v>41</v>
      </c>
      <c r="O1032" s="72"/>
      <c r="P1032" s="201">
        <f>O1032*H1032</f>
        <v>0</v>
      </c>
      <c r="Q1032" s="201">
        <v>0.00153</v>
      </c>
      <c r="R1032" s="201">
        <f>Q1032*H1032</f>
        <v>0.045899999999999996</v>
      </c>
      <c r="S1032" s="201">
        <v>0</v>
      </c>
      <c r="T1032" s="202">
        <f>S1032*H1032</f>
        <v>0</v>
      </c>
      <c r="U1032" s="35"/>
      <c r="V1032" s="35"/>
      <c r="W1032" s="35"/>
      <c r="X1032" s="35"/>
      <c r="Y1032" s="35"/>
      <c r="Z1032" s="35"/>
      <c r="AA1032" s="35"/>
      <c r="AB1032" s="35"/>
      <c r="AC1032" s="35"/>
      <c r="AD1032" s="35"/>
      <c r="AE1032" s="35"/>
      <c r="AR1032" s="203" t="s">
        <v>341</v>
      </c>
      <c r="AT1032" s="203" t="s">
        <v>207</v>
      </c>
      <c r="AU1032" s="203" t="s">
        <v>86</v>
      </c>
      <c r="AY1032" s="18" t="s">
        <v>205</v>
      </c>
      <c r="BE1032" s="204">
        <f>IF(N1032="základní",J1032,0)</f>
        <v>0</v>
      </c>
      <c r="BF1032" s="204">
        <f>IF(N1032="snížená",J1032,0)</f>
        <v>0</v>
      </c>
      <c r="BG1032" s="204">
        <f>IF(N1032="zákl. přenesená",J1032,0)</f>
        <v>0</v>
      </c>
      <c r="BH1032" s="204">
        <f>IF(N1032="sníž. přenesená",J1032,0)</f>
        <v>0</v>
      </c>
      <c r="BI1032" s="204">
        <f>IF(N1032="nulová",J1032,0)</f>
        <v>0</v>
      </c>
      <c r="BJ1032" s="18" t="s">
        <v>84</v>
      </c>
      <c r="BK1032" s="204">
        <f>ROUND(I1032*H1032,2)</f>
        <v>0</v>
      </c>
      <c r="BL1032" s="18" t="s">
        <v>341</v>
      </c>
      <c r="BM1032" s="203" t="s">
        <v>1966</v>
      </c>
    </row>
    <row r="1033" spans="2:51" s="13" customFormat="1" ht="12">
      <c r="B1033" s="214"/>
      <c r="C1033" s="215"/>
      <c r="D1033" s="205" t="s">
        <v>284</v>
      </c>
      <c r="E1033" s="216" t="s">
        <v>1</v>
      </c>
      <c r="F1033" s="217" t="s">
        <v>1967</v>
      </c>
      <c r="G1033" s="215"/>
      <c r="H1033" s="218">
        <v>30</v>
      </c>
      <c r="I1033" s="219"/>
      <c r="J1033" s="215"/>
      <c r="K1033" s="215"/>
      <c r="L1033" s="220"/>
      <c r="M1033" s="221"/>
      <c r="N1033" s="222"/>
      <c r="O1033" s="222"/>
      <c r="P1033" s="222"/>
      <c r="Q1033" s="222"/>
      <c r="R1033" s="222"/>
      <c r="S1033" s="222"/>
      <c r="T1033" s="223"/>
      <c r="AT1033" s="224" t="s">
        <v>284</v>
      </c>
      <c r="AU1033" s="224" t="s">
        <v>86</v>
      </c>
      <c r="AV1033" s="13" t="s">
        <v>86</v>
      </c>
      <c r="AW1033" s="13" t="s">
        <v>32</v>
      </c>
      <c r="AX1033" s="13" t="s">
        <v>84</v>
      </c>
      <c r="AY1033" s="224" t="s">
        <v>205</v>
      </c>
    </row>
    <row r="1034" spans="1:65" s="2" customFormat="1" ht="24.2" customHeight="1">
      <c r="A1034" s="35"/>
      <c r="B1034" s="36"/>
      <c r="C1034" s="250" t="s">
        <v>1968</v>
      </c>
      <c r="D1034" s="250" t="s">
        <v>502</v>
      </c>
      <c r="E1034" s="251" t="s">
        <v>1969</v>
      </c>
      <c r="F1034" s="252" t="s">
        <v>1970</v>
      </c>
      <c r="G1034" s="253" t="s">
        <v>282</v>
      </c>
      <c r="H1034" s="254">
        <v>10.35</v>
      </c>
      <c r="I1034" s="255"/>
      <c r="J1034" s="256">
        <f>ROUND(I1034*H1034,2)</f>
        <v>0</v>
      </c>
      <c r="K1034" s="252" t="s">
        <v>278</v>
      </c>
      <c r="L1034" s="257"/>
      <c r="M1034" s="258" t="s">
        <v>1</v>
      </c>
      <c r="N1034" s="259" t="s">
        <v>41</v>
      </c>
      <c r="O1034" s="72"/>
      <c r="P1034" s="201">
        <f>O1034*H1034</f>
        <v>0</v>
      </c>
      <c r="Q1034" s="201">
        <v>0.021</v>
      </c>
      <c r="R1034" s="201">
        <f>Q1034*H1034</f>
        <v>0.21735000000000002</v>
      </c>
      <c r="S1034" s="201">
        <v>0</v>
      </c>
      <c r="T1034" s="202">
        <f>S1034*H1034</f>
        <v>0</v>
      </c>
      <c r="U1034" s="35"/>
      <c r="V1034" s="35"/>
      <c r="W1034" s="35"/>
      <c r="X1034" s="35"/>
      <c r="Y1034" s="35"/>
      <c r="Z1034" s="35"/>
      <c r="AA1034" s="35"/>
      <c r="AB1034" s="35"/>
      <c r="AC1034" s="35"/>
      <c r="AD1034" s="35"/>
      <c r="AE1034" s="35"/>
      <c r="AR1034" s="203" t="s">
        <v>643</v>
      </c>
      <c r="AT1034" s="203" t="s">
        <v>502</v>
      </c>
      <c r="AU1034" s="203" t="s">
        <v>86</v>
      </c>
      <c r="AY1034" s="18" t="s">
        <v>205</v>
      </c>
      <c r="BE1034" s="204">
        <f>IF(N1034="základní",J1034,0)</f>
        <v>0</v>
      </c>
      <c r="BF1034" s="204">
        <f>IF(N1034="snížená",J1034,0)</f>
        <v>0</v>
      </c>
      <c r="BG1034" s="204">
        <f>IF(N1034="zákl. přenesená",J1034,0)</f>
        <v>0</v>
      </c>
      <c r="BH1034" s="204">
        <f>IF(N1034="sníž. přenesená",J1034,0)</f>
        <v>0</v>
      </c>
      <c r="BI1034" s="204">
        <f>IF(N1034="nulová",J1034,0)</f>
        <v>0</v>
      </c>
      <c r="BJ1034" s="18" t="s">
        <v>84</v>
      </c>
      <c r="BK1034" s="204">
        <f>ROUND(I1034*H1034,2)</f>
        <v>0</v>
      </c>
      <c r="BL1034" s="18" t="s">
        <v>341</v>
      </c>
      <c r="BM1034" s="203" t="s">
        <v>1971</v>
      </c>
    </row>
    <row r="1035" spans="2:51" s="13" customFormat="1" ht="12">
      <c r="B1035" s="214"/>
      <c r="C1035" s="215"/>
      <c r="D1035" s="205" t="s">
        <v>284</v>
      </c>
      <c r="E1035" s="216" t="s">
        <v>1</v>
      </c>
      <c r="F1035" s="217" t="s">
        <v>1972</v>
      </c>
      <c r="G1035" s="215"/>
      <c r="H1035" s="218">
        <v>10.35</v>
      </c>
      <c r="I1035" s="219"/>
      <c r="J1035" s="215"/>
      <c r="K1035" s="215"/>
      <c r="L1035" s="220"/>
      <c r="M1035" s="221"/>
      <c r="N1035" s="222"/>
      <c r="O1035" s="222"/>
      <c r="P1035" s="222"/>
      <c r="Q1035" s="222"/>
      <c r="R1035" s="222"/>
      <c r="S1035" s="222"/>
      <c r="T1035" s="223"/>
      <c r="AT1035" s="224" t="s">
        <v>284</v>
      </c>
      <c r="AU1035" s="224" t="s">
        <v>86</v>
      </c>
      <c r="AV1035" s="13" t="s">
        <v>86</v>
      </c>
      <c r="AW1035" s="13" t="s">
        <v>32</v>
      </c>
      <c r="AX1035" s="13" t="s">
        <v>84</v>
      </c>
      <c r="AY1035" s="224" t="s">
        <v>205</v>
      </c>
    </row>
    <row r="1036" spans="1:65" s="2" customFormat="1" ht="24.2" customHeight="1">
      <c r="A1036" s="35"/>
      <c r="B1036" s="36"/>
      <c r="C1036" s="192" t="s">
        <v>1973</v>
      </c>
      <c r="D1036" s="192" t="s">
        <v>207</v>
      </c>
      <c r="E1036" s="193" t="s">
        <v>1974</v>
      </c>
      <c r="F1036" s="194" t="s">
        <v>1975</v>
      </c>
      <c r="G1036" s="195" t="s">
        <v>326</v>
      </c>
      <c r="H1036" s="196">
        <v>30</v>
      </c>
      <c r="I1036" s="197"/>
      <c r="J1036" s="198">
        <f>ROUND(I1036*H1036,2)</f>
        <v>0</v>
      </c>
      <c r="K1036" s="194" t="s">
        <v>278</v>
      </c>
      <c r="L1036" s="40"/>
      <c r="M1036" s="199" t="s">
        <v>1</v>
      </c>
      <c r="N1036" s="200" t="s">
        <v>41</v>
      </c>
      <c r="O1036" s="72"/>
      <c r="P1036" s="201">
        <f>O1036*H1036</f>
        <v>0</v>
      </c>
      <c r="Q1036" s="201">
        <v>0.00102</v>
      </c>
      <c r="R1036" s="201">
        <f>Q1036*H1036</f>
        <v>0.030600000000000002</v>
      </c>
      <c r="S1036" s="201">
        <v>0</v>
      </c>
      <c r="T1036" s="202">
        <f>S1036*H1036</f>
        <v>0</v>
      </c>
      <c r="U1036" s="35"/>
      <c r="V1036" s="35"/>
      <c r="W1036" s="35"/>
      <c r="X1036" s="35"/>
      <c r="Y1036" s="35"/>
      <c r="Z1036" s="35"/>
      <c r="AA1036" s="35"/>
      <c r="AB1036" s="35"/>
      <c r="AC1036" s="35"/>
      <c r="AD1036" s="35"/>
      <c r="AE1036" s="35"/>
      <c r="AR1036" s="203" t="s">
        <v>341</v>
      </c>
      <c r="AT1036" s="203" t="s">
        <v>207</v>
      </c>
      <c r="AU1036" s="203" t="s">
        <v>86</v>
      </c>
      <c r="AY1036" s="18" t="s">
        <v>205</v>
      </c>
      <c r="BE1036" s="204">
        <f>IF(N1036="základní",J1036,0)</f>
        <v>0</v>
      </c>
      <c r="BF1036" s="204">
        <f>IF(N1036="snížená",J1036,0)</f>
        <v>0</v>
      </c>
      <c r="BG1036" s="204">
        <f>IF(N1036="zákl. přenesená",J1036,0)</f>
        <v>0</v>
      </c>
      <c r="BH1036" s="204">
        <f>IF(N1036="sníž. přenesená",J1036,0)</f>
        <v>0</v>
      </c>
      <c r="BI1036" s="204">
        <f>IF(N1036="nulová",J1036,0)</f>
        <v>0</v>
      </c>
      <c r="BJ1036" s="18" t="s">
        <v>84</v>
      </c>
      <c r="BK1036" s="204">
        <f>ROUND(I1036*H1036,2)</f>
        <v>0</v>
      </c>
      <c r="BL1036" s="18" t="s">
        <v>341</v>
      </c>
      <c r="BM1036" s="203" t="s">
        <v>1976</v>
      </c>
    </row>
    <row r="1037" spans="2:51" s="13" customFormat="1" ht="12">
      <c r="B1037" s="214"/>
      <c r="C1037" s="215"/>
      <c r="D1037" s="205" t="s">
        <v>284</v>
      </c>
      <c r="E1037" s="216" t="s">
        <v>1</v>
      </c>
      <c r="F1037" s="217" t="s">
        <v>1967</v>
      </c>
      <c r="G1037" s="215"/>
      <c r="H1037" s="218">
        <v>30</v>
      </c>
      <c r="I1037" s="219"/>
      <c r="J1037" s="215"/>
      <c r="K1037" s="215"/>
      <c r="L1037" s="220"/>
      <c r="M1037" s="221"/>
      <c r="N1037" s="222"/>
      <c r="O1037" s="222"/>
      <c r="P1037" s="222"/>
      <c r="Q1037" s="222"/>
      <c r="R1037" s="222"/>
      <c r="S1037" s="222"/>
      <c r="T1037" s="223"/>
      <c r="AT1037" s="224" t="s">
        <v>284</v>
      </c>
      <c r="AU1037" s="224" t="s">
        <v>86</v>
      </c>
      <c r="AV1037" s="13" t="s">
        <v>86</v>
      </c>
      <c r="AW1037" s="13" t="s">
        <v>32</v>
      </c>
      <c r="AX1037" s="13" t="s">
        <v>84</v>
      </c>
      <c r="AY1037" s="224" t="s">
        <v>205</v>
      </c>
    </row>
    <row r="1038" spans="1:65" s="2" customFormat="1" ht="24.2" customHeight="1">
      <c r="A1038" s="35"/>
      <c r="B1038" s="36"/>
      <c r="C1038" s="250" t="s">
        <v>1977</v>
      </c>
      <c r="D1038" s="250" t="s">
        <v>502</v>
      </c>
      <c r="E1038" s="251" t="s">
        <v>1969</v>
      </c>
      <c r="F1038" s="252" t="s">
        <v>1970</v>
      </c>
      <c r="G1038" s="253" t="s">
        <v>282</v>
      </c>
      <c r="H1038" s="254">
        <v>6.9</v>
      </c>
      <c r="I1038" s="255"/>
      <c r="J1038" s="256">
        <f>ROUND(I1038*H1038,2)</f>
        <v>0</v>
      </c>
      <c r="K1038" s="252" t="s">
        <v>278</v>
      </c>
      <c r="L1038" s="257"/>
      <c r="M1038" s="258" t="s">
        <v>1</v>
      </c>
      <c r="N1038" s="259" t="s">
        <v>41</v>
      </c>
      <c r="O1038" s="72"/>
      <c r="P1038" s="201">
        <f>O1038*H1038</f>
        <v>0</v>
      </c>
      <c r="Q1038" s="201">
        <v>0.021</v>
      </c>
      <c r="R1038" s="201">
        <f>Q1038*H1038</f>
        <v>0.14490000000000003</v>
      </c>
      <c r="S1038" s="201">
        <v>0</v>
      </c>
      <c r="T1038" s="202">
        <f>S1038*H1038</f>
        <v>0</v>
      </c>
      <c r="U1038" s="35"/>
      <c r="V1038" s="35"/>
      <c r="W1038" s="35"/>
      <c r="X1038" s="35"/>
      <c r="Y1038" s="35"/>
      <c r="Z1038" s="35"/>
      <c r="AA1038" s="35"/>
      <c r="AB1038" s="35"/>
      <c r="AC1038" s="35"/>
      <c r="AD1038" s="35"/>
      <c r="AE1038" s="35"/>
      <c r="AR1038" s="203" t="s">
        <v>643</v>
      </c>
      <c r="AT1038" s="203" t="s">
        <v>502</v>
      </c>
      <c r="AU1038" s="203" t="s">
        <v>86</v>
      </c>
      <c r="AY1038" s="18" t="s">
        <v>205</v>
      </c>
      <c r="BE1038" s="204">
        <f>IF(N1038="základní",J1038,0)</f>
        <v>0</v>
      </c>
      <c r="BF1038" s="204">
        <f>IF(N1038="snížená",J1038,0)</f>
        <v>0</v>
      </c>
      <c r="BG1038" s="204">
        <f>IF(N1038="zákl. přenesená",J1038,0)</f>
        <v>0</v>
      </c>
      <c r="BH1038" s="204">
        <f>IF(N1038="sníž. přenesená",J1038,0)</f>
        <v>0</v>
      </c>
      <c r="BI1038" s="204">
        <f>IF(N1038="nulová",J1038,0)</f>
        <v>0</v>
      </c>
      <c r="BJ1038" s="18" t="s">
        <v>84</v>
      </c>
      <c r="BK1038" s="204">
        <f>ROUND(I1038*H1038,2)</f>
        <v>0</v>
      </c>
      <c r="BL1038" s="18" t="s">
        <v>341</v>
      </c>
      <c r="BM1038" s="203" t="s">
        <v>1978</v>
      </c>
    </row>
    <row r="1039" spans="1:47" s="2" customFormat="1" ht="19.5">
      <c r="A1039" s="35"/>
      <c r="B1039" s="36"/>
      <c r="C1039" s="37"/>
      <c r="D1039" s="205" t="s">
        <v>225</v>
      </c>
      <c r="E1039" s="37"/>
      <c r="F1039" s="206" t="s">
        <v>1979</v>
      </c>
      <c r="G1039" s="37"/>
      <c r="H1039" s="37"/>
      <c r="I1039" s="207"/>
      <c r="J1039" s="37"/>
      <c r="K1039" s="37"/>
      <c r="L1039" s="40"/>
      <c r="M1039" s="208"/>
      <c r="N1039" s="209"/>
      <c r="O1039" s="72"/>
      <c r="P1039" s="72"/>
      <c r="Q1039" s="72"/>
      <c r="R1039" s="72"/>
      <c r="S1039" s="72"/>
      <c r="T1039" s="73"/>
      <c r="U1039" s="35"/>
      <c r="V1039" s="35"/>
      <c r="W1039" s="35"/>
      <c r="X1039" s="35"/>
      <c r="Y1039" s="35"/>
      <c r="Z1039" s="35"/>
      <c r="AA1039" s="35"/>
      <c r="AB1039" s="35"/>
      <c r="AC1039" s="35"/>
      <c r="AD1039" s="35"/>
      <c r="AE1039" s="35"/>
      <c r="AT1039" s="18" t="s">
        <v>225</v>
      </c>
      <c r="AU1039" s="18" t="s">
        <v>86</v>
      </c>
    </row>
    <row r="1040" spans="2:51" s="13" customFormat="1" ht="12">
      <c r="B1040" s="214"/>
      <c r="C1040" s="215"/>
      <c r="D1040" s="205" t="s">
        <v>284</v>
      </c>
      <c r="E1040" s="216" t="s">
        <v>1</v>
      </c>
      <c r="F1040" s="217" t="s">
        <v>1980</v>
      </c>
      <c r="G1040" s="215"/>
      <c r="H1040" s="218">
        <v>6.9</v>
      </c>
      <c r="I1040" s="219"/>
      <c r="J1040" s="215"/>
      <c r="K1040" s="215"/>
      <c r="L1040" s="220"/>
      <c r="M1040" s="221"/>
      <c r="N1040" s="222"/>
      <c r="O1040" s="222"/>
      <c r="P1040" s="222"/>
      <c r="Q1040" s="222"/>
      <c r="R1040" s="222"/>
      <c r="S1040" s="222"/>
      <c r="T1040" s="223"/>
      <c r="AT1040" s="224" t="s">
        <v>284</v>
      </c>
      <c r="AU1040" s="224" t="s">
        <v>86</v>
      </c>
      <c r="AV1040" s="13" t="s">
        <v>86</v>
      </c>
      <c r="AW1040" s="13" t="s">
        <v>32</v>
      </c>
      <c r="AX1040" s="13" t="s">
        <v>84</v>
      </c>
      <c r="AY1040" s="224" t="s">
        <v>205</v>
      </c>
    </row>
    <row r="1041" spans="1:65" s="2" customFormat="1" ht="24.2" customHeight="1">
      <c r="A1041" s="35"/>
      <c r="B1041" s="36"/>
      <c r="C1041" s="192" t="s">
        <v>1981</v>
      </c>
      <c r="D1041" s="192" t="s">
        <v>207</v>
      </c>
      <c r="E1041" s="193" t="s">
        <v>1982</v>
      </c>
      <c r="F1041" s="194" t="s">
        <v>1983</v>
      </c>
      <c r="G1041" s="195" t="s">
        <v>326</v>
      </c>
      <c r="H1041" s="196">
        <v>59</v>
      </c>
      <c r="I1041" s="197"/>
      <c r="J1041" s="198">
        <f>ROUND(I1041*H1041,2)</f>
        <v>0</v>
      </c>
      <c r="K1041" s="194" t="s">
        <v>278</v>
      </c>
      <c r="L1041" s="40"/>
      <c r="M1041" s="199" t="s">
        <v>1</v>
      </c>
      <c r="N1041" s="200" t="s">
        <v>41</v>
      </c>
      <c r="O1041" s="72"/>
      <c r="P1041" s="201">
        <f>O1041*H1041</f>
        <v>0</v>
      </c>
      <c r="Q1041" s="201">
        <v>0.00058</v>
      </c>
      <c r="R1041" s="201">
        <f>Q1041*H1041</f>
        <v>0.03422</v>
      </c>
      <c r="S1041" s="201">
        <v>0</v>
      </c>
      <c r="T1041" s="202">
        <f>S1041*H1041</f>
        <v>0</v>
      </c>
      <c r="U1041" s="35"/>
      <c r="V1041" s="35"/>
      <c r="W1041" s="35"/>
      <c r="X1041" s="35"/>
      <c r="Y1041" s="35"/>
      <c r="Z1041" s="35"/>
      <c r="AA1041" s="35"/>
      <c r="AB1041" s="35"/>
      <c r="AC1041" s="35"/>
      <c r="AD1041" s="35"/>
      <c r="AE1041" s="35"/>
      <c r="AR1041" s="203" t="s">
        <v>341</v>
      </c>
      <c r="AT1041" s="203" t="s">
        <v>207</v>
      </c>
      <c r="AU1041" s="203" t="s">
        <v>86</v>
      </c>
      <c r="AY1041" s="18" t="s">
        <v>205</v>
      </c>
      <c r="BE1041" s="204">
        <f>IF(N1041="základní",J1041,0)</f>
        <v>0</v>
      </c>
      <c r="BF1041" s="204">
        <f>IF(N1041="snížená",J1041,0)</f>
        <v>0</v>
      </c>
      <c r="BG1041" s="204">
        <f>IF(N1041="zákl. přenesená",J1041,0)</f>
        <v>0</v>
      </c>
      <c r="BH1041" s="204">
        <f>IF(N1041="sníž. přenesená",J1041,0)</f>
        <v>0</v>
      </c>
      <c r="BI1041" s="204">
        <f>IF(N1041="nulová",J1041,0)</f>
        <v>0</v>
      </c>
      <c r="BJ1041" s="18" t="s">
        <v>84</v>
      </c>
      <c r="BK1041" s="204">
        <f>ROUND(I1041*H1041,2)</f>
        <v>0</v>
      </c>
      <c r="BL1041" s="18" t="s">
        <v>341</v>
      </c>
      <c r="BM1041" s="203" t="s">
        <v>1984</v>
      </c>
    </row>
    <row r="1042" spans="2:51" s="13" customFormat="1" ht="12">
      <c r="B1042" s="214"/>
      <c r="C1042" s="215"/>
      <c r="D1042" s="205" t="s">
        <v>284</v>
      </c>
      <c r="E1042" s="216" t="s">
        <v>1</v>
      </c>
      <c r="F1042" s="217" t="s">
        <v>1985</v>
      </c>
      <c r="G1042" s="215"/>
      <c r="H1042" s="218">
        <v>32</v>
      </c>
      <c r="I1042" s="219"/>
      <c r="J1042" s="215"/>
      <c r="K1042" s="215"/>
      <c r="L1042" s="220"/>
      <c r="M1042" s="221"/>
      <c r="N1042" s="222"/>
      <c r="O1042" s="222"/>
      <c r="P1042" s="222"/>
      <c r="Q1042" s="222"/>
      <c r="R1042" s="222"/>
      <c r="S1042" s="222"/>
      <c r="T1042" s="223"/>
      <c r="AT1042" s="224" t="s">
        <v>284</v>
      </c>
      <c r="AU1042" s="224" t="s">
        <v>86</v>
      </c>
      <c r="AV1042" s="13" t="s">
        <v>86</v>
      </c>
      <c r="AW1042" s="13" t="s">
        <v>32</v>
      </c>
      <c r="AX1042" s="13" t="s">
        <v>76</v>
      </c>
      <c r="AY1042" s="224" t="s">
        <v>205</v>
      </c>
    </row>
    <row r="1043" spans="2:51" s="13" customFormat="1" ht="12">
      <c r="B1043" s="214"/>
      <c r="C1043" s="215"/>
      <c r="D1043" s="205" t="s">
        <v>284</v>
      </c>
      <c r="E1043" s="216" t="s">
        <v>1</v>
      </c>
      <c r="F1043" s="217" t="s">
        <v>1986</v>
      </c>
      <c r="G1043" s="215"/>
      <c r="H1043" s="218">
        <v>18</v>
      </c>
      <c r="I1043" s="219"/>
      <c r="J1043" s="215"/>
      <c r="K1043" s="215"/>
      <c r="L1043" s="220"/>
      <c r="M1043" s="221"/>
      <c r="N1043" s="222"/>
      <c r="O1043" s="222"/>
      <c r="P1043" s="222"/>
      <c r="Q1043" s="222"/>
      <c r="R1043" s="222"/>
      <c r="S1043" s="222"/>
      <c r="T1043" s="223"/>
      <c r="AT1043" s="224" t="s">
        <v>284</v>
      </c>
      <c r="AU1043" s="224" t="s">
        <v>86</v>
      </c>
      <c r="AV1043" s="13" t="s">
        <v>86</v>
      </c>
      <c r="AW1043" s="13" t="s">
        <v>32</v>
      </c>
      <c r="AX1043" s="13" t="s">
        <v>76</v>
      </c>
      <c r="AY1043" s="224" t="s">
        <v>205</v>
      </c>
    </row>
    <row r="1044" spans="2:51" s="13" customFormat="1" ht="12">
      <c r="B1044" s="214"/>
      <c r="C1044" s="215"/>
      <c r="D1044" s="205" t="s">
        <v>284</v>
      </c>
      <c r="E1044" s="216" t="s">
        <v>1</v>
      </c>
      <c r="F1044" s="217" t="s">
        <v>1962</v>
      </c>
      <c r="G1044" s="215"/>
      <c r="H1044" s="218">
        <v>9</v>
      </c>
      <c r="I1044" s="219"/>
      <c r="J1044" s="215"/>
      <c r="K1044" s="215"/>
      <c r="L1044" s="220"/>
      <c r="M1044" s="221"/>
      <c r="N1044" s="222"/>
      <c r="O1044" s="222"/>
      <c r="P1044" s="222"/>
      <c r="Q1044" s="222"/>
      <c r="R1044" s="222"/>
      <c r="S1044" s="222"/>
      <c r="T1044" s="223"/>
      <c r="AT1044" s="224" t="s">
        <v>284</v>
      </c>
      <c r="AU1044" s="224" t="s">
        <v>86</v>
      </c>
      <c r="AV1044" s="13" t="s">
        <v>86</v>
      </c>
      <c r="AW1044" s="13" t="s">
        <v>32</v>
      </c>
      <c r="AX1044" s="13" t="s">
        <v>76</v>
      </c>
      <c r="AY1044" s="224" t="s">
        <v>205</v>
      </c>
    </row>
    <row r="1045" spans="2:51" s="15" customFormat="1" ht="12">
      <c r="B1045" s="239"/>
      <c r="C1045" s="240"/>
      <c r="D1045" s="205" t="s">
        <v>284</v>
      </c>
      <c r="E1045" s="241" t="s">
        <v>1</v>
      </c>
      <c r="F1045" s="242" t="s">
        <v>453</v>
      </c>
      <c r="G1045" s="240"/>
      <c r="H1045" s="243">
        <v>59</v>
      </c>
      <c r="I1045" s="244"/>
      <c r="J1045" s="240"/>
      <c r="K1045" s="240"/>
      <c r="L1045" s="245"/>
      <c r="M1045" s="246"/>
      <c r="N1045" s="247"/>
      <c r="O1045" s="247"/>
      <c r="P1045" s="247"/>
      <c r="Q1045" s="247"/>
      <c r="R1045" s="247"/>
      <c r="S1045" s="247"/>
      <c r="T1045" s="248"/>
      <c r="AT1045" s="249" t="s">
        <v>284</v>
      </c>
      <c r="AU1045" s="249" t="s">
        <v>86</v>
      </c>
      <c r="AV1045" s="15" t="s">
        <v>211</v>
      </c>
      <c r="AW1045" s="15" t="s">
        <v>32</v>
      </c>
      <c r="AX1045" s="15" t="s">
        <v>84</v>
      </c>
      <c r="AY1045" s="249" t="s">
        <v>205</v>
      </c>
    </row>
    <row r="1046" spans="1:65" s="2" customFormat="1" ht="24.2" customHeight="1">
      <c r="A1046" s="35"/>
      <c r="B1046" s="36"/>
      <c r="C1046" s="250" t="s">
        <v>1987</v>
      </c>
      <c r="D1046" s="250" t="s">
        <v>502</v>
      </c>
      <c r="E1046" s="251" t="s">
        <v>1969</v>
      </c>
      <c r="F1046" s="252" t="s">
        <v>1970</v>
      </c>
      <c r="G1046" s="253" t="s">
        <v>282</v>
      </c>
      <c r="H1046" s="254">
        <v>6.785</v>
      </c>
      <c r="I1046" s="255"/>
      <c r="J1046" s="256">
        <f>ROUND(I1046*H1046,2)</f>
        <v>0</v>
      </c>
      <c r="K1046" s="252" t="s">
        <v>278</v>
      </c>
      <c r="L1046" s="257"/>
      <c r="M1046" s="258" t="s">
        <v>1</v>
      </c>
      <c r="N1046" s="259" t="s">
        <v>41</v>
      </c>
      <c r="O1046" s="72"/>
      <c r="P1046" s="201">
        <f>O1046*H1046</f>
        <v>0</v>
      </c>
      <c r="Q1046" s="201">
        <v>0.021</v>
      </c>
      <c r="R1046" s="201">
        <f>Q1046*H1046</f>
        <v>0.142485</v>
      </c>
      <c r="S1046" s="201">
        <v>0</v>
      </c>
      <c r="T1046" s="202">
        <f>S1046*H1046</f>
        <v>0</v>
      </c>
      <c r="U1046" s="35"/>
      <c r="V1046" s="35"/>
      <c r="W1046" s="35"/>
      <c r="X1046" s="35"/>
      <c r="Y1046" s="35"/>
      <c r="Z1046" s="35"/>
      <c r="AA1046" s="35"/>
      <c r="AB1046" s="35"/>
      <c r="AC1046" s="35"/>
      <c r="AD1046" s="35"/>
      <c r="AE1046" s="35"/>
      <c r="AR1046" s="203" t="s">
        <v>643</v>
      </c>
      <c r="AT1046" s="203" t="s">
        <v>502</v>
      </c>
      <c r="AU1046" s="203" t="s">
        <v>86</v>
      </c>
      <c r="AY1046" s="18" t="s">
        <v>205</v>
      </c>
      <c r="BE1046" s="204">
        <f>IF(N1046="základní",J1046,0)</f>
        <v>0</v>
      </c>
      <c r="BF1046" s="204">
        <f>IF(N1046="snížená",J1046,0)</f>
        <v>0</v>
      </c>
      <c r="BG1046" s="204">
        <f>IF(N1046="zákl. přenesená",J1046,0)</f>
        <v>0</v>
      </c>
      <c r="BH1046" s="204">
        <f>IF(N1046="sníž. přenesená",J1046,0)</f>
        <v>0</v>
      </c>
      <c r="BI1046" s="204">
        <f>IF(N1046="nulová",J1046,0)</f>
        <v>0</v>
      </c>
      <c r="BJ1046" s="18" t="s">
        <v>84</v>
      </c>
      <c r="BK1046" s="204">
        <f>ROUND(I1046*H1046,2)</f>
        <v>0</v>
      </c>
      <c r="BL1046" s="18" t="s">
        <v>341</v>
      </c>
      <c r="BM1046" s="203" t="s">
        <v>1988</v>
      </c>
    </row>
    <row r="1047" spans="1:47" s="2" customFormat="1" ht="19.5">
      <c r="A1047" s="35"/>
      <c r="B1047" s="36"/>
      <c r="C1047" s="37"/>
      <c r="D1047" s="205" t="s">
        <v>225</v>
      </c>
      <c r="E1047" s="37"/>
      <c r="F1047" s="206" t="s">
        <v>1979</v>
      </c>
      <c r="G1047" s="37"/>
      <c r="H1047" s="37"/>
      <c r="I1047" s="207"/>
      <c r="J1047" s="37"/>
      <c r="K1047" s="37"/>
      <c r="L1047" s="40"/>
      <c r="M1047" s="208"/>
      <c r="N1047" s="209"/>
      <c r="O1047" s="72"/>
      <c r="P1047" s="72"/>
      <c r="Q1047" s="72"/>
      <c r="R1047" s="72"/>
      <c r="S1047" s="72"/>
      <c r="T1047" s="73"/>
      <c r="U1047" s="35"/>
      <c r="V1047" s="35"/>
      <c r="W1047" s="35"/>
      <c r="X1047" s="35"/>
      <c r="Y1047" s="35"/>
      <c r="Z1047" s="35"/>
      <c r="AA1047" s="35"/>
      <c r="AB1047" s="35"/>
      <c r="AC1047" s="35"/>
      <c r="AD1047" s="35"/>
      <c r="AE1047" s="35"/>
      <c r="AT1047" s="18" t="s">
        <v>225</v>
      </c>
      <c r="AU1047" s="18" t="s">
        <v>86</v>
      </c>
    </row>
    <row r="1048" spans="2:51" s="13" customFormat="1" ht="12">
      <c r="B1048" s="214"/>
      <c r="C1048" s="215"/>
      <c r="D1048" s="205" t="s">
        <v>284</v>
      </c>
      <c r="E1048" s="216" t="s">
        <v>1</v>
      </c>
      <c r="F1048" s="217" t="s">
        <v>1989</v>
      </c>
      <c r="G1048" s="215"/>
      <c r="H1048" s="218">
        <v>3.68</v>
      </c>
      <c r="I1048" s="219"/>
      <c r="J1048" s="215"/>
      <c r="K1048" s="215"/>
      <c r="L1048" s="220"/>
      <c r="M1048" s="221"/>
      <c r="N1048" s="222"/>
      <c r="O1048" s="222"/>
      <c r="P1048" s="222"/>
      <c r="Q1048" s="222"/>
      <c r="R1048" s="222"/>
      <c r="S1048" s="222"/>
      <c r="T1048" s="223"/>
      <c r="AT1048" s="224" t="s">
        <v>284</v>
      </c>
      <c r="AU1048" s="224" t="s">
        <v>86</v>
      </c>
      <c r="AV1048" s="13" t="s">
        <v>86</v>
      </c>
      <c r="AW1048" s="13" t="s">
        <v>32</v>
      </c>
      <c r="AX1048" s="13" t="s">
        <v>76</v>
      </c>
      <c r="AY1048" s="224" t="s">
        <v>205</v>
      </c>
    </row>
    <row r="1049" spans="2:51" s="13" customFormat="1" ht="12">
      <c r="B1049" s="214"/>
      <c r="C1049" s="215"/>
      <c r="D1049" s="205" t="s">
        <v>284</v>
      </c>
      <c r="E1049" s="216" t="s">
        <v>1</v>
      </c>
      <c r="F1049" s="217" t="s">
        <v>1990</v>
      </c>
      <c r="G1049" s="215"/>
      <c r="H1049" s="218">
        <v>2.07</v>
      </c>
      <c r="I1049" s="219"/>
      <c r="J1049" s="215"/>
      <c r="K1049" s="215"/>
      <c r="L1049" s="220"/>
      <c r="M1049" s="221"/>
      <c r="N1049" s="222"/>
      <c r="O1049" s="222"/>
      <c r="P1049" s="222"/>
      <c r="Q1049" s="222"/>
      <c r="R1049" s="222"/>
      <c r="S1049" s="222"/>
      <c r="T1049" s="223"/>
      <c r="AT1049" s="224" t="s">
        <v>284</v>
      </c>
      <c r="AU1049" s="224" t="s">
        <v>86</v>
      </c>
      <c r="AV1049" s="13" t="s">
        <v>86</v>
      </c>
      <c r="AW1049" s="13" t="s">
        <v>32</v>
      </c>
      <c r="AX1049" s="13" t="s">
        <v>76</v>
      </c>
      <c r="AY1049" s="224" t="s">
        <v>205</v>
      </c>
    </row>
    <row r="1050" spans="2:51" s="13" customFormat="1" ht="12">
      <c r="B1050" s="214"/>
      <c r="C1050" s="215"/>
      <c r="D1050" s="205" t="s">
        <v>284</v>
      </c>
      <c r="E1050" s="216" t="s">
        <v>1</v>
      </c>
      <c r="F1050" s="217" t="s">
        <v>1991</v>
      </c>
      <c r="G1050" s="215"/>
      <c r="H1050" s="218">
        <v>1.035</v>
      </c>
      <c r="I1050" s="219"/>
      <c r="J1050" s="215"/>
      <c r="K1050" s="215"/>
      <c r="L1050" s="220"/>
      <c r="M1050" s="221"/>
      <c r="N1050" s="222"/>
      <c r="O1050" s="222"/>
      <c r="P1050" s="222"/>
      <c r="Q1050" s="222"/>
      <c r="R1050" s="222"/>
      <c r="S1050" s="222"/>
      <c r="T1050" s="223"/>
      <c r="AT1050" s="224" t="s">
        <v>284</v>
      </c>
      <c r="AU1050" s="224" t="s">
        <v>86</v>
      </c>
      <c r="AV1050" s="13" t="s">
        <v>86</v>
      </c>
      <c r="AW1050" s="13" t="s">
        <v>32</v>
      </c>
      <c r="AX1050" s="13" t="s">
        <v>76</v>
      </c>
      <c r="AY1050" s="224" t="s">
        <v>205</v>
      </c>
    </row>
    <row r="1051" spans="2:51" s="15" customFormat="1" ht="12">
      <c r="B1051" s="239"/>
      <c r="C1051" s="240"/>
      <c r="D1051" s="205" t="s">
        <v>284</v>
      </c>
      <c r="E1051" s="241" t="s">
        <v>1</v>
      </c>
      <c r="F1051" s="242" t="s">
        <v>453</v>
      </c>
      <c r="G1051" s="240"/>
      <c r="H1051" s="243">
        <v>6.785</v>
      </c>
      <c r="I1051" s="244"/>
      <c r="J1051" s="240"/>
      <c r="K1051" s="240"/>
      <c r="L1051" s="245"/>
      <c r="M1051" s="246"/>
      <c r="N1051" s="247"/>
      <c r="O1051" s="247"/>
      <c r="P1051" s="247"/>
      <c r="Q1051" s="247"/>
      <c r="R1051" s="247"/>
      <c r="S1051" s="247"/>
      <c r="T1051" s="248"/>
      <c r="AT1051" s="249" t="s">
        <v>284</v>
      </c>
      <c r="AU1051" s="249" t="s">
        <v>86</v>
      </c>
      <c r="AV1051" s="15" t="s">
        <v>211</v>
      </c>
      <c r="AW1051" s="15" t="s">
        <v>32</v>
      </c>
      <c r="AX1051" s="15" t="s">
        <v>84</v>
      </c>
      <c r="AY1051" s="249" t="s">
        <v>205</v>
      </c>
    </row>
    <row r="1052" spans="1:65" s="2" customFormat="1" ht="24.2" customHeight="1">
      <c r="A1052" s="35"/>
      <c r="B1052" s="36"/>
      <c r="C1052" s="192" t="s">
        <v>1992</v>
      </c>
      <c r="D1052" s="192" t="s">
        <v>207</v>
      </c>
      <c r="E1052" s="193" t="s">
        <v>1993</v>
      </c>
      <c r="F1052" s="194" t="s">
        <v>1994</v>
      </c>
      <c r="G1052" s="195" t="s">
        <v>282</v>
      </c>
      <c r="H1052" s="196">
        <v>169.63</v>
      </c>
      <c r="I1052" s="197"/>
      <c r="J1052" s="198">
        <f>ROUND(I1052*H1052,2)</f>
        <v>0</v>
      </c>
      <c r="K1052" s="194" t="s">
        <v>278</v>
      </c>
      <c r="L1052" s="40"/>
      <c r="M1052" s="199" t="s">
        <v>1</v>
      </c>
      <c r="N1052" s="200" t="s">
        <v>41</v>
      </c>
      <c r="O1052" s="72"/>
      <c r="P1052" s="201">
        <f>O1052*H1052</f>
        <v>0</v>
      </c>
      <c r="Q1052" s="201">
        <v>0.009</v>
      </c>
      <c r="R1052" s="201">
        <f>Q1052*H1052</f>
        <v>1.5266699999999997</v>
      </c>
      <c r="S1052" s="201">
        <v>0</v>
      </c>
      <c r="T1052" s="202">
        <f>S1052*H1052</f>
        <v>0</v>
      </c>
      <c r="U1052" s="35"/>
      <c r="V1052" s="35"/>
      <c r="W1052" s="35"/>
      <c r="X1052" s="35"/>
      <c r="Y1052" s="35"/>
      <c r="Z1052" s="35"/>
      <c r="AA1052" s="35"/>
      <c r="AB1052" s="35"/>
      <c r="AC1052" s="35"/>
      <c r="AD1052" s="35"/>
      <c r="AE1052" s="35"/>
      <c r="AR1052" s="203" t="s">
        <v>341</v>
      </c>
      <c r="AT1052" s="203" t="s">
        <v>207</v>
      </c>
      <c r="AU1052" s="203" t="s">
        <v>86</v>
      </c>
      <c r="AY1052" s="18" t="s">
        <v>205</v>
      </c>
      <c r="BE1052" s="204">
        <f>IF(N1052="základní",J1052,0)</f>
        <v>0</v>
      </c>
      <c r="BF1052" s="204">
        <f>IF(N1052="snížená",J1052,0)</f>
        <v>0</v>
      </c>
      <c r="BG1052" s="204">
        <f>IF(N1052="zákl. přenesená",J1052,0)</f>
        <v>0</v>
      </c>
      <c r="BH1052" s="204">
        <f>IF(N1052="sníž. přenesená",J1052,0)</f>
        <v>0</v>
      </c>
      <c r="BI1052" s="204">
        <f>IF(N1052="nulová",J1052,0)</f>
        <v>0</v>
      </c>
      <c r="BJ1052" s="18" t="s">
        <v>84</v>
      </c>
      <c r="BK1052" s="204">
        <f>ROUND(I1052*H1052,2)</f>
        <v>0</v>
      </c>
      <c r="BL1052" s="18" t="s">
        <v>341</v>
      </c>
      <c r="BM1052" s="203" t="s">
        <v>1995</v>
      </c>
    </row>
    <row r="1053" spans="2:51" s="13" customFormat="1" ht="12">
      <c r="B1053" s="214"/>
      <c r="C1053" s="215"/>
      <c r="D1053" s="205" t="s">
        <v>284</v>
      </c>
      <c r="E1053" s="216" t="s">
        <v>1</v>
      </c>
      <c r="F1053" s="217" t="s">
        <v>1996</v>
      </c>
      <c r="G1053" s="215"/>
      <c r="H1053" s="218">
        <v>127.78</v>
      </c>
      <c r="I1053" s="219"/>
      <c r="J1053" s="215"/>
      <c r="K1053" s="215"/>
      <c r="L1053" s="220"/>
      <c r="M1053" s="221"/>
      <c r="N1053" s="222"/>
      <c r="O1053" s="222"/>
      <c r="P1053" s="222"/>
      <c r="Q1053" s="222"/>
      <c r="R1053" s="222"/>
      <c r="S1053" s="222"/>
      <c r="T1053" s="223"/>
      <c r="AT1053" s="224" t="s">
        <v>284</v>
      </c>
      <c r="AU1053" s="224" t="s">
        <v>86</v>
      </c>
      <c r="AV1053" s="13" t="s">
        <v>86</v>
      </c>
      <c r="AW1053" s="13" t="s">
        <v>32</v>
      </c>
      <c r="AX1053" s="13" t="s">
        <v>76</v>
      </c>
      <c r="AY1053" s="224" t="s">
        <v>205</v>
      </c>
    </row>
    <row r="1054" spans="2:51" s="13" customFormat="1" ht="12">
      <c r="B1054" s="214"/>
      <c r="C1054" s="215"/>
      <c r="D1054" s="205" t="s">
        <v>284</v>
      </c>
      <c r="E1054" s="216" t="s">
        <v>1</v>
      </c>
      <c r="F1054" s="217" t="s">
        <v>1997</v>
      </c>
      <c r="G1054" s="215"/>
      <c r="H1054" s="218">
        <v>5.01</v>
      </c>
      <c r="I1054" s="219"/>
      <c r="J1054" s="215"/>
      <c r="K1054" s="215"/>
      <c r="L1054" s="220"/>
      <c r="M1054" s="221"/>
      <c r="N1054" s="222"/>
      <c r="O1054" s="222"/>
      <c r="P1054" s="222"/>
      <c r="Q1054" s="222"/>
      <c r="R1054" s="222"/>
      <c r="S1054" s="222"/>
      <c r="T1054" s="223"/>
      <c r="AT1054" s="224" t="s">
        <v>284</v>
      </c>
      <c r="AU1054" s="224" t="s">
        <v>86</v>
      </c>
      <c r="AV1054" s="13" t="s">
        <v>86</v>
      </c>
      <c r="AW1054" s="13" t="s">
        <v>32</v>
      </c>
      <c r="AX1054" s="13" t="s">
        <v>76</v>
      </c>
      <c r="AY1054" s="224" t="s">
        <v>205</v>
      </c>
    </row>
    <row r="1055" spans="2:51" s="13" customFormat="1" ht="12">
      <c r="B1055" s="214"/>
      <c r="C1055" s="215"/>
      <c r="D1055" s="205" t="s">
        <v>284</v>
      </c>
      <c r="E1055" s="216" t="s">
        <v>1</v>
      </c>
      <c r="F1055" s="217" t="s">
        <v>1961</v>
      </c>
      <c r="G1055" s="215"/>
      <c r="H1055" s="218">
        <v>36.84</v>
      </c>
      <c r="I1055" s="219"/>
      <c r="J1055" s="215"/>
      <c r="K1055" s="215"/>
      <c r="L1055" s="220"/>
      <c r="M1055" s="221"/>
      <c r="N1055" s="222"/>
      <c r="O1055" s="222"/>
      <c r="P1055" s="222"/>
      <c r="Q1055" s="222"/>
      <c r="R1055" s="222"/>
      <c r="S1055" s="222"/>
      <c r="T1055" s="223"/>
      <c r="AT1055" s="224" t="s">
        <v>284</v>
      </c>
      <c r="AU1055" s="224" t="s">
        <v>86</v>
      </c>
      <c r="AV1055" s="13" t="s">
        <v>86</v>
      </c>
      <c r="AW1055" s="13" t="s">
        <v>32</v>
      </c>
      <c r="AX1055" s="13" t="s">
        <v>76</v>
      </c>
      <c r="AY1055" s="224" t="s">
        <v>205</v>
      </c>
    </row>
    <row r="1056" spans="2:51" s="15" customFormat="1" ht="12">
      <c r="B1056" s="239"/>
      <c r="C1056" s="240"/>
      <c r="D1056" s="205" t="s">
        <v>284</v>
      </c>
      <c r="E1056" s="241" t="s">
        <v>1</v>
      </c>
      <c r="F1056" s="242" t="s">
        <v>453</v>
      </c>
      <c r="G1056" s="240"/>
      <c r="H1056" s="243">
        <v>169.63</v>
      </c>
      <c r="I1056" s="244"/>
      <c r="J1056" s="240"/>
      <c r="K1056" s="240"/>
      <c r="L1056" s="245"/>
      <c r="M1056" s="246"/>
      <c r="N1056" s="247"/>
      <c r="O1056" s="247"/>
      <c r="P1056" s="247"/>
      <c r="Q1056" s="247"/>
      <c r="R1056" s="247"/>
      <c r="S1056" s="247"/>
      <c r="T1056" s="248"/>
      <c r="AT1056" s="249" t="s">
        <v>284</v>
      </c>
      <c r="AU1056" s="249" t="s">
        <v>86</v>
      </c>
      <c r="AV1056" s="15" t="s">
        <v>211</v>
      </c>
      <c r="AW1056" s="15" t="s">
        <v>32</v>
      </c>
      <c r="AX1056" s="15" t="s">
        <v>84</v>
      </c>
      <c r="AY1056" s="249" t="s">
        <v>205</v>
      </c>
    </row>
    <row r="1057" spans="1:65" s="2" customFormat="1" ht="24.2" customHeight="1">
      <c r="A1057" s="35"/>
      <c r="B1057" s="36"/>
      <c r="C1057" s="250" t="s">
        <v>1998</v>
      </c>
      <c r="D1057" s="250" t="s">
        <v>502</v>
      </c>
      <c r="E1057" s="251" t="s">
        <v>1969</v>
      </c>
      <c r="F1057" s="252" t="s">
        <v>1970</v>
      </c>
      <c r="G1057" s="253" t="s">
        <v>282</v>
      </c>
      <c r="H1057" s="254">
        <v>195.075</v>
      </c>
      <c r="I1057" s="255"/>
      <c r="J1057" s="256">
        <f>ROUND(I1057*H1057,2)</f>
        <v>0</v>
      </c>
      <c r="K1057" s="252" t="s">
        <v>278</v>
      </c>
      <c r="L1057" s="257"/>
      <c r="M1057" s="258" t="s">
        <v>1</v>
      </c>
      <c r="N1057" s="259" t="s">
        <v>41</v>
      </c>
      <c r="O1057" s="72"/>
      <c r="P1057" s="201">
        <f>O1057*H1057</f>
        <v>0</v>
      </c>
      <c r="Q1057" s="201">
        <v>0.021</v>
      </c>
      <c r="R1057" s="201">
        <f>Q1057*H1057</f>
        <v>4.096575</v>
      </c>
      <c r="S1057" s="201">
        <v>0</v>
      </c>
      <c r="T1057" s="202">
        <f>S1057*H1057</f>
        <v>0</v>
      </c>
      <c r="U1057" s="35"/>
      <c r="V1057" s="35"/>
      <c r="W1057" s="35"/>
      <c r="X1057" s="35"/>
      <c r="Y1057" s="35"/>
      <c r="Z1057" s="35"/>
      <c r="AA1057" s="35"/>
      <c r="AB1057" s="35"/>
      <c r="AC1057" s="35"/>
      <c r="AD1057" s="35"/>
      <c r="AE1057" s="35"/>
      <c r="AR1057" s="203" t="s">
        <v>643</v>
      </c>
      <c r="AT1057" s="203" t="s">
        <v>502</v>
      </c>
      <c r="AU1057" s="203" t="s">
        <v>86</v>
      </c>
      <c r="AY1057" s="18" t="s">
        <v>205</v>
      </c>
      <c r="BE1057" s="204">
        <f>IF(N1057="základní",J1057,0)</f>
        <v>0</v>
      </c>
      <c r="BF1057" s="204">
        <f>IF(N1057="snížená",J1057,0)</f>
        <v>0</v>
      </c>
      <c r="BG1057" s="204">
        <f>IF(N1057="zákl. přenesená",J1057,0)</f>
        <v>0</v>
      </c>
      <c r="BH1057" s="204">
        <f>IF(N1057="sníž. přenesená",J1057,0)</f>
        <v>0</v>
      </c>
      <c r="BI1057" s="204">
        <f>IF(N1057="nulová",J1057,0)</f>
        <v>0</v>
      </c>
      <c r="BJ1057" s="18" t="s">
        <v>84</v>
      </c>
      <c r="BK1057" s="204">
        <f>ROUND(I1057*H1057,2)</f>
        <v>0</v>
      </c>
      <c r="BL1057" s="18" t="s">
        <v>341</v>
      </c>
      <c r="BM1057" s="203" t="s">
        <v>1999</v>
      </c>
    </row>
    <row r="1058" spans="2:51" s="13" customFormat="1" ht="12">
      <c r="B1058" s="214"/>
      <c r="C1058" s="215"/>
      <c r="D1058" s="205" t="s">
        <v>284</v>
      </c>
      <c r="E1058" s="215"/>
      <c r="F1058" s="217" t="s">
        <v>2000</v>
      </c>
      <c r="G1058" s="215"/>
      <c r="H1058" s="218">
        <v>195.075</v>
      </c>
      <c r="I1058" s="219"/>
      <c r="J1058" s="215"/>
      <c r="K1058" s="215"/>
      <c r="L1058" s="220"/>
      <c r="M1058" s="221"/>
      <c r="N1058" s="222"/>
      <c r="O1058" s="222"/>
      <c r="P1058" s="222"/>
      <c r="Q1058" s="222"/>
      <c r="R1058" s="222"/>
      <c r="S1058" s="222"/>
      <c r="T1058" s="223"/>
      <c r="AT1058" s="224" t="s">
        <v>284</v>
      </c>
      <c r="AU1058" s="224" t="s">
        <v>86</v>
      </c>
      <c r="AV1058" s="13" t="s">
        <v>86</v>
      </c>
      <c r="AW1058" s="13" t="s">
        <v>4</v>
      </c>
      <c r="AX1058" s="13" t="s">
        <v>84</v>
      </c>
      <c r="AY1058" s="224" t="s">
        <v>205</v>
      </c>
    </row>
    <row r="1059" spans="1:65" s="2" customFormat="1" ht="24.2" customHeight="1">
      <c r="A1059" s="35"/>
      <c r="B1059" s="36"/>
      <c r="C1059" s="192" t="s">
        <v>2001</v>
      </c>
      <c r="D1059" s="192" t="s">
        <v>207</v>
      </c>
      <c r="E1059" s="193" t="s">
        <v>2002</v>
      </c>
      <c r="F1059" s="194" t="s">
        <v>2003</v>
      </c>
      <c r="G1059" s="195" t="s">
        <v>282</v>
      </c>
      <c r="H1059" s="196">
        <v>79.2</v>
      </c>
      <c r="I1059" s="197"/>
      <c r="J1059" s="198">
        <f>ROUND(I1059*H1059,2)</f>
        <v>0</v>
      </c>
      <c r="K1059" s="194" t="s">
        <v>278</v>
      </c>
      <c r="L1059" s="40"/>
      <c r="M1059" s="199" t="s">
        <v>1</v>
      </c>
      <c r="N1059" s="200" t="s">
        <v>41</v>
      </c>
      <c r="O1059" s="72"/>
      <c r="P1059" s="201">
        <f>O1059*H1059</f>
        <v>0</v>
      </c>
      <c r="Q1059" s="201">
        <v>0.009</v>
      </c>
      <c r="R1059" s="201">
        <f>Q1059*H1059</f>
        <v>0.7128</v>
      </c>
      <c r="S1059" s="201">
        <v>0</v>
      </c>
      <c r="T1059" s="202">
        <f>S1059*H1059</f>
        <v>0</v>
      </c>
      <c r="U1059" s="35"/>
      <c r="V1059" s="35"/>
      <c r="W1059" s="35"/>
      <c r="X1059" s="35"/>
      <c r="Y1059" s="35"/>
      <c r="Z1059" s="35"/>
      <c r="AA1059" s="35"/>
      <c r="AB1059" s="35"/>
      <c r="AC1059" s="35"/>
      <c r="AD1059" s="35"/>
      <c r="AE1059" s="35"/>
      <c r="AR1059" s="203" t="s">
        <v>341</v>
      </c>
      <c r="AT1059" s="203" t="s">
        <v>207</v>
      </c>
      <c r="AU1059" s="203" t="s">
        <v>86</v>
      </c>
      <c r="AY1059" s="18" t="s">
        <v>205</v>
      </c>
      <c r="BE1059" s="204">
        <f>IF(N1059="základní",J1059,0)</f>
        <v>0</v>
      </c>
      <c r="BF1059" s="204">
        <f>IF(N1059="snížená",J1059,0)</f>
        <v>0</v>
      </c>
      <c r="BG1059" s="204">
        <f>IF(N1059="zákl. přenesená",J1059,0)</f>
        <v>0</v>
      </c>
      <c r="BH1059" s="204">
        <f>IF(N1059="sníž. přenesená",J1059,0)</f>
        <v>0</v>
      </c>
      <c r="BI1059" s="204">
        <f>IF(N1059="nulová",J1059,0)</f>
        <v>0</v>
      </c>
      <c r="BJ1059" s="18" t="s">
        <v>84</v>
      </c>
      <c r="BK1059" s="204">
        <f>ROUND(I1059*H1059,2)</f>
        <v>0</v>
      </c>
      <c r="BL1059" s="18" t="s">
        <v>341</v>
      </c>
      <c r="BM1059" s="203" t="s">
        <v>2004</v>
      </c>
    </row>
    <row r="1060" spans="2:51" s="13" customFormat="1" ht="22.5">
      <c r="B1060" s="214"/>
      <c r="C1060" s="215"/>
      <c r="D1060" s="205" t="s">
        <v>284</v>
      </c>
      <c r="E1060" s="216" t="s">
        <v>1</v>
      </c>
      <c r="F1060" s="217" t="s">
        <v>1960</v>
      </c>
      <c r="G1060" s="215"/>
      <c r="H1060" s="218">
        <v>46.14</v>
      </c>
      <c r="I1060" s="219"/>
      <c r="J1060" s="215"/>
      <c r="K1060" s="215"/>
      <c r="L1060" s="220"/>
      <c r="M1060" s="221"/>
      <c r="N1060" s="222"/>
      <c r="O1060" s="222"/>
      <c r="P1060" s="222"/>
      <c r="Q1060" s="222"/>
      <c r="R1060" s="222"/>
      <c r="S1060" s="222"/>
      <c r="T1060" s="223"/>
      <c r="AT1060" s="224" t="s">
        <v>284</v>
      </c>
      <c r="AU1060" s="224" t="s">
        <v>86</v>
      </c>
      <c r="AV1060" s="13" t="s">
        <v>86</v>
      </c>
      <c r="AW1060" s="13" t="s">
        <v>32</v>
      </c>
      <c r="AX1060" s="13" t="s">
        <v>76</v>
      </c>
      <c r="AY1060" s="224" t="s">
        <v>205</v>
      </c>
    </row>
    <row r="1061" spans="2:51" s="13" customFormat="1" ht="12">
      <c r="B1061" s="214"/>
      <c r="C1061" s="215"/>
      <c r="D1061" s="205" t="s">
        <v>284</v>
      </c>
      <c r="E1061" s="216" t="s">
        <v>1</v>
      </c>
      <c r="F1061" s="217" t="s">
        <v>1132</v>
      </c>
      <c r="G1061" s="215"/>
      <c r="H1061" s="218">
        <v>24.06</v>
      </c>
      <c r="I1061" s="219"/>
      <c r="J1061" s="215"/>
      <c r="K1061" s="215"/>
      <c r="L1061" s="220"/>
      <c r="M1061" s="221"/>
      <c r="N1061" s="222"/>
      <c r="O1061" s="222"/>
      <c r="P1061" s="222"/>
      <c r="Q1061" s="222"/>
      <c r="R1061" s="222"/>
      <c r="S1061" s="222"/>
      <c r="T1061" s="223"/>
      <c r="AT1061" s="224" t="s">
        <v>284</v>
      </c>
      <c r="AU1061" s="224" t="s">
        <v>86</v>
      </c>
      <c r="AV1061" s="13" t="s">
        <v>86</v>
      </c>
      <c r="AW1061" s="13" t="s">
        <v>32</v>
      </c>
      <c r="AX1061" s="13" t="s">
        <v>76</v>
      </c>
      <c r="AY1061" s="224" t="s">
        <v>205</v>
      </c>
    </row>
    <row r="1062" spans="2:51" s="13" customFormat="1" ht="12">
      <c r="B1062" s="214"/>
      <c r="C1062" s="215"/>
      <c r="D1062" s="205" t="s">
        <v>284</v>
      </c>
      <c r="E1062" s="216" t="s">
        <v>1</v>
      </c>
      <c r="F1062" s="217" t="s">
        <v>1962</v>
      </c>
      <c r="G1062" s="215"/>
      <c r="H1062" s="218">
        <v>9</v>
      </c>
      <c r="I1062" s="219"/>
      <c r="J1062" s="215"/>
      <c r="K1062" s="215"/>
      <c r="L1062" s="220"/>
      <c r="M1062" s="221"/>
      <c r="N1062" s="222"/>
      <c r="O1062" s="222"/>
      <c r="P1062" s="222"/>
      <c r="Q1062" s="222"/>
      <c r="R1062" s="222"/>
      <c r="S1062" s="222"/>
      <c r="T1062" s="223"/>
      <c r="AT1062" s="224" t="s">
        <v>284</v>
      </c>
      <c r="AU1062" s="224" t="s">
        <v>86</v>
      </c>
      <c r="AV1062" s="13" t="s">
        <v>86</v>
      </c>
      <c r="AW1062" s="13" t="s">
        <v>32</v>
      </c>
      <c r="AX1062" s="13" t="s">
        <v>76</v>
      </c>
      <c r="AY1062" s="224" t="s">
        <v>205</v>
      </c>
    </row>
    <row r="1063" spans="2:51" s="15" customFormat="1" ht="12">
      <c r="B1063" s="239"/>
      <c r="C1063" s="240"/>
      <c r="D1063" s="205" t="s">
        <v>284</v>
      </c>
      <c r="E1063" s="241" t="s">
        <v>1</v>
      </c>
      <c r="F1063" s="242" t="s">
        <v>453</v>
      </c>
      <c r="G1063" s="240"/>
      <c r="H1063" s="243">
        <v>79.2</v>
      </c>
      <c r="I1063" s="244"/>
      <c r="J1063" s="240"/>
      <c r="K1063" s="240"/>
      <c r="L1063" s="245"/>
      <c r="M1063" s="246"/>
      <c r="N1063" s="247"/>
      <c r="O1063" s="247"/>
      <c r="P1063" s="247"/>
      <c r="Q1063" s="247"/>
      <c r="R1063" s="247"/>
      <c r="S1063" s="247"/>
      <c r="T1063" s="248"/>
      <c r="AT1063" s="249" t="s">
        <v>284</v>
      </c>
      <c r="AU1063" s="249" t="s">
        <v>86</v>
      </c>
      <c r="AV1063" s="15" t="s">
        <v>211</v>
      </c>
      <c r="AW1063" s="15" t="s">
        <v>32</v>
      </c>
      <c r="AX1063" s="15" t="s">
        <v>84</v>
      </c>
      <c r="AY1063" s="249" t="s">
        <v>205</v>
      </c>
    </row>
    <row r="1064" spans="1:65" s="2" customFormat="1" ht="24.2" customHeight="1">
      <c r="A1064" s="35"/>
      <c r="B1064" s="36"/>
      <c r="C1064" s="250" t="s">
        <v>2005</v>
      </c>
      <c r="D1064" s="250" t="s">
        <v>502</v>
      </c>
      <c r="E1064" s="251" t="s">
        <v>2006</v>
      </c>
      <c r="F1064" s="252" t="s">
        <v>2007</v>
      </c>
      <c r="G1064" s="253" t="s">
        <v>282</v>
      </c>
      <c r="H1064" s="254">
        <v>91.08</v>
      </c>
      <c r="I1064" s="255"/>
      <c r="J1064" s="256">
        <f>ROUND(I1064*H1064,2)</f>
        <v>0</v>
      </c>
      <c r="K1064" s="252" t="s">
        <v>278</v>
      </c>
      <c r="L1064" s="257"/>
      <c r="M1064" s="258" t="s">
        <v>1</v>
      </c>
      <c r="N1064" s="259" t="s">
        <v>41</v>
      </c>
      <c r="O1064" s="72"/>
      <c r="P1064" s="201">
        <f>O1064*H1064</f>
        <v>0</v>
      </c>
      <c r="Q1064" s="201">
        <v>0.023</v>
      </c>
      <c r="R1064" s="201">
        <f>Q1064*H1064</f>
        <v>2.09484</v>
      </c>
      <c r="S1064" s="201">
        <v>0</v>
      </c>
      <c r="T1064" s="202">
        <f>S1064*H1064</f>
        <v>0</v>
      </c>
      <c r="U1064" s="35"/>
      <c r="V1064" s="35"/>
      <c r="W1064" s="35"/>
      <c r="X1064" s="35"/>
      <c r="Y1064" s="35"/>
      <c r="Z1064" s="35"/>
      <c r="AA1064" s="35"/>
      <c r="AB1064" s="35"/>
      <c r="AC1064" s="35"/>
      <c r="AD1064" s="35"/>
      <c r="AE1064" s="35"/>
      <c r="AR1064" s="203" t="s">
        <v>643</v>
      </c>
      <c r="AT1064" s="203" t="s">
        <v>502</v>
      </c>
      <c r="AU1064" s="203" t="s">
        <v>86</v>
      </c>
      <c r="AY1064" s="18" t="s">
        <v>205</v>
      </c>
      <c r="BE1064" s="204">
        <f>IF(N1064="základní",J1064,0)</f>
        <v>0</v>
      </c>
      <c r="BF1064" s="204">
        <f>IF(N1064="snížená",J1064,0)</f>
        <v>0</v>
      </c>
      <c r="BG1064" s="204">
        <f>IF(N1064="zákl. přenesená",J1064,0)</f>
        <v>0</v>
      </c>
      <c r="BH1064" s="204">
        <f>IF(N1064="sníž. přenesená",J1064,0)</f>
        <v>0</v>
      </c>
      <c r="BI1064" s="204">
        <f>IF(N1064="nulová",J1064,0)</f>
        <v>0</v>
      </c>
      <c r="BJ1064" s="18" t="s">
        <v>84</v>
      </c>
      <c r="BK1064" s="204">
        <f>ROUND(I1064*H1064,2)</f>
        <v>0</v>
      </c>
      <c r="BL1064" s="18" t="s">
        <v>341</v>
      </c>
      <c r="BM1064" s="203" t="s">
        <v>2008</v>
      </c>
    </row>
    <row r="1065" spans="2:51" s="13" customFormat="1" ht="12">
      <c r="B1065" s="214"/>
      <c r="C1065" s="215"/>
      <c r="D1065" s="205" t="s">
        <v>284</v>
      </c>
      <c r="E1065" s="215"/>
      <c r="F1065" s="217" t="s">
        <v>2009</v>
      </c>
      <c r="G1065" s="215"/>
      <c r="H1065" s="218">
        <v>91.08</v>
      </c>
      <c r="I1065" s="219"/>
      <c r="J1065" s="215"/>
      <c r="K1065" s="215"/>
      <c r="L1065" s="220"/>
      <c r="M1065" s="221"/>
      <c r="N1065" s="222"/>
      <c r="O1065" s="222"/>
      <c r="P1065" s="222"/>
      <c r="Q1065" s="222"/>
      <c r="R1065" s="222"/>
      <c r="S1065" s="222"/>
      <c r="T1065" s="223"/>
      <c r="AT1065" s="224" t="s">
        <v>284</v>
      </c>
      <c r="AU1065" s="224" t="s">
        <v>86</v>
      </c>
      <c r="AV1065" s="13" t="s">
        <v>86</v>
      </c>
      <c r="AW1065" s="13" t="s">
        <v>4</v>
      </c>
      <c r="AX1065" s="13" t="s">
        <v>84</v>
      </c>
      <c r="AY1065" s="224" t="s">
        <v>205</v>
      </c>
    </row>
    <row r="1066" spans="1:65" s="2" customFormat="1" ht="24.2" customHeight="1">
      <c r="A1066" s="35"/>
      <c r="B1066" s="36"/>
      <c r="C1066" s="192" t="s">
        <v>2010</v>
      </c>
      <c r="D1066" s="192" t="s">
        <v>207</v>
      </c>
      <c r="E1066" s="193" t="s">
        <v>2011</v>
      </c>
      <c r="F1066" s="194" t="s">
        <v>2012</v>
      </c>
      <c r="G1066" s="195" t="s">
        <v>1137</v>
      </c>
      <c r="H1066" s="271"/>
      <c r="I1066" s="197"/>
      <c r="J1066" s="198">
        <f>ROUND(I1066*H1066,2)</f>
        <v>0</v>
      </c>
      <c r="K1066" s="194" t="s">
        <v>278</v>
      </c>
      <c r="L1066" s="40"/>
      <c r="M1066" s="199" t="s">
        <v>1</v>
      </c>
      <c r="N1066" s="200" t="s">
        <v>41</v>
      </c>
      <c r="O1066" s="72"/>
      <c r="P1066" s="201">
        <f>O1066*H1066</f>
        <v>0</v>
      </c>
      <c r="Q1066" s="201">
        <v>0</v>
      </c>
      <c r="R1066" s="201">
        <f>Q1066*H1066</f>
        <v>0</v>
      </c>
      <c r="S1066" s="201">
        <v>0</v>
      </c>
      <c r="T1066" s="202">
        <f>S1066*H1066</f>
        <v>0</v>
      </c>
      <c r="U1066" s="35"/>
      <c r="V1066" s="35"/>
      <c r="W1066" s="35"/>
      <c r="X1066" s="35"/>
      <c r="Y1066" s="35"/>
      <c r="Z1066" s="35"/>
      <c r="AA1066" s="35"/>
      <c r="AB1066" s="35"/>
      <c r="AC1066" s="35"/>
      <c r="AD1066" s="35"/>
      <c r="AE1066" s="35"/>
      <c r="AR1066" s="203" t="s">
        <v>341</v>
      </c>
      <c r="AT1066" s="203" t="s">
        <v>207</v>
      </c>
      <c r="AU1066" s="203" t="s">
        <v>86</v>
      </c>
      <c r="AY1066" s="18" t="s">
        <v>205</v>
      </c>
      <c r="BE1066" s="204">
        <f>IF(N1066="základní",J1066,0)</f>
        <v>0</v>
      </c>
      <c r="BF1066" s="204">
        <f>IF(N1066="snížená",J1066,0)</f>
        <v>0</v>
      </c>
      <c r="BG1066" s="204">
        <f>IF(N1066="zákl. přenesená",J1066,0)</f>
        <v>0</v>
      </c>
      <c r="BH1066" s="204">
        <f>IF(N1066="sníž. přenesená",J1066,0)</f>
        <v>0</v>
      </c>
      <c r="BI1066" s="204">
        <f>IF(N1066="nulová",J1066,0)</f>
        <v>0</v>
      </c>
      <c r="BJ1066" s="18" t="s">
        <v>84</v>
      </c>
      <c r="BK1066" s="204">
        <f>ROUND(I1066*H1066,2)</f>
        <v>0</v>
      </c>
      <c r="BL1066" s="18" t="s">
        <v>341</v>
      </c>
      <c r="BM1066" s="203" t="s">
        <v>2013</v>
      </c>
    </row>
    <row r="1067" spans="1:65" s="2" customFormat="1" ht="14.45" customHeight="1">
      <c r="A1067" s="35"/>
      <c r="B1067" s="36"/>
      <c r="C1067" s="192" t="s">
        <v>2014</v>
      </c>
      <c r="D1067" s="192" t="s">
        <v>207</v>
      </c>
      <c r="E1067" s="193" t="s">
        <v>2015</v>
      </c>
      <c r="F1067" s="194" t="s">
        <v>2016</v>
      </c>
      <c r="G1067" s="195" t="s">
        <v>326</v>
      </c>
      <c r="H1067" s="196">
        <v>30</v>
      </c>
      <c r="I1067" s="197"/>
      <c r="J1067" s="198">
        <f>ROUND(I1067*H1067,2)</f>
        <v>0</v>
      </c>
      <c r="K1067" s="194" t="s">
        <v>1</v>
      </c>
      <c r="L1067" s="40"/>
      <c r="M1067" s="199" t="s">
        <v>1</v>
      </c>
      <c r="N1067" s="200" t="s">
        <v>41</v>
      </c>
      <c r="O1067" s="72"/>
      <c r="P1067" s="201">
        <f>O1067*H1067</f>
        <v>0</v>
      </c>
      <c r="Q1067" s="201">
        <v>0</v>
      </c>
      <c r="R1067" s="201">
        <f>Q1067*H1067</f>
        <v>0</v>
      </c>
      <c r="S1067" s="201">
        <v>0</v>
      </c>
      <c r="T1067" s="202">
        <f>S1067*H1067</f>
        <v>0</v>
      </c>
      <c r="U1067" s="35"/>
      <c r="V1067" s="35"/>
      <c r="W1067" s="35"/>
      <c r="X1067" s="35"/>
      <c r="Y1067" s="35"/>
      <c r="Z1067" s="35"/>
      <c r="AA1067" s="35"/>
      <c r="AB1067" s="35"/>
      <c r="AC1067" s="35"/>
      <c r="AD1067" s="35"/>
      <c r="AE1067" s="35"/>
      <c r="AR1067" s="203" t="s">
        <v>341</v>
      </c>
      <c r="AT1067" s="203" t="s">
        <v>207</v>
      </c>
      <c r="AU1067" s="203" t="s">
        <v>86</v>
      </c>
      <c r="AY1067" s="18" t="s">
        <v>205</v>
      </c>
      <c r="BE1067" s="204">
        <f>IF(N1067="základní",J1067,0)</f>
        <v>0</v>
      </c>
      <c r="BF1067" s="204">
        <f>IF(N1067="snížená",J1067,0)</f>
        <v>0</v>
      </c>
      <c r="BG1067" s="204">
        <f>IF(N1067="zákl. přenesená",J1067,0)</f>
        <v>0</v>
      </c>
      <c r="BH1067" s="204">
        <f>IF(N1067="sníž. přenesená",J1067,0)</f>
        <v>0</v>
      </c>
      <c r="BI1067" s="204">
        <f>IF(N1067="nulová",J1067,0)</f>
        <v>0</v>
      </c>
      <c r="BJ1067" s="18" t="s">
        <v>84</v>
      </c>
      <c r="BK1067" s="204">
        <f>ROUND(I1067*H1067,2)</f>
        <v>0</v>
      </c>
      <c r="BL1067" s="18" t="s">
        <v>341</v>
      </c>
      <c r="BM1067" s="203" t="s">
        <v>2017</v>
      </c>
    </row>
    <row r="1068" spans="2:51" s="13" customFormat="1" ht="12">
      <c r="B1068" s="214"/>
      <c r="C1068" s="215"/>
      <c r="D1068" s="205" t="s">
        <v>284</v>
      </c>
      <c r="E1068" s="216" t="s">
        <v>1</v>
      </c>
      <c r="F1068" s="217" t="s">
        <v>2018</v>
      </c>
      <c r="G1068" s="215"/>
      <c r="H1068" s="218">
        <v>30</v>
      </c>
      <c r="I1068" s="219"/>
      <c r="J1068" s="215"/>
      <c r="K1068" s="215"/>
      <c r="L1068" s="220"/>
      <c r="M1068" s="221"/>
      <c r="N1068" s="222"/>
      <c r="O1068" s="222"/>
      <c r="P1068" s="222"/>
      <c r="Q1068" s="222"/>
      <c r="R1068" s="222"/>
      <c r="S1068" s="222"/>
      <c r="T1068" s="223"/>
      <c r="AT1068" s="224" t="s">
        <v>284</v>
      </c>
      <c r="AU1068" s="224" t="s">
        <v>86</v>
      </c>
      <c r="AV1068" s="13" t="s">
        <v>86</v>
      </c>
      <c r="AW1068" s="13" t="s">
        <v>32</v>
      </c>
      <c r="AX1068" s="13" t="s">
        <v>84</v>
      </c>
      <c r="AY1068" s="224" t="s">
        <v>205</v>
      </c>
    </row>
    <row r="1069" spans="2:63" s="12" customFormat="1" ht="22.9" customHeight="1">
      <c r="B1069" s="176"/>
      <c r="C1069" s="177"/>
      <c r="D1069" s="178" t="s">
        <v>75</v>
      </c>
      <c r="E1069" s="190" t="s">
        <v>2019</v>
      </c>
      <c r="F1069" s="190" t="s">
        <v>2020</v>
      </c>
      <c r="G1069" s="177"/>
      <c r="H1069" s="177"/>
      <c r="I1069" s="180"/>
      <c r="J1069" s="191">
        <f>BK1069</f>
        <v>0</v>
      </c>
      <c r="K1069" s="177"/>
      <c r="L1069" s="182"/>
      <c r="M1069" s="183"/>
      <c r="N1069" s="184"/>
      <c r="O1069" s="184"/>
      <c r="P1069" s="185">
        <f>SUM(P1070:P1108)</f>
        <v>0</v>
      </c>
      <c r="Q1069" s="184"/>
      <c r="R1069" s="185">
        <f>SUM(R1070:R1108)</f>
        <v>7.7646</v>
      </c>
      <c r="S1069" s="184"/>
      <c r="T1069" s="186">
        <f>SUM(T1070:T1108)</f>
        <v>0</v>
      </c>
      <c r="AR1069" s="187" t="s">
        <v>86</v>
      </c>
      <c r="AT1069" s="188" t="s">
        <v>75</v>
      </c>
      <c r="AU1069" s="188" t="s">
        <v>84</v>
      </c>
      <c r="AY1069" s="187" t="s">
        <v>205</v>
      </c>
      <c r="BK1069" s="189">
        <f>SUM(BK1070:BK1108)</f>
        <v>0</v>
      </c>
    </row>
    <row r="1070" spans="1:65" s="2" customFormat="1" ht="14.45" customHeight="1">
      <c r="A1070" s="35"/>
      <c r="B1070" s="36"/>
      <c r="C1070" s="192" t="s">
        <v>2021</v>
      </c>
      <c r="D1070" s="192" t="s">
        <v>207</v>
      </c>
      <c r="E1070" s="193" t="s">
        <v>2022</v>
      </c>
      <c r="F1070" s="194" t="s">
        <v>2023</v>
      </c>
      <c r="G1070" s="195" t="s">
        <v>282</v>
      </c>
      <c r="H1070" s="196">
        <v>647.05</v>
      </c>
      <c r="I1070" s="197"/>
      <c r="J1070" s="198">
        <f>ROUND(I1070*H1070,2)</f>
        <v>0</v>
      </c>
      <c r="K1070" s="194" t="s">
        <v>278</v>
      </c>
      <c r="L1070" s="40"/>
      <c r="M1070" s="199" t="s">
        <v>1</v>
      </c>
      <c r="N1070" s="200" t="s">
        <v>41</v>
      </c>
      <c r="O1070" s="72"/>
      <c r="P1070" s="201">
        <f>O1070*H1070</f>
        <v>0</v>
      </c>
      <c r="Q1070" s="201">
        <v>0</v>
      </c>
      <c r="R1070" s="201">
        <f>Q1070*H1070</f>
        <v>0</v>
      </c>
      <c r="S1070" s="201">
        <v>0</v>
      </c>
      <c r="T1070" s="202">
        <f>S1070*H1070</f>
        <v>0</v>
      </c>
      <c r="U1070" s="35"/>
      <c r="V1070" s="35"/>
      <c r="W1070" s="35"/>
      <c r="X1070" s="35"/>
      <c r="Y1070" s="35"/>
      <c r="Z1070" s="35"/>
      <c r="AA1070" s="35"/>
      <c r="AB1070" s="35"/>
      <c r="AC1070" s="35"/>
      <c r="AD1070" s="35"/>
      <c r="AE1070" s="35"/>
      <c r="AR1070" s="203" t="s">
        <v>341</v>
      </c>
      <c r="AT1070" s="203" t="s">
        <v>207</v>
      </c>
      <c r="AU1070" s="203" t="s">
        <v>86</v>
      </c>
      <c r="AY1070" s="18" t="s">
        <v>205</v>
      </c>
      <c r="BE1070" s="204">
        <f>IF(N1070="základní",J1070,0)</f>
        <v>0</v>
      </c>
      <c r="BF1070" s="204">
        <f>IF(N1070="snížená",J1070,0)</f>
        <v>0</v>
      </c>
      <c r="BG1070" s="204">
        <f>IF(N1070="zákl. přenesená",J1070,0)</f>
        <v>0</v>
      </c>
      <c r="BH1070" s="204">
        <f>IF(N1070="sníž. přenesená",J1070,0)</f>
        <v>0</v>
      </c>
      <c r="BI1070" s="204">
        <f>IF(N1070="nulová",J1070,0)</f>
        <v>0</v>
      </c>
      <c r="BJ1070" s="18" t="s">
        <v>84</v>
      </c>
      <c r="BK1070" s="204">
        <f>ROUND(I1070*H1070,2)</f>
        <v>0</v>
      </c>
      <c r="BL1070" s="18" t="s">
        <v>341</v>
      </c>
      <c r="BM1070" s="203" t="s">
        <v>2024</v>
      </c>
    </row>
    <row r="1071" spans="2:51" s="13" customFormat="1" ht="22.5">
      <c r="B1071" s="214"/>
      <c r="C1071" s="215"/>
      <c r="D1071" s="205" t="s">
        <v>284</v>
      </c>
      <c r="E1071" s="216" t="s">
        <v>1</v>
      </c>
      <c r="F1071" s="217" t="s">
        <v>2025</v>
      </c>
      <c r="G1071" s="215"/>
      <c r="H1071" s="218">
        <v>193.91</v>
      </c>
      <c r="I1071" s="219"/>
      <c r="J1071" s="215"/>
      <c r="K1071" s="215"/>
      <c r="L1071" s="220"/>
      <c r="M1071" s="221"/>
      <c r="N1071" s="222"/>
      <c r="O1071" s="222"/>
      <c r="P1071" s="222"/>
      <c r="Q1071" s="222"/>
      <c r="R1071" s="222"/>
      <c r="S1071" s="222"/>
      <c r="T1071" s="223"/>
      <c r="AT1071" s="224" t="s">
        <v>284</v>
      </c>
      <c r="AU1071" s="224" t="s">
        <v>86</v>
      </c>
      <c r="AV1071" s="13" t="s">
        <v>86</v>
      </c>
      <c r="AW1071" s="13" t="s">
        <v>32</v>
      </c>
      <c r="AX1071" s="13" t="s">
        <v>76</v>
      </c>
      <c r="AY1071" s="224" t="s">
        <v>205</v>
      </c>
    </row>
    <row r="1072" spans="2:51" s="13" customFormat="1" ht="12">
      <c r="B1072" s="214"/>
      <c r="C1072" s="215"/>
      <c r="D1072" s="205" t="s">
        <v>284</v>
      </c>
      <c r="E1072" s="216" t="s">
        <v>1</v>
      </c>
      <c r="F1072" s="217" t="s">
        <v>2026</v>
      </c>
      <c r="G1072" s="215"/>
      <c r="H1072" s="218">
        <v>67.81</v>
      </c>
      <c r="I1072" s="219"/>
      <c r="J1072" s="215"/>
      <c r="K1072" s="215"/>
      <c r="L1072" s="220"/>
      <c r="M1072" s="221"/>
      <c r="N1072" s="222"/>
      <c r="O1072" s="222"/>
      <c r="P1072" s="222"/>
      <c r="Q1072" s="222"/>
      <c r="R1072" s="222"/>
      <c r="S1072" s="222"/>
      <c r="T1072" s="223"/>
      <c r="AT1072" s="224" t="s">
        <v>284</v>
      </c>
      <c r="AU1072" s="224" t="s">
        <v>86</v>
      </c>
      <c r="AV1072" s="13" t="s">
        <v>86</v>
      </c>
      <c r="AW1072" s="13" t="s">
        <v>32</v>
      </c>
      <c r="AX1072" s="13" t="s">
        <v>76</v>
      </c>
      <c r="AY1072" s="224" t="s">
        <v>205</v>
      </c>
    </row>
    <row r="1073" spans="2:51" s="13" customFormat="1" ht="12">
      <c r="B1073" s="214"/>
      <c r="C1073" s="215"/>
      <c r="D1073" s="205" t="s">
        <v>284</v>
      </c>
      <c r="E1073" s="216" t="s">
        <v>1</v>
      </c>
      <c r="F1073" s="217" t="s">
        <v>2027</v>
      </c>
      <c r="G1073" s="215"/>
      <c r="H1073" s="218">
        <v>62.74</v>
      </c>
      <c r="I1073" s="219"/>
      <c r="J1073" s="215"/>
      <c r="K1073" s="215"/>
      <c r="L1073" s="220"/>
      <c r="M1073" s="221"/>
      <c r="N1073" s="222"/>
      <c r="O1073" s="222"/>
      <c r="P1073" s="222"/>
      <c r="Q1073" s="222"/>
      <c r="R1073" s="222"/>
      <c r="S1073" s="222"/>
      <c r="T1073" s="223"/>
      <c r="AT1073" s="224" t="s">
        <v>284</v>
      </c>
      <c r="AU1073" s="224" t="s">
        <v>86</v>
      </c>
      <c r="AV1073" s="13" t="s">
        <v>86</v>
      </c>
      <c r="AW1073" s="13" t="s">
        <v>32</v>
      </c>
      <c r="AX1073" s="13" t="s">
        <v>76</v>
      </c>
      <c r="AY1073" s="224" t="s">
        <v>205</v>
      </c>
    </row>
    <row r="1074" spans="2:51" s="13" customFormat="1" ht="33.75">
      <c r="B1074" s="214"/>
      <c r="C1074" s="215"/>
      <c r="D1074" s="205" t="s">
        <v>284</v>
      </c>
      <c r="E1074" s="216" t="s">
        <v>1</v>
      </c>
      <c r="F1074" s="217" t="s">
        <v>2028</v>
      </c>
      <c r="G1074" s="215"/>
      <c r="H1074" s="218">
        <v>250.09</v>
      </c>
      <c r="I1074" s="219"/>
      <c r="J1074" s="215"/>
      <c r="K1074" s="215"/>
      <c r="L1074" s="220"/>
      <c r="M1074" s="221"/>
      <c r="N1074" s="222"/>
      <c r="O1074" s="222"/>
      <c r="P1074" s="222"/>
      <c r="Q1074" s="222"/>
      <c r="R1074" s="222"/>
      <c r="S1074" s="222"/>
      <c r="T1074" s="223"/>
      <c r="AT1074" s="224" t="s">
        <v>284</v>
      </c>
      <c r="AU1074" s="224" t="s">
        <v>86</v>
      </c>
      <c r="AV1074" s="13" t="s">
        <v>86</v>
      </c>
      <c r="AW1074" s="13" t="s">
        <v>32</v>
      </c>
      <c r="AX1074" s="13" t="s">
        <v>76</v>
      </c>
      <c r="AY1074" s="224" t="s">
        <v>205</v>
      </c>
    </row>
    <row r="1075" spans="2:51" s="13" customFormat="1" ht="12">
      <c r="B1075" s="214"/>
      <c r="C1075" s="215"/>
      <c r="D1075" s="205" t="s">
        <v>284</v>
      </c>
      <c r="E1075" s="216" t="s">
        <v>1</v>
      </c>
      <c r="F1075" s="217" t="s">
        <v>2029</v>
      </c>
      <c r="G1075" s="215"/>
      <c r="H1075" s="218">
        <v>72.5</v>
      </c>
      <c r="I1075" s="219"/>
      <c r="J1075" s="215"/>
      <c r="K1075" s="215"/>
      <c r="L1075" s="220"/>
      <c r="M1075" s="221"/>
      <c r="N1075" s="222"/>
      <c r="O1075" s="222"/>
      <c r="P1075" s="222"/>
      <c r="Q1075" s="222"/>
      <c r="R1075" s="222"/>
      <c r="S1075" s="222"/>
      <c r="T1075" s="223"/>
      <c r="AT1075" s="224" t="s">
        <v>284</v>
      </c>
      <c r="AU1075" s="224" t="s">
        <v>86</v>
      </c>
      <c r="AV1075" s="13" t="s">
        <v>86</v>
      </c>
      <c r="AW1075" s="13" t="s">
        <v>32</v>
      </c>
      <c r="AX1075" s="13" t="s">
        <v>76</v>
      </c>
      <c r="AY1075" s="224" t="s">
        <v>205</v>
      </c>
    </row>
    <row r="1076" spans="2:51" s="15" customFormat="1" ht="12">
      <c r="B1076" s="239"/>
      <c r="C1076" s="240"/>
      <c r="D1076" s="205" t="s">
        <v>284</v>
      </c>
      <c r="E1076" s="241" t="s">
        <v>1</v>
      </c>
      <c r="F1076" s="242" t="s">
        <v>453</v>
      </c>
      <c r="G1076" s="240"/>
      <c r="H1076" s="243">
        <v>647.0500000000001</v>
      </c>
      <c r="I1076" s="244"/>
      <c r="J1076" s="240"/>
      <c r="K1076" s="240"/>
      <c r="L1076" s="245"/>
      <c r="M1076" s="246"/>
      <c r="N1076" s="247"/>
      <c r="O1076" s="247"/>
      <c r="P1076" s="247"/>
      <c r="Q1076" s="247"/>
      <c r="R1076" s="247"/>
      <c r="S1076" s="247"/>
      <c r="T1076" s="248"/>
      <c r="AT1076" s="249" t="s">
        <v>284</v>
      </c>
      <c r="AU1076" s="249" t="s">
        <v>86</v>
      </c>
      <c r="AV1076" s="15" t="s">
        <v>211</v>
      </c>
      <c r="AW1076" s="15" t="s">
        <v>32</v>
      </c>
      <c r="AX1076" s="15" t="s">
        <v>84</v>
      </c>
      <c r="AY1076" s="249" t="s">
        <v>205</v>
      </c>
    </row>
    <row r="1077" spans="1:65" s="2" customFormat="1" ht="14.45" customHeight="1">
      <c r="A1077" s="35"/>
      <c r="B1077" s="36"/>
      <c r="C1077" s="192" t="s">
        <v>2030</v>
      </c>
      <c r="D1077" s="192" t="s">
        <v>207</v>
      </c>
      <c r="E1077" s="193" t="s">
        <v>2031</v>
      </c>
      <c r="F1077" s="194" t="s">
        <v>2032</v>
      </c>
      <c r="G1077" s="195" t="s">
        <v>282</v>
      </c>
      <c r="H1077" s="196">
        <v>647.05</v>
      </c>
      <c r="I1077" s="197"/>
      <c r="J1077" s="198">
        <f>ROUND(I1077*H1077,2)</f>
        <v>0</v>
      </c>
      <c r="K1077" s="194" t="s">
        <v>278</v>
      </c>
      <c r="L1077" s="40"/>
      <c r="M1077" s="199" t="s">
        <v>1</v>
      </c>
      <c r="N1077" s="200" t="s">
        <v>41</v>
      </c>
      <c r="O1077" s="72"/>
      <c r="P1077" s="201">
        <f>O1077*H1077</f>
        <v>0</v>
      </c>
      <c r="Q1077" s="201">
        <v>0</v>
      </c>
      <c r="R1077" s="201">
        <f>Q1077*H1077</f>
        <v>0</v>
      </c>
      <c r="S1077" s="201">
        <v>0</v>
      </c>
      <c r="T1077" s="202">
        <f>S1077*H1077</f>
        <v>0</v>
      </c>
      <c r="U1077" s="35"/>
      <c r="V1077" s="35"/>
      <c r="W1077" s="35"/>
      <c r="X1077" s="35"/>
      <c r="Y1077" s="35"/>
      <c r="Z1077" s="35"/>
      <c r="AA1077" s="35"/>
      <c r="AB1077" s="35"/>
      <c r="AC1077" s="35"/>
      <c r="AD1077" s="35"/>
      <c r="AE1077" s="35"/>
      <c r="AR1077" s="203" t="s">
        <v>341</v>
      </c>
      <c r="AT1077" s="203" t="s">
        <v>207</v>
      </c>
      <c r="AU1077" s="203" t="s">
        <v>86</v>
      </c>
      <c r="AY1077" s="18" t="s">
        <v>205</v>
      </c>
      <c r="BE1077" s="204">
        <f>IF(N1077="základní",J1077,0)</f>
        <v>0</v>
      </c>
      <c r="BF1077" s="204">
        <f>IF(N1077="snížená",J1077,0)</f>
        <v>0</v>
      </c>
      <c r="BG1077" s="204">
        <f>IF(N1077="zákl. přenesená",J1077,0)</f>
        <v>0</v>
      </c>
      <c r="BH1077" s="204">
        <f>IF(N1077="sníž. přenesená",J1077,0)</f>
        <v>0</v>
      </c>
      <c r="BI1077" s="204">
        <f>IF(N1077="nulová",J1077,0)</f>
        <v>0</v>
      </c>
      <c r="BJ1077" s="18" t="s">
        <v>84</v>
      </c>
      <c r="BK1077" s="204">
        <f>ROUND(I1077*H1077,2)</f>
        <v>0</v>
      </c>
      <c r="BL1077" s="18" t="s">
        <v>341</v>
      </c>
      <c r="BM1077" s="203" t="s">
        <v>2033</v>
      </c>
    </row>
    <row r="1078" spans="2:51" s="13" customFormat="1" ht="22.5">
      <c r="B1078" s="214"/>
      <c r="C1078" s="215"/>
      <c r="D1078" s="205" t="s">
        <v>284</v>
      </c>
      <c r="E1078" s="216" t="s">
        <v>1</v>
      </c>
      <c r="F1078" s="217" t="s">
        <v>2025</v>
      </c>
      <c r="G1078" s="215"/>
      <c r="H1078" s="218">
        <v>193.91</v>
      </c>
      <c r="I1078" s="219"/>
      <c r="J1078" s="215"/>
      <c r="K1078" s="215"/>
      <c r="L1078" s="220"/>
      <c r="M1078" s="221"/>
      <c r="N1078" s="222"/>
      <c r="O1078" s="222"/>
      <c r="P1078" s="222"/>
      <c r="Q1078" s="222"/>
      <c r="R1078" s="222"/>
      <c r="S1078" s="222"/>
      <c r="T1078" s="223"/>
      <c r="AT1078" s="224" t="s">
        <v>284</v>
      </c>
      <c r="AU1078" s="224" t="s">
        <v>86</v>
      </c>
      <c r="AV1078" s="13" t="s">
        <v>86</v>
      </c>
      <c r="AW1078" s="13" t="s">
        <v>32</v>
      </c>
      <c r="AX1078" s="13" t="s">
        <v>76</v>
      </c>
      <c r="AY1078" s="224" t="s">
        <v>205</v>
      </c>
    </row>
    <row r="1079" spans="2:51" s="13" customFormat="1" ht="12">
      <c r="B1079" s="214"/>
      <c r="C1079" s="215"/>
      <c r="D1079" s="205" t="s">
        <v>284</v>
      </c>
      <c r="E1079" s="216" t="s">
        <v>1</v>
      </c>
      <c r="F1079" s="217" t="s">
        <v>2026</v>
      </c>
      <c r="G1079" s="215"/>
      <c r="H1079" s="218">
        <v>67.81</v>
      </c>
      <c r="I1079" s="219"/>
      <c r="J1079" s="215"/>
      <c r="K1079" s="215"/>
      <c r="L1079" s="220"/>
      <c r="M1079" s="221"/>
      <c r="N1079" s="222"/>
      <c r="O1079" s="222"/>
      <c r="P1079" s="222"/>
      <c r="Q1079" s="222"/>
      <c r="R1079" s="222"/>
      <c r="S1079" s="222"/>
      <c r="T1079" s="223"/>
      <c r="AT1079" s="224" t="s">
        <v>284</v>
      </c>
      <c r="AU1079" s="224" t="s">
        <v>86</v>
      </c>
      <c r="AV1079" s="13" t="s">
        <v>86</v>
      </c>
      <c r="AW1079" s="13" t="s">
        <v>32</v>
      </c>
      <c r="AX1079" s="13" t="s">
        <v>76</v>
      </c>
      <c r="AY1079" s="224" t="s">
        <v>205</v>
      </c>
    </row>
    <row r="1080" spans="2:51" s="13" customFormat="1" ht="12">
      <c r="B1080" s="214"/>
      <c r="C1080" s="215"/>
      <c r="D1080" s="205" t="s">
        <v>284</v>
      </c>
      <c r="E1080" s="216" t="s">
        <v>1</v>
      </c>
      <c r="F1080" s="217" t="s">
        <v>2027</v>
      </c>
      <c r="G1080" s="215"/>
      <c r="H1080" s="218">
        <v>62.74</v>
      </c>
      <c r="I1080" s="219"/>
      <c r="J1080" s="215"/>
      <c r="K1080" s="215"/>
      <c r="L1080" s="220"/>
      <c r="M1080" s="221"/>
      <c r="N1080" s="222"/>
      <c r="O1080" s="222"/>
      <c r="P1080" s="222"/>
      <c r="Q1080" s="222"/>
      <c r="R1080" s="222"/>
      <c r="S1080" s="222"/>
      <c r="T1080" s="223"/>
      <c r="AT1080" s="224" t="s">
        <v>284</v>
      </c>
      <c r="AU1080" s="224" t="s">
        <v>86</v>
      </c>
      <c r="AV1080" s="13" t="s">
        <v>86</v>
      </c>
      <c r="AW1080" s="13" t="s">
        <v>32</v>
      </c>
      <c r="AX1080" s="13" t="s">
        <v>76</v>
      </c>
      <c r="AY1080" s="224" t="s">
        <v>205</v>
      </c>
    </row>
    <row r="1081" spans="2:51" s="13" customFormat="1" ht="33.75">
      <c r="B1081" s="214"/>
      <c r="C1081" s="215"/>
      <c r="D1081" s="205" t="s">
        <v>284</v>
      </c>
      <c r="E1081" s="216" t="s">
        <v>1</v>
      </c>
      <c r="F1081" s="217" t="s">
        <v>2028</v>
      </c>
      <c r="G1081" s="215"/>
      <c r="H1081" s="218">
        <v>250.09</v>
      </c>
      <c r="I1081" s="219"/>
      <c r="J1081" s="215"/>
      <c r="K1081" s="215"/>
      <c r="L1081" s="220"/>
      <c r="M1081" s="221"/>
      <c r="N1081" s="222"/>
      <c r="O1081" s="222"/>
      <c r="P1081" s="222"/>
      <c r="Q1081" s="222"/>
      <c r="R1081" s="222"/>
      <c r="S1081" s="222"/>
      <c r="T1081" s="223"/>
      <c r="AT1081" s="224" t="s">
        <v>284</v>
      </c>
      <c r="AU1081" s="224" t="s">
        <v>86</v>
      </c>
      <c r="AV1081" s="13" t="s">
        <v>86</v>
      </c>
      <c r="AW1081" s="13" t="s">
        <v>32</v>
      </c>
      <c r="AX1081" s="13" t="s">
        <v>76</v>
      </c>
      <c r="AY1081" s="224" t="s">
        <v>205</v>
      </c>
    </row>
    <row r="1082" spans="2:51" s="13" customFormat="1" ht="12">
      <c r="B1082" s="214"/>
      <c r="C1082" s="215"/>
      <c r="D1082" s="205" t="s">
        <v>284</v>
      </c>
      <c r="E1082" s="216" t="s">
        <v>1</v>
      </c>
      <c r="F1082" s="217" t="s">
        <v>2029</v>
      </c>
      <c r="G1082" s="215"/>
      <c r="H1082" s="218">
        <v>72.5</v>
      </c>
      <c r="I1082" s="219"/>
      <c r="J1082" s="215"/>
      <c r="K1082" s="215"/>
      <c r="L1082" s="220"/>
      <c r="M1082" s="221"/>
      <c r="N1082" s="222"/>
      <c r="O1082" s="222"/>
      <c r="P1082" s="222"/>
      <c r="Q1082" s="222"/>
      <c r="R1082" s="222"/>
      <c r="S1082" s="222"/>
      <c r="T1082" s="223"/>
      <c r="AT1082" s="224" t="s">
        <v>284</v>
      </c>
      <c r="AU1082" s="224" t="s">
        <v>86</v>
      </c>
      <c r="AV1082" s="13" t="s">
        <v>86</v>
      </c>
      <c r="AW1082" s="13" t="s">
        <v>32</v>
      </c>
      <c r="AX1082" s="13" t="s">
        <v>76</v>
      </c>
      <c r="AY1082" s="224" t="s">
        <v>205</v>
      </c>
    </row>
    <row r="1083" spans="2:51" s="15" customFormat="1" ht="12">
      <c r="B1083" s="239"/>
      <c r="C1083" s="240"/>
      <c r="D1083" s="205" t="s">
        <v>284</v>
      </c>
      <c r="E1083" s="241" t="s">
        <v>1</v>
      </c>
      <c r="F1083" s="242" t="s">
        <v>453</v>
      </c>
      <c r="G1083" s="240"/>
      <c r="H1083" s="243">
        <v>647.0500000000001</v>
      </c>
      <c r="I1083" s="244"/>
      <c r="J1083" s="240"/>
      <c r="K1083" s="240"/>
      <c r="L1083" s="245"/>
      <c r="M1083" s="246"/>
      <c r="N1083" s="247"/>
      <c r="O1083" s="247"/>
      <c r="P1083" s="247"/>
      <c r="Q1083" s="247"/>
      <c r="R1083" s="247"/>
      <c r="S1083" s="247"/>
      <c r="T1083" s="248"/>
      <c r="AT1083" s="249" t="s">
        <v>284</v>
      </c>
      <c r="AU1083" s="249" t="s">
        <v>86</v>
      </c>
      <c r="AV1083" s="15" t="s">
        <v>211</v>
      </c>
      <c r="AW1083" s="15" t="s">
        <v>32</v>
      </c>
      <c r="AX1083" s="15" t="s">
        <v>84</v>
      </c>
      <c r="AY1083" s="249" t="s">
        <v>205</v>
      </c>
    </row>
    <row r="1084" spans="1:65" s="2" customFormat="1" ht="24.2" customHeight="1">
      <c r="A1084" s="35"/>
      <c r="B1084" s="36"/>
      <c r="C1084" s="192" t="s">
        <v>2034</v>
      </c>
      <c r="D1084" s="192" t="s">
        <v>207</v>
      </c>
      <c r="E1084" s="193" t="s">
        <v>2035</v>
      </c>
      <c r="F1084" s="194" t="s">
        <v>2036</v>
      </c>
      <c r="G1084" s="195" t="s">
        <v>282</v>
      </c>
      <c r="H1084" s="196">
        <v>647.05</v>
      </c>
      <c r="I1084" s="197"/>
      <c r="J1084" s="198">
        <f>ROUND(I1084*H1084,2)</f>
        <v>0</v>
      </c>
      <c r="K1084" s="194" t="s">
        <v>278</v>
      </c>
      <c r="L1084" s="40"/>
      <c r="M1084" s="199" t="s">
        <v>1</v>
      </c>
      <c r="N1084" s="200" t="s">
        <v>41</v>
      </c>
      <c r="O1084" s="72"/>
      <c r="P1084" s="201">
        <f>O1084*H1084</f>
        <v>0</v>
      </c>
      <c r="Q1084" s="201">
        <v>0.012</v>
      </c>
      <c r="R1084" s="201">
        <f>Q1084*H1084</f>
        <v>7.7646</v>
      </c>
      <c r="S1084" s="201">
        <v>0</v>
      </c>
      <c r="T1084" s="202">
        <f>S1084*H1084</f>
        <v>0</v>
      </c>
      <c r="U1084" s="35"/>
      <c r="V1084" s="35"/>
      <c r="W1084" s="35"/>
      <c r="X1084" s="35"/>
      <c r="Y1084" s="35"/>
      <c r="Z1084" s="35"/>
      <c r="AA1084" s="35"/>
      <c r="AB1084" s="35"/>
      <c r="AC1084" s="35"/>
      <c r="AD1084" s="35"/>
      <c r="AE1084" s="35"/>
      <c r="AR1084" s="203" t="s">
        <v>341</v>
      </c>
      <c r="AT1084" s="203" t="s">
        <v>207</v>
      </c>
      <c r="AU1084" s="203" t="s">
        <v>86</v>
      </c>
      <c r="AY1084" s="18" t="s">
        <v>205</v>
      </c>
      <c r="BE1084" s="204">
        <f>IF(N1084="základní",J1084,0)</f>
        <v>0</v>
      </c>
      <c r="BF1084" s="204">
        <f>IF(N1084="snížená",J1084,0)</f>
        <v>0</v>
      </c>
      <c r="BG1084" s="204">
        <f>IF(N1084="zákl. přenesená",J1084,0)</f>
        <v>0</v>
      </c>
      <c r="BH1084" s="204">
        <f>IF(N1084="sníž. přenesená",J1084,0)</f>
        <v>0</v>
      </c>
      <c r="BI1084" s="204">
        <f>IF(N1084="nulová",J1084,0)</f>
        <v>0</v>
      </c>
      <c r="BJ1084" s="18" t="s">
        <v>84</v>
      </c>
      <c r="BK1084" s="204">
        <f>ROUND(I1084*H1084,2)</f>
        <v>0</v>
      </c>
      <c r="BL1084" s="18" t="s">
        <v>341</v>
      </c>
      <c r="BM1084" s="203" t="s">
        <v>2037</v>
      </c>
    </row>
    <row r="1085" spans="2:51" s="13" customFormat="1" ht="22.5">
      <c r="B1085" s="214"/>
      <c r="C1085" s="215"/>
      <c r="D1085" s="205" t="s">
        <v>284</v>
      </c>
      <c r="E1085" s="216" t="s">
        <v>1</v>
      </c>
      <c r="F1085" s="217" t="s">
        <v>2025</v>
      </c>
      <c r="G1085" s="215"/>
      <c r="H1085" s="218">
        <v>193.91</v>
      </c>
      <c r="I1085" s="219"/>
      <c r="J1085" s="215"/>
      <c r="K1085" s="215"/>
      <c r="L1085" s="220"/>
      <c r="M1085" s="221"/>
      <c r="N1085" s="222"/>
      <c r="O1085" s="222"/>
      <c r="P1085" s="222"/>
      <c r="Q1085" s="222"/>
      <c r="R1085" s="222"/>
      <c r="S1085" s="222"/>
      <c r="T1085" s="223"/>
      <c r="AT1085" s="224" t="s">
        <v>284</v>
      </c>
      <c r="AU1085" s="224" t="s">
        <v>86</v>
      </c>
      <c r="AV1085" s="13" t="s">
        <v>86</v>
      </c>
      <c r="AW1085" s="13" t="s">
        <v>32</v>
      </c>
      <c r="AX1085" s="13" t="s">
        <v>76</v>
      </c>
      <c r="AY1085" s="224" t="s">
        <v>205</v>
      </c>
    </row>
    <row r="1086" spans="2:51" s="13" customFormat="1" ht="12">
      <c r="B1086" s="214"/>
      <c r="C1086" s="215"/>
      <c r="D1086" s="205" t="s">
        <v>284</v>
      </c>
      <c r="E1086" s="216" t="s">
        <v>1</v>
      </c>
      <c r="F1086" s="217" t="s">
        <v>2026</v>
      </c>
      <c r="G1086" s="215"/>
      <c r="H1086" s="218">
        <v>67.81</v>
      </c>
      <c r="I1086" s="219"/>
      <c r="J1086" s="215"/>
      <c r="K1086" s="215"/>
      <c r="L1086" s="220"/>
      <c r="M1086" s="221"/>
      <c r="N1086" s="222"/>
      <c r="O1086" s="222"/>
      <c r="P1086" s="222"/>
      <c r="Q1086" s="222"/>
      <c r="R1086" s="222"/>
      <c r="S1086" s="222"/>
      <c r="T1086" s="223"/>
      <c r="AT1086" s="224" t="s">
        <v>284</v>
      </c>
      <c r="AU1086" s="224" t="s">
        <v>86</v>
      </c>
      <c r="AV1086" s="13" t="s">
        <v>86</v>
      </c>
      <c r="AW1086" s="13" t="s">
        <v>32</v>
      </c>
      <c r="AX1086" s="13" t="s">
        <v>76</v>
      </c>
      <c r="AY1086" s="224" t="s">
        <v>205</v>
      </c>
    </row>
    <row r="1087" spans="2:51" s="13" customFormat="1" ht="12">
      <c r="B1087" s="214"/>
      <c r="C1087" s="215"/>
      <c r="D1087" s="205" t="s">
        <v>284</v>
      </c>
      <c r="E1087" s="216" t="s">
        <v>1</v>
      </c>
      <c r="F1087" s="217" t="s">
        <v>2027</v>
      </c>
      <c r="G1087" s="215"/>
      <c r="H1087" s="218">
        <v>62.74</v>
      </c>
      <c r="I1087" s="219"/>
      <c r="J1087" s="215"/>
      <c r="K1087" s="215"/>
      <c r="L1087" s="220"/>
      <c r="M1087" s="221"/>
      <c r="N1087" s="222"/>
      <c r="O1087" s="222"/>
      <c r="P1087" s="222"/>
      <c r="Q1087" s="222"/>
      <c r="R1087" s="222"/>
      <c r="S1087" s="222"/>
      <c r="T1087" s="223"/>
      <c r="AT1087" s="224" t="s">
        <v>284</v>
      </c>
      <c r="AU1087" s="224" t="s">
        <v>86</v>
      </c>
      <c r="AV1087" s="13" t="s">
        <v>86</v>
      </c>
      <c r="AW1087" s="13" t="s">
        <v>32</v>
      </c>
      <c r="AX1087" s="13" t="s">
        <v>76</v>
      </c>
      <c r="AY1087" s="224" t="s">
        <v>205</v>
      </c>
    </row>
    <row r="1088" spans="2:51" s="13" customFormat="1" ht="33.75">
      <c r="B1088" s="214"/>
      <c r="C1088" s="215"/>
      <c r="D1088" s="205" t="s">
        <v>284</v>
      </c>
      <c r="E1088" s="216" t="s">
        <v>1</v>
      </c>
      <c r="F1088" s="217" t="s">
        <v>2028</v>
      </c>
      <c r="G1088" s="215"/>
      <c r="H1088" s="218">
        <v>250.09</v>
      </c>
      <c r="I1088" s="219"/>
      <c r="J1088" s="215"/>
      <c r="K1088" s="215"/>
      <c r="L1088" s="220"/>
      <c r="M1088" s="221"/>
      <c r="N1088" s="222"/>
      <c r="O1088" s="222"/>
      <c r="P1088" s="222"/>
      <c r="Q1088" s="222"/>
      <c r="R1088" s="222"/>
      <c r="S1088" s="222"/>
      <c r="T1088" s="223"/>
      <c r="AT1088" s="224" t="s">
        <v>284</v>
      </c>
      <c r="AU1088" s="224" t="s">
        <v>86</v>
      </c>
      <c r="AV1088" s="13" t="s">
        <v>86</v>
      </c>
      <c r="AW1088" s="13" t="s">
        <v>32</v>
      </c>
      <c r="AX1088" s="13" t="s">
        <v>76</v>
      </c>
      <c r="AY1088" s="224" t="s">
        <v>205</v>
      </c>
    </row>
    <row r="1089" spans="2:51" s="13" customFormat="1" ht="12">
      <c r="B1089" s="214"/>
      <c r="C1089" s="215"/>
      <c r="D1089" s="205" t="s">
        <v>284</v>
      </c>
      <c r="E1089" s="216" t="s">
        <v>1</v>
      </c>
      <c r="F1089" s="217" t="s">
        <v>2029</v>
      </c>
      <c r="G1089" s="215"/>
      <c r="H1089" s="218">
        <v>72.5</v>
      </c>
      <c r="I1089" s="219"/>
      <c r="J1089" s="215"/>
      <c r="K1089" s="215"/>
      <c r="L1089" s="220"/>
      <c r="M1089" s="221"/>
      <c r="N1089" s="222"/>
      <c r="O1089" s="222"/>
      <c r="P1089" s="222"/>
      <c r="Q1089" s="222"/>
      <c r="R1089" s="222"/>
      <c r="S1089" s="222"/>
      <c r="T1089" s="223"/>
      <c r="AT1089" s="224" t="s">
        <v>284</v>
      </c>
      <c r="AU1089" s="224" t="s">
        <v>86</v>
      </c>
      <c r="AV1089" s="13" t="s">
        <v>86</v>
      </c>
      <c r="AW1089" s="13" t="s">
        <v>32</v>
      </c>
      <c r="AX1089" s="13" t="s">
        <v>76</v>
      </c>
      <c r="AY1089" s="224" t="s">
        <v>205</v>
      </c>
    </row>
    <row r="1090" spans="2:51" s="15" customFormat="1" ht="12">
      <c r="B1090" s="239"/>
      <c r="C1090" s="240"/>
      <c r="D1090" s="205" t="s">
        <v>284</v>
      </c>
      <c r="E1090" s="241" t="s">
        <v>1</v>
      </c>
      <c r="F1090" s="242" t="s">
        <v>453</v>
      </c>
      <c r="G1090" s="240"/>
      <c r="H1090" s="243">
        <v>647.0500000000001</v>
      </c>
      <c r="I1090" s="244"/>
      <c r="J1090" s="240"/>
      <c r="K1090" s="240"/>
      <c r="L1090" s="245"/>
      <c r="M1090" s="246"/>
      <c r="N1090" s="247"/>
      <c r="O1090" s="247"/>
      <c r="P1090" s="247"/>
      <c r="Q1090" s="247"/>
      <c r="R1090" s="247"/>
      <c r="S1090" s="247"/>
      <c r="T1090" s="248"/>
      <c r="AT1090" s="249" t="s">
        <v>284</v>
      </c>
      <c r="AU1090" s="249" t="s">
        <v>86</v>
      </c>
      <c r="AV1090" s="15" t="s">
        <v>211</v>
      </c>
      <c r="AW1090" s="15" t="s">
        <v>32</v>
      </c>
      <c r="AX1090" s="15" t="s">
        <v>84</v>
      </c>
      <c r="AY1090" s="249" t="s">
        <v>205</v>
      </c>
    </row>
    <row r="1091" spans="1:65" s="2" customFormat="1" ht="24.2" customHeight="1">
      <c r="A1091" s="35"/>
      <c r="B1091" s="36"/>
      <c r="C1091" s="192" t="s">
        <v>2038</v>
      </c>
      <c r="D1091" s="192" t="s">
        <v>207</v>
      </c>
      <c r="E1091" s="193" t="s">
        <v>2039</v>
      </c>
      <c r="F1091" s="194" t="s">
        <v>2040</v>
      </c>
      <c r="G1091" s="195" t="s">
        <v>1137</v>
      </c>
      <c r="H1091" s="271"/>
      <c r="I1091" s="197"/>
      <c r="J1091" s="198">
        <f>ROUND(I1091*H1091,2)</f>
        <v>0</v>
      </c>
      <c r="K1091" s="194" t="s">
        <v>278</v>
      </c>
      <c r="L1091" s="40"/>
      <c r="M1091" s="199" t="s">
        <v>1</v>
      </c>
      <c r="N1091" s="200" t="s">
        <v>41</v>
      </c>
      <c r="O1091" s="72"/>
      <c r="P1091" s="201">
        <f>O1091*H1091</f>
        <v>0</v>
      </c>
      <c r="Q1091" s="201">
        <v>0</v>
      </c>
      <c r="R1091" s="201">
        <f>Q1091*H1091</f>
        <v>0</v>
      </c>
      <c r="S1091" s="201">
        <v>0</v>
      </c>
      <c r="T1091" s="202">
        <f>S1091*H1091</f>
        <v>0</v>
      </c>
      <c r="U1091" s="35"/>
      <c r="V1091" s="35"/>
      <c r="W1091" s="35"/>
      <c r="X1091" s="35"/>
      <c r="Y1091" s="35"/>
      <c r="Z1091" s="35"/>
      <c r="AA1091" s="35"/>
      <c r="AB1091" s="35"/>
      <c r="AC1091" s="35"/>
      <c r="AD1091" s="35"/>
      <c r="AE1091" s="35"/>
      <c r="AR1091" s="203" t="s">
        <v>341</v>
      </c>
      <c r="AT1091" s="203" t="s">
        <v>207</v>
      </c>
      <c r="AU1091" s="203" t="s">
        <v>86</v>
      </c>
      <c r="AY1091" s="18" t="s">
        <v>205</v>
      </c>
      <c r="BE1091" s="204">
        <f>IF(N1091="základní",J1091,0)</f>
        <v>0</v>
      </c>
      <c r="BF1091" s="204">
        <f>IF(N1091="snížená",J1091,0)</f>
        <v>0</v>
      </c>
      <c r="BG1091" s="204">
        <f>IF(N1091="zákl. přenesená",J1091,0)</f>
        <v>0</v>
      </c>
      <c r="BH1091" s="204">
        <f>IF(N1091="sníž. přenesená",J1091,0)</f>
        <v>0</v>
      </c>
      <c r="BI1091" s="204">
        <f>IF(N1091="nulová",J1091,0)</f>
        <v>0</v>
      </c>
      <c r="BJ1091" s="18" t="s">
        <v>84</v>
      </c>
      <c r="BK1091" s="204">
        <f>ROUND(I1091*H1091,2)</f>
        <v>0</v>
      </c>
      <c r="BL1091" s="18" t="s">
        <v>341</v>
      </c>
      <c r="BM1091" s="203" t="s">
        <v>2041</v>
      </c>
    </row>
    <row r="1092" spans="1:65" s="2" customFormat="1" ht="14.45" customHeight="1">
      <c r="A1092" s="35"/>
      <c r="B1092" s="36"/>
      <c r="C1092" s="192" t="s">
        <v>2042</v>
      </c>
      <c r="D1092" s="192" t="s">
        <v>207</v>
      </c>
      <c r="E1092" s="193" t="s">
        <v>2043</v>
      </c>
      <c r="F1092" s="194" t="s">
        <v>2044</v>
      </c>
      <c r="G1092" s="195" t="s">
        <v>282</v>
      </c>
      <c r="H1092" s="196">
        <v>266.41</v>
      </c>
      <c r="I1092" s="197"/>
      <c r="J1092" s="198">
        <f>ROUND(I1092*H1092,2)</f>
        <v>0</v>
      </c>
      <c r="K1092" s="194" t="s">
        <v>1</v>
      </c>
      <c r="L1092" s="40"/>
      <c r="M1092" s="199" t="s">
        <v>1</v>
      </c>
      <c r="N1092" s="200" t="s">
        <v>41</v>
      </c>
      <c r="O1092" s="72"/>
      <c r="P1092" s="201">
        <f>O1092*H1092</f>
        <v>0</v>
      </c>
      <c r="Q1092" s="201">
        <v>0</v>
      </c>
      <c r="R1092" s="201">
        <f>Q1092*H1092</f>
        <v>0</v>
      </c>
      <c r="S1092" s="201">
        <v>0</v>
      </c>
      <c r="T1092" s="202">
        <f>S1092*H1092</f>
        <v>0</v>
      </c>
      <c r="U1092" s="35"/>
      <c r="V1092" s="35"/>
      <c r="W1092" s="35"/>
      <c r="X1092" s="35"/>
      <c r="Y1092" s="35"/>
      <c r="Z1092" s="35"/>
      <c r="AA1092" s="35"/>
      <c r="AB1092" s="35"/>
      <c r="AC1092" s="35"/>
      <c r="AD1092" s="35"/>
      <c r="AE1092" s="35"/>
      <c r="AR1092" s="203" t="s">
        <v>341</v>
      </c>
      <c r="AT1092" s="203" t="s">
        <v>207</v>
      </c>
      <c r="AU1092" s="203" t="s">
        <v>86</v>
      </c>
      <c r="AY1092" s="18" t="s">
        <v>205</v>
      </c>
      <c r="BE1092" s="204">
        <f>IF(N1092="základní",J1092,0)</f>
        <v>0</v>
      </c>
      <c r="BF1092" s="204">
        <f>IF(N1092="snížená",J1092,0)</f>
        <v>0</v>
      </c>
      <c r="BG1092" s="204">
        <f>IF(N1092="zákl. přenesená",J1092,0)</f>
        <v>0</v>
      </c>
      <c r="BH1092" s="204">
        <f>IF(N1092="sníž. přenesená",J1092,0)</f>
        <v>0</v>
      </c>
      <c r="BI1092" s="204">
        <f>IF(N1092="nulová",J1092,0)</f>
        <v>0</v>
      </c>
      <c r="BJ1092" s="18" t="s">
        <v>84</v>
      </c>
      <c r="BK1092" s="204">
        <f>ROUND(I1092*H1092,2)</f>
        <v>0</v>
      </c>
      <c r="BL1092" s="18" t="s">
        <v>341</v>
      </c>
      <c r="BM1092" s="203" t="s">
        <v>2045</v>
      </c>
    </row>
    <row r="1093" spans="1:47" s="2" customFormat="1" ht="19.5">
      <c r="A1093" s="35"/>
      <c r="B1093" s="36"/>
      <c r="C1093" s="37"/>
      <c r="D1093" s="205" t="s">
        <v>225</v>
      </c>
      <c r="E1093" s="37"/>
      <c r="F1093" s="206" t="s">
        <v>2046</v>
      </c>
      <c r="G1093" s="37"/>
      <c r="H1093" s="37"/>
      <c r="I1093" s="207"/>
      <c r="J1093" s="37"/>
      <c r="K1093" s="37"/>
      <c r="L1093" s="40"/>
      <c r="M1093" s="208"/>
      <c r="N1093" s="209"/>
      <c r="O1093" s="72"/>
      <c r="P1093" s="72"/>
      <c r="Q1093" s="72"/>
      <c r="R1093" s="72"/>
      <c r="S1093" s="72"/>
      <c r="T1093" s="73"/>
      <c r="U1093" s="35"/>
      <c r="V1093" s="35"/>
      <c r="W1093" s="35"/>
      <c r="X1093" s="35"/>
      <c r="Y1093" s="35"/>
      <c r="Z1093" s="35"/>
      <c r="AA1093" s="35"/>
      <c r="AB1093" s="35"/>
      <c r="AC1093" s="35"/>
      <c r="AD1093" s="35"/>
      <c r="AE1093" s="35"/>
      <c r="AT1093" s="18" t="s">
        <v>225</v>
      </c>
      <c r="AU1093" s="18" t="s">
        <v>86</v>
      </c>
    </row>
    <row r="1094" spans="2:51" s="13" customFormat="1" ht="22.5">
      <c r="B1094" s="214"/>
      <c r="C1094" s="215"/>
      <c r="D1094" s="205" t="s">
        <v>284</v>
      </c>
      <c r="E1094" s="216" t="s">
        <v>1</v>
      </c>
      <c r="F1094" s="217" t="s">
        <v>2025</v>
      </c>
      <c r="G1094" s="215"/>
      <c r="H1094" s="218">
        <v>193.91</v>
      </c>
      <c r="I1094" s="219"/>
      <c r="J1094" s="215"/>
      <c r="K1094" s="215"/>
      <c r="L1094" s="220"/>
      <c r="M1094" s="221"/>
      <c r="N1094" s="222"/>
      <c r="O1094" s="222"/>
      <c r="P1094" s="222"/>
      <c r="Q1094" s="222"/>
      <c r="R1094" s="222"/>
      <c r="S1094" s="222"/>
      <c r="T1094" s="223"/>
      <c r="AT1094" s="224" t="s">
        <v>284</v>
      </c>
      <c r="AU1094" s="224" t="s">
        <v>86</v>
      </c>
      <c r="AV1094" s="13" t="s">
        <v>86</v>
      </c>
      <c r="AW1094" s="13" t="s">
        <v>32</v>
      </c>
      <c r="AX1094" s="13" t="s">
        <v>76</v>
      </c>
      <c r="AY1094" s="224" t="s">
        <v>205</v>
      </c>
    </row>
    <row r="1095" spans="2:51" s="13" customFormat="1" ht="12">
      <c r="B1095" s="214"/>
      <c r="C1095" s="215"/>
      <c r="D1095" s="205" t="s">
        <v>284</v>
      </c>
      <c r="E1095" s="216" t="s">
        <v>1</v>
      </c>
      <c r="F1095" s="217" t="s">
        <v>2029</v>
      </c>
      <c r="G1095" s="215"/>
      <c r="H1095" s="218">
        <v>72.5</v>
      </c>
      <c r="I1095" s="219"/>
      <c r="J1095" s="215"/>
      <c r="K1095" s="215"/>
      <c r="L1095" s="220"/>
      <c r="M1095" s="221"/>
      <c r="N1095" s="222"/>
      <c r="O1095" s="222"/>
      <c r="P1095" s="222"/>
      <c r="Q1095" s="222"/>
      <c r="R1095" s="222"/>
      <c r="S1095" s="222"/>
      <c r="T1095" s="223"/>
      <c r="AT1095" s="224" t="s">
        <v>284</v>
      </c>
      <c r="AU1095" s="224" t="s">
        <v>86</v>
      </c>
      <c r="AV1095" s="13" t="s">
        <v>86</v>
      </c>
      <c r="AW1095" s="13" t="s">
        <v>32</v>
      </c>
      <c r="AX1095" s="13" t="s">
        <v>76</v>
      </c>
      <c r="AY1095" s="224" t="s">
        <v>205</v>
      </c>
    </row>
    <row r="1096" spans="2:51" s="15" customFormat="1" ht="12">
      <c r="B1096" s="239"/>
      <c r="C1096" s="240"/>
      <c r="D1096" s="205" t="s">
        <v>284</v>
      </c>
      <c r="E1096" s="241" t="s">
        <v>1</v>
      </c>
      <c r="F1096" s="242" t="s">
        <v>453</v>
      </c>
      <c r="G1096" s="240"/>
      <c r="H1096" s="243">
        <v>266.40999999999997</v>
      </c>
      <c r="I1096" s="244"/>
      <c r="J1096" s="240"/>
      <c r="K1096" s="240"/>
      <c r="L1096" s="245"/>
      <c r="M1096" s="246"/>
      <c r="N1096" s="247"/>
      <c r="O1096" s="247"/>
      <c r="P1096" s="247"/>
      <c r="Q1096" s="247"/>
      <c r="R1096" s="247"/>
      <c r="S1096" s="247"/>
      <c r="T1096" s="248"/>
      <c r="AT1096" s="249" t="s">
        <v>284</v>
      </c>
      <c r="AU1096" s="249" t="s">
        <v>86</v>
      </c>
      <c r="AV1096" s="15" t="s">
        <v>211</v>
      </c>
      <c r="AW1096" s="15" t="s">
        <v>32</v>
      </c>
      <c r="AX1096" s="15" t="s">
        <v>84</v>
      </c>
      <c r="AY1096" s="249" t="s">
        <v>205</v>
      </c>
    </row>
    <row r="1097" spans="1:65" s="2" customFormat="1" ht="24.2" customHeight="1">
      <c r="A1097" s="35"/>
      <c r="B1097" s="36"/>
      <c r="C1097" s="192" t="s">
        <v>2047</v>
      </c>
      <c r="D1097" s="192" t="s">
        <v>207</v>
      </c>
      <c r="E1097" s="193" t="s">
        <v>2048</v>
      </c>
      <c r="F1097" s="194" t="s">
        <v>2049</v>
      </c>
      <c r="G1097" s="195" t="s">
        <v>326</v>
      </c>
      <c r="H1097" s="196">
        <v>572</v>
      </c>
      <c r="I1097" s="197"/>
      <c r="J1097" s="198">
        <f>ROUND(I1097*H1097,2)</f>
        <v>0</v>
      </c>
      <c r="K1097" s="194" t="s">
        <v>1</v>
      </c>
      <c r="L1097" s="40"/>
      <c r="M1097" s="199" t="s">
        <v>1</v>
      </c>
      <c r="N1097" s="200" t="s">
        <v>41</v>
      </c>
      <c r="O1097" s="72"/>
      <c r="P1097" s="201">
        <f>O1097*H1097</f>
        <v>0</v>
      </c>
      <c r="Q1097" s="201">
        <v>0</v>
      </c>
      <c r="R1097" s="201">
        <f>Q1097*H1097</f>
        <v>0</v>
      </c>
      <c r="S1097" s="201">
        <v>0</v>
      </c>
      <c r="T1097" s="202">
        <f>S1097*H1097</f>
        <v>0</v>
      </c>
      <c r="U1097" s="35"/>
      <c r="V1097" s="35"/>
      <c r="W1097" s="35"/>
      <c r="X1097" s="35"/>
      <c r="Y1097" s="35"/>
      <c r="Z1097" s="35"/>
      <c r="AA1097" s="35"/>
      <c r="AB1097" s="35"/>
      <c r="AC1097" s="35"/>
      <c r="AD1097" s="35"/>
      <c r="AE1097" s="35"/>
      <c r="AR1097" s="203" t="s">
        <v>341</v>
      </c>
      <c r="AT1097" s="203" t="s">
        <v>207</v>
      </c>
      <c r="AU1097" s="203" t="s">
        <v>86</v>
      </c>
      <c r="AY1097" s="18" t="s">
        <v>205</v>
      </c>
      <c r="BE1097" s="204">
        <f>IF(N1097="základní",J1097,0)</f>
        <v>0</v>
      </c>
      <c r="BF1097" s="204">
        <f>IF(N1097="snížená",J1097,0)</f>
        <v>0</v>
      </c>
      <c r="BG1097" s="204">
        <f>IF(N1097="zákl. přenesená",J1097,0)</f>
        <v>0</v>
      </c>
      <c r="BH1097" s="204">
        <f>IF(N1097="sníž. přenesená",J1097,0)</f>
        <v>0</v>
      </c>
      <c r="BI1097" s="204">
        <f>IF(N1097="nulová",J1097,0)</f>
        <v>0</v>
      </c>
      <c r="BJ1097" s="18" t="s">
        <v>84</v>
      </c>
      <c r="BK1097" s="204">
        <f>ROUND(I1097*H1097,2)</f>
        <v>0</v>
      </c>
      <c r="BL1097" s="18" t="s">
        <v>341</v>
      </c>
      <c r="BM1097" s="203" t="s">
        <v>2050</v>
      </c>
    </row>
    <row r="1098" spans="2:51" s="13" customFormat="1" ht="12">
      <c r="B1098" s="214"/>
      <c r="C1098" s="215"/>
      <c r="D1098" s="205" t="s">
        <v>284</v>
      </c>
      <c r="E1098" s="216" t="s">
        <v>1</v>
      </c>
      <c r="F1098" s="217" t="s">
        <v>2051</v>
      </c>
      <c r="G1098" s="215"/>
      <c r="H1098" s="218">
        <v>273</v>
      </c>
      <c r="I1098" s="219"/>
      <c r="J1098" s="215"/>
      <c r="K1098" s="215"/>
      <c r="L1098" s="220"/>
      <c r="M1098" s="221"/>
      <c r="N1098" s="222"/>
      <c r="O1098" s="222"/>
      <c r="P1098" s="222"/>
      <c r="Q1098" s="222"/>
      <c r="R1098" s="222"/>
      <c r="S1098" s="222"/>
      <c r="T1098" s="223"/>
      <c r="AT1098" s="224" t="s">
        <v>284</v>
      </c>
      <c r="AU1098" s="224" t="s">
        <v>86</v>
      </c>
      <c r="AV1098" s="13" t="s">
        <v>86</v>
      </c>
      <c r="AW1098" s="13" t="s">
        <v>32</v>
      </c>
      <c r="AX1098" s="13" t="s">
        <v>76</v>
      </c>
      <c r="AY1098" s="224" t="s">
        <v>205</v>
      </c>
    </row>
    <row r="1099" spans="2:51" s="13" customFormat="1" ht="12">
      <c r="B1099" s="214"/>
      <c r="C1099" s="215"/>
      <c r="D1099" s="205" t="s">
        <v>284</v>
      </c>
      <c r="E1099" s="216" t="s">
        <v>1</v>
      </c>
      <c r="F1099" s="217" t="s">
        <v>2052</v>
      </c>
      <c r="G1099" s="215"/>
      <c r="H1099" s="218">
        <v>299</v>
      </c>
      <c r="I1099" s="219"/>
      <c r="J1099" s="215"/>
      <c r="K1099" s="215"/>
      <c r="L1099" s="220"/>
      <c r="M1099" s="221"/>
      <c r="N1099" s="222"/>
      <c r="O1099" s="222"/>
      <c r="P1099" s="222"/>
      <c r="Q1099" s="222"/>
      <c r="R1099" s="222"/>
      <c r="S1099" s="222"/>
      <c r="T1099" s="223"/>
      <c r="AT1099" s="224" t="s">
        <v>284</v>
      </c>
      <c r="AU1099" s="224" t="s">
        <v>86</v>
      </c>
      <c r="AV1099" s="13" t="s">
        <v>86</v>
      </c>
      <c r="AW1099" s="13" t="s">
        <v>32</v>
      </c>
      <c r="AX1099" s="13" t="s">
        <v>76</v>
      </c>
      <c r="AY1099" s="224" t="s">
        <v>205</v>
      </c>
    </row>
    <row r="1100" spans="2:51" s="15" customFormat="1" ht="12">
      <c r="B1100" s="239"/>
      <c r="C1100" s="240"/>
      <c r="D1100" s="205" t="s">
        <v>284</v>
      </c>
      <c r="E1100" s="241" t="s">
        <v>1</v>
      </c>
      <c r="F1100" s="242" t="s">
        <v>453</v>
      </c>
      <c r="G1100" s="240"/>
      <c r="H1100" s="243">
        <v>572</v>
      </c>
      <c r="I1100" s="244"/>
      <c r="J1100" s="240"/>
      <c r="K1100" s="240"/>
      <c r="L1100" s="245"/>
      <c r="M1100" s="246"/>
      <c r="N1100" s="247"/>
      <c r="O1100" s="247"/>
      <c r="P1100" s="247"/>
      <c r="Q1100" s="247"/>
      <c r="R1100" s="247"/>
      <c r="S1100" s="247"/>
      <c r="T1100" s="248"/>
      <c r="AT1100" s="249" t="s">
        <v>284</v>
      </c>
      <c r="AU1100" s="249" t="s">
        <v>86</v>
      </c>
      <c r="AV1100" s="15" t="s">
        <v>211</v>
      </c>
      <c r="AW1100" s="15" t="s">
        <v>32</v>
      </c>
      <c r="AX1100" s="15" t="s">
        <v>84</v>
      </c>
      <c r="AY1100" s="249" t="s">
        <v>205</v>
      </c>
    </row>
    <row r="1101" spans="1:65" s="2" customFormat="1" ht="24.2" customHeight="1">
      <c r="A1101" s="35"/>
      <c r="B1101" s="36"/>
      <c r="C1101" s="192" t="s">
        <v>2053</v>
      </c>
      <c r="D1101" s="192" t="s">
        <v>207</v>
      </c>
      <c r="E1101" s="193" t="s">
        <v>2054</v>
      </c>
      <c r="F1101" s="194" t="s">
        <v>2055</v>
      </c>
      <c r="G1101" s="195" t="s">
        <v>282</v>
      </c>
      <c r="H1101" s="196">
        <v>317.9</v>
      </c>
      <c r="I1101" s="197"/>
      <c r="J1101" s="198">
        <f>ROUND(I1101*H1101,2)</f>
        <v>0</v>
      </c>
      <c r="K1101" s="194" t="s">
        <v>1</v>
      </c>
      <c r="L1101" s="40"/>
      <c r="M1101" s="199" t="s">
        <v>1</v>
      </c>
      <c r="N1101" s="200" t="s">
        <v>41</v>
      </c>
      <c r="O1101" s="72"/>
      <c r="P1101" s="201">
        <f>O1101*H1101</f>
        <v>0</v>
      </c>
      <c r="Q1101" s="201">
        <v>0</v>
      </c>
      <c r="R1101" s="201">
        <f>Q1101*H1101</f>
        <v>0</v>
      </c>
      <c r="S1101" s="201">
        <v>0</v>
      </c>
      <c r="T1101" s="202">
        <f>S1101*H1101</f>
        <v>0</v>
      </c>
      <c r="U1101" s="35"/>
      <c r="V1101" s="35"/>
      <c r="W1101" s="35"/>
      <c r="X1101" s="35"/>
      <c r="Y1101" s="35"/>
      <c r="Z1101" s="35"/>
      <c r="AA1101" s="35"/>
      <c r="AB1101" s="35"/>
      <c r="AC1101" s="35"/>
      <c r="AD1101" s="35"/>
      <c r="AE1101" s="35"/>
      <c r="AR1101" s="203" t="s">
        <v>341</v>
      </c>
      <c r="AT1101" s="203" t="s">
        <v>207</v>
      </c>
      <c r="AU1101" s="203" t="s">
        <v>86</v>
      </c>
      <c r="AY1101" s="18" t="s">
        <v>205</v>
      </c>
      <c r="BE1101" s="204">
        <f>IF(N1101="základní",J1101,0)</f>
        <v>0</v>
      </c>
      <c r="BF1101" s="204">
        <f>IF(N1101="snížená",J1101,0)</f>
        <v>0</v>
      </c>
      <c r="BG1101" s="204">
        <f>IF(N1101="zákl. přenesená",J1101,0)</f>
        <v>0</v>
      </c>
      <c r="BH1101" s="204">
        <f>IF(N1101="sníž. přenesená",J1101,0)</f>
        <v>0</v>
      </c>
      <c r="BI1101" s="204">
        <f>IF(N1101="nulová",J1101,0)</f>
        <v>0</v>
      </c>
      <c r="BJ1101" s="18" t="s">
        <v>84</v>
      </c>
      <c r="BK1101" s="204">
        <f>ROUND(I1101*H1101,2)</f>
        <v>0</v>
      </c>
      <c r="BL1101" s="18" t="s">
        <v>341</v>
      </c>
      <c r="BM1101" s="203" t="s">
        <v>2056</v>
      </c>
    </row>
    <row r="1102" spans="2:51" s="13" customFormat="1" ht="12">
      <c r="B1102" s="214"/>
      <c r="C1102" s="215"/>
      <c r="D1102" s="205" t="s">
        <v>284</v>
      </c>
      <c r="E1102" s="216" t="s">
        <v>1</v>
      </c>
      <c r="F1102" s="217" t="s">
        <v>2026</v>
      </c>
      <c r="G1102" s="215"/>
      <c r="H1102" s="218">
        <v>67.81</v>
      </c>
      <c r="I1102" s="219"/>
      <c r="J1102" s="215"/>
      <c r="K1102" s="215"/>
      <c r="L1102" s="220"/>
      <c r="M1102" s="221"/>
      <c r="N1102" s="222"/>
      <c r="O1102" s="222"/>
      <c r="P1102" s="222"/>
      <c r="Q1102" s="222"/>
      <c r="R1102" s="222"/>
      <c r="S1102" s="222"/>
      <c r="T1102" s="223"/>
      <c r="AT1102" s="224" t="s">
        <v>284</v>
      </c>
      <c r="AU1102" s="224" t="s">
        <v>86</v>
      </c>
      <c r="AV1102" s="13" t="s">
        <v>86</v>
      </c>
      <c r="AW1102" s="13" t="s">
        <v>32</v>
      </c>
      <c r="AX1102" s="13" t="s">
        <v>76</v>
      </c>
      <c r="AY1102" s="224" t="s">
        <v>205</v>
      </c>
    </row>
    <row r="1103" spans="2:51" s="13" customFormat="1" ht="33.75">
      <c r="B1103" s="214"/>
      <c r="C1103" s="215"/>
      <c r="D1103" s="205" t="s">
        <v>284</v>
      </c>
      <c r="E1103" s="216" t="s">
        <v>1</v>
      </c>
      <c r="F1103" s="217" t="s">
        <v>2028</v>
      </c>
      <c r="G1103" s="215"/>
      <c r="H1103" s="218">
        <v>250.09</v>
      </c>
      <c r="I1103" s="219"/>
      <c r="J1103" s="215"/>
      <c r="K1103" s="215"/>
      <c r="L1103" s="220"/>
      <c r="M1103" s="221"/>
      <c r="N1103" s="222"/>
      <c r="O1103" s="222"/>
      <c r="P1103" s="222"/>
      <c r="Q1103" s="222"/>
      <c r="R1103" s="222"/>
      <c r="S1103" s="222"/>
      <c r="T1103" s="223"/>
      <c r="AT1103" s="224" t="s">
        <v>284</v>
      </c>
      <c r="AU1103" s="224" t="s">
        <v>86</v>
      </c>
      <c r="AV1103" s="13" t="s">
        <v>86</v>
      </c>
      <c r="AW1103" s="13" t="s">
        <v>32</v>
      </c>
      <c r="AX1103" s="13" t="s">
        <v>76</v>
      </c>
      <c r="AY1103" s="224" t="s">
        <v>205</v>
      </c>
    </row>
    <row r="1104" spans="2:51" s="15" customFormat="1" ht="12">
      <c r="B1104" s="239"/>
      <c r="C1104" s="240"/>
      <c r="D1104" s="205" t="s">
        <v>284</v>
      </c>
      <c r="E1104" s="241" t="s">
        <v>1</v>
      </c>
      <c r="F1104" s="242" t="s">
        <v>453</v>
      </c>
      <c r="G1104" s="240"/>
      <c r="H1104" s="243">
        <v>317.9</v>
      </c>
      <c r="I1104" s="244"/>
      <c r="J1104" s="240"/>
      <c r="K1104" s="240"/>
      <c r="L1104" s="245"/>
      <c r="M1104" s="246"/>
      <c r="N1104" s="247"/>
      <c r="O1104" s="247"/>
      <c r="P1104" s="247"/>
      <c r="Q1104" s="247"/>
      <c r="R1104" s="247"/>
      <c r="S1104" s="247"/>
      <c r="T1104" s="248"/>
      <c r="AT1104" s="249" t="s">
        <v>284</v>
      </c>
      <c r="AU1104" s="249" t="s">
        <v>86</v>
      </c>
      <c r="AV1104" s="15" t="s">
        <v>211</v>
      </c>
      <c r="AW1104" s="15" t="s">
        <v>32</v>
      </c>
      <c r="AX1104" s="15" t="s">
        <v>84</v>
      </c>
      <c r="AY1104" s="249" t="s">
        <v>205</v>
      </c>
    </row>
    <row r="1105" spans="1:65" s="2" customFormat="1" ht="24.2" customHeight="1">
      <c r="A1105" s="35"/>
      <c r="B1105" s="36"/>
      <c r="C1105" s="192" t="s">
        <v>2057</v>
      </c>
      <c r="D1105" s="192" t="s">
        <v>207</v>
      </c>
      <c r="E1105" s="193" t="s">
        <v>2058</v>
      </c>
      <c r="F1105" s="194" t="s">
        <v>2059</v>
      </c>
      <c r="G1105" s="195" t="s">
        <v>282</v>
      </c>
      <c r="H1105" s="196">
        <v>47.14</v>
      </c>
      <c r="I1105" s="197"/>
      <c r="J1105" s="198">
        <f>ROUND(I1105*H1105,2)</f>
        <v>0</v>
      </c>
      <c r="K1105" s="194" t="s">
        <v>1</v>
      </c>
      <c r="L1105" s="40"/>
      <c r="M1105" s="199" t="s">
        <v>1</v>
      </c>
      <c r="N1105" s="200" t="s">
        <v>41</v>
      </c>
      <c r="O1105" s="72"/>
      <c r="P1105" s="201">
        <f>O1105*H1105</f>
        <v>0</v>
      </c>
      <c r="Q1105" s="201">
        <v>0</v>
      </c>
      <c r="R1105" s="201">
        <f>Q1105*H1105</f>
        <v>0</v>
      </c>
      <c r="S1105" s="201">
        <v>0</v>
      </c>
      <c r="T1105" s="202">
        <f>S1105*H1105</f>
        <v>0</v>
      </c>
      <c r="U1105" s="35"/>
      <c r="V1105" s="35"/>
      <c r="W1105" s="35"/>
      <c r="X1105" s="35"/>
      <c r="Y1105" s="35"/>
      <c r="Z1105" s="35"/>
      <c r="AA1105" s="35"/>
      <c r="AB1105" s="35"/>
      <c r="AC1105" s="35"/>
      <c r="AD1105" s="35"/>
      <c r="AE1105" s="35"/>
      <c r="AR1105" s="203" t="s">
        <v>341</v>
      </c>
      <c r="AT1105" s="203" t="s">
        <v>207</v>
      </c>
      <c r="AU1105" s="203" t="s">
        <v>86</v>
      </c>
      <c r="AY1105" s="18" t="s">
        <v>205</v>
      </c>
      <c r="BE1105" s="204">
        <f>IF(N1105="základní",J1105,0)</f>
        <v>0</v>
      </c>
      <c r="BF1105" s="204">
        <f>IF(N1105="snížená",J1105,0)</f>
        <v>0</v>
      </c>
      <c r="BG1105" s="204">
        <f>IF(N1105="zákl. přenesená",J1105,0)</f>
        <v>0</v>
      </c>
      <c r="BH1105" s="204">
        <f>IF(N1105="sníž. přenesená",J1105,0)</f>
        <v>0</v>
      </c>
      <c r="BI1105" s="204">
        <f>IF(N1105="nulová",J1105,0)</f>
        <v>0</v>
      </c>
      <c r="BJ1105" s="18" t="s">
        <v>84</v>
      </c>
      <c r="BK1105" s="204">
        <f>ROUND(I1105*H1105,2)</f>
        <v>0</v>
      </c>
      <c r="BL1105" s="18" t="s">
        <v>341</v>
      </c>
      <c r="BM1105" s="203" t="s">
        <v>2060</v>
      </c>
    </row>
    <row r="1106" spans="2:51" s="13" customFormat="1" ht="12">
      <c r="B1106" s="214"/>
      <c r="C1106" s="215"/>
      <c r="D1106" s="205" t="s">
        <v>284</v>
      </c>
      <c r="E1106" s="216" t="s">
        <v>1</v>
      </c>
      <c r="F1106" s="217" t="s">
        <v>2061</v>
      </c>
      <c r="G1106" s="215"/>
      <c r="H1106" s="218">
        <v>47.14</v>
      </c>
      <c r="I1106" s="219"/>
      <c r="J1106" s="215"/>
      <c r="K1106" s="215"/>
      <c r="L1106" s="220"/>
      <c r="M1106" s="221"/>
      <c r="N1106" s="222"/>
      <c r="O1106" s="222"/>
      <c r="P1106" s="222"/>
      <c r="Q1106" s="222"/>
      <c r="R1106" s="222"/>
      <c r="S1106" s="222"/>
      <c r="T1106" s="223"/>
      <c r="AT1106" s="224" t="s">
        <v>284</v>
      </c>
      <c r="AU1106" s="224" t="s">
        <v>86</v>
      </c>
      <c r="AV1106" s="13" t="s">
        <v>86</v>
      </c>
      <c r="AW1106" s="13" t="s">
        <v>32</v>
      </c>
      <c r="AX1106" s="13" t="s">
        <v>84</v>
      </c>
      <c r="AY1106" s="224" t="s">
        <v>205</v>
      </c>
    </row>
    <row r="1107" spans="1:65" s="2" customFormat="1" ht="24.2" customHeight="1">
      <c r="A1107" s="35"/>
      <c r="B1107" s="36"/>
      <c r="C1107" s="192" t="s">
        <v>2062</v>
      </c>
      <c r="D1107" s="192" t="s">
        <v>207</v>
      </c>
      <c r="E1107" s="193" t="s">
        <v>2063</v>
      </c>
      <c r="F1107" s="194" t="s">
        <v>2064</v>
      </c>
      <c r="G1107" s="195" t="s">
        <v>282</v>
      </c>
      <c r="H1107" s="196">
        <v>15.6</v>
      </c>
      <c r="I1107" s="197"/>
      <c r="J1107" s="198">
        <f>ROUND(I1107*H1107,2)</f>
        <v>0</v>
      </c>
      <c r="K1107" s="194" t="s">
        <v>1</v>
      </c>
      <c r="L1107" s="40"/>
      <c r="M1107" s="199" t="s">
        <v>1</v>
      </c>
      <c r="N1107" s="200" t="s">
        <v>41</v>
      </c>
      <c r="O1107" s="72"/>
      <c r="P1107" s="201">
        <f>O1107*H1107</f>
        <v>0</v>
      </c>
      <c r="Q1107" s="201">
        <v>0</v>
      </c>
      <c r="R1107" s="201">
        <f>Q1107*H1107</f>
        <v>0</v>
      </c>
      <c r="S1107" s="201">
        <v>0</v>
      </c>
      <c r="T1107" s="202">
        <f>S1107*H1107</f>
        <v>0</v>
      </c>
      <c r="U1107" s="35"/>
      <c r="V1107" s="35"/>
      <c r="W1107" s="35"/>
      <c r="X1107" s="35"/>
      <c r="Y1107" s="35"/>
      <c r="Z1107" s="35"/>
      <c r="AA1107" s="35"/>
      <c r="AB1107" s="35"/>
      <c r="AC1107" s="35"/>
      <c r="AD1107" s="35"/>
      <c r="AE1107" s="35"/>
      <c r="AR1107" s="203" t="s">
        <v>341</v>
      </c>
      <c r="AT1107" s="203" t="s">
        <v>207</v>
      </c>
      <c r="AU1107" s="203" t="s">
        <v>86</v>
      </c>
      <c r="AY1107" s="18" t="s">
        <v>205</v>
      </c>
      <c r="BE1107" s="204">
        <f>IF(N1107="základní",J1107,0)</f>
        <v>0</v>
      </c>
      <c r="BF1107" s="204">
        <f>IF(N1107="snížená",J1107,0)</f>
        <v>0</v>
      </c>
      <c r="BG1107" s="204">
        <f>IF(N1107="zákl. přenesená",J1107,0)</f>
        <v>0</v>
      </c>
      <c r="BH1107" s="204">
        <f>IF(N1107="sníž. přenesená",J1107,0)</f>
        <v>0</v>
      </c>
      <c r="BI1107" s="204">
        <f>IF(N1107="nulová",J1107,0)</f>
        <v>0</v>
      </c>
      <c r="BJ1107" s="18" t="s">
        <v>84</v>
      </c>
      <c r="BK1107" s="204">
        <f>ROUND(I1107*H1107,2)</f>
        <v>0</v>
      </c>
      <c r="BL1107" s="18" t="s">
        <v>341</v>
      </c>
      <c r="BM1107" s="203" t="s">
        <v>2065</v>
      </c>
    </row>
    <row r="1108" spans="2:51" s="13" customFormat="1" ht="12">
      <c r="B1108" s="214"/>
      <c r="C1108" s="215"/>
      <c r="D1108" s="205" t="s">
        <v>284</v>
      </c>
      <c r="E1108" s="216" t="s">
        <v>1</v>
      </c>
      <c r="F1108" s="217" t="s">
        <v>2066</v>
      </c>
      <c r="G1108" s="215"/>
      <c r="H1108" s="218">
        <v>15.6</v>
      </c>
      <c r="I1108" s="219"/>
      <c r="J1108" s="215"/>
      <c r="K1108" s="215"/>
      <c r="L1108" s="220"/>
      <c r="M1108" s="221"/>
      <c r="N1108" s="222"/>
      <c r="O1108" s="222"/>
      <c r="P1108" s="222"/>
      <c r="Q1108" s="222"/>
      <c r="R1108" s="222"/>
      <c r="S1108" s="222"/>
      <c r="T1108" s="223"/>
      <c r="AT1108" s="224" t="s">
        <v>284</v>
      </c>
      <c r="AU1108" s="224" t="s">
        <v>86</v>
      </c>
      <c r="AV1108" s="13" t="s">
        <v>86</v>
      </c>
      <c r="AW1108" s="13" t="s">
        <v>32</v>
      </c>
      <c r="AX1108" s="13" t="s">
        <v>84</v>
      </c>
      <c r="AY1108" s="224" t="s">
        <v>205</v>
      </c>
    </row>
    <row r="1109" spans="2:63" s="12" customFormat="1" ht="22.9" customHeight="1">
      <c r="B1109" s="176"/>
      <c r="C1109" s="177"/>
      <c r="D1109" s="178" t="s">
        <v>75</v>
      </c>
      <c r="E1109" s="190" t="s">
        <v>2067</v>
      </c>
      <c r="F1109" s="190" t="s">
        <v>2068</v>
      </c>
      <c r="G1109" s="177"/>
      <c r="H1109" s="177"/>
      <c r="I1109" s="180"/>
      <c r="J1109" s="191">
        <f>BK1109</f>
        <v>0</v>
      </c>
      <c r="K1109" s="177"/>
      <c r="L1109" s="182"/>
      <c r="M1109" s="183"/>
      <c r="N1109" s="184"/>
      <c r="O1109" s="184"/>
      <c r="P1109" s="185">
        <f>SUM(P1110:P1137)</f>
        <v>0</v>
      </c>
      <c r="Q1109" s="184"/>
      <c r="R1109" s="185">
        <f>SUM(R1110:R1137)</f>
        <v>8.3331749</v>
      </c>
      <c r="S1109" s="184"/>
      <c r="T1109" s="186">
        <f>SUM(T1110:T1137)</f>
        <v>0</v>
      </c>
      <c r="AR1109" s="187" t="s">
        <v>86</v>
      </c>
      <c r="AT1109" s="188" t="s">
        <v>75</v>
      </c>
      <c r="AU1109" s="188" t="s">
        <v>84</v>
      </c>
      <c r="AY1109" s="187" t="s">
        <v>205</v>
      </c>
      <c r="BK1109" s="189">
        <f>SUM(BK1110:BK1137)</f>
        <v>0</v>
      </c>
    </row>
    <row r="1110" spans="1:65" s="2" customFormat="1" ht="14.45" customHeight="1">
      <c r="A1110" s="35"/>
      <c r="B1110" s="36"/>
      <c r="C1110" s="192" t="s">
        <v>2069</v>
      </c>
      <c r="D1110" s="192" t="s">
        <v>207</v>
      </c>
      <c r="E1110" s="193" t="s">
        <v>2070</v>
      </c>
      <c r="F1110" s="194" t="s">
        <v>2071</v>
      </c>
      <c r="G1110" s="195" t="s">
        <v>282</v>
      </c>
      <c r="H1110" s="196">
        <v>257.993</v>
      </c>
      <c r="I1110" s="197"/>
      <c r="J1110" s="198">
        <f>ROUND(I1110*H1110,2)</f>
        <v>0</v>
      </c>
      <c r="K1110" s="194" t="s">
        <v>278</v>
      </c>
      <c r="L1110" s="40"/>
      <c r="M1110" s="199" t="s">
        <v>1</v>
      </c>
      <c r="N1110" s="200" t="s">
        <v>41</v>
      </c>
      <c r="O1110" s="72"/>
      <c r="P1110" s="201">
        <f>O1110*H1110</f>
        <v>0</v>
      </c>
      <c r="Q1110" s="201">
        <v>0.0003</v>
      </c>
      <c r="R1110" s="201">
        <f>Q1110*H1110</f>
        <v>0.07739789999999999</v>
      </c>
      <c r="S1110" s="201">
        <v>0</v>
      </c>
      <c r="T1110" s="202">
        <f>S1110*H1110</f>
        <v>0</v>
      </c>
      <c r="U1110" s="35"/>
      <c r="V1110" s="35"/>
      <c r="W1110" s="35"/>
      <c r="X1110" s="35"/>
      <c r="Y1110" s="35"/>
      <c r="Z1110" s="35"/>
      <c r="AA1110" s="35"/>
      <c r="AB1110" s="35"/>
      <c r="AC1110" s="35"/>
      <c r="AD1110" s="35"/>
      <c r="AE1110" s="35"/>
      <c r="AR1110" s="203" t="s">
        <v>341</v>
      </c>
      <c r="AT1110" s="203" t="s">
        <v>207</v>
      </c>
      <c r="AU1110" s="203" t="s">
        <v>86</v>
      </c>
      <c r="AY1110" s="18" t="s">
        <v>205</v>
      </c>
      <c r="BE1110" s="204">
        <f>IF(N1110="základní",J1110,0)</f>
        <v>0</v>
      </c>
      <c r="BF1110" s="204">
        <f>IF(N1110="snížená",J1110,0)</f>
        <v>0</v>
      </c>
      <c r="BG1110" s="204">
        <f>IF(N1110="zákl. přenesená",J1110,0)</f>
        <v>0</v>
      </c>
      <c r="BH1110" s="204">
        <f>IF(N1110="sníž. přenesená",J1110,0)</f>
        <v>0</v>
      </c>
      <c r="BI1110" s="204">
        <f>IF(N1110="nulová",J1110,0)</f>
        <v>0</v>
      </c>
      <c r="BJ1110" s="18" t="s">
        <v>84</v>
      </c>
      <c r="BK1110" s="204">
        <f>ROUND(I1110*H1110,2)</f>
        <v>0</v>
      </c>
      <c r="BL1110" s="18" t="s">
        <v>341</v>
      </c>
      <c r="BM1110" s="203" t="s">
        <v>2072</v>
      </c>
    </row>
    <row r="1111" spans="1:65" s="2" customFormat="1" ht="37.9" customHeight="1">
      <c r="A1111" s="35"/>
      <c r="B1111" s="36"/>
      <c r="C1111" s="192" t="s">
        <v>2073</v>
      </c>
      <c r="D1111" s="192" t="s">
        <v>207</v>
      </c>
      <c r="E1111" s="193" t="s">
        <v>2074</v>
      </c>
      <c r="F1111" s="194" t="s">
        <v>2075</v>
      </c>
      <c r="G1111" s="195" t="s">
        <v>282</v>
      </c>
      <c r="H1111" s="196">
        <v>257.993</v>
      </c>
      <c r="I1111" s="197"/>
      <c r="J1111" s="198">
        <f>ROUND(I1111*H1111,2)</f>
        <v>0</v>
      </c>
      <c r="K1111" s="194" t="s">
        <v>278</v>
      </c>
      <c r="L1111" s="40"/>
      <c r="M1111" s="199" t="s">
        <v>1</v>
      </c>
      <c r="N1111" s="200" t="s">
        <v>41</v>
      </c>
      <c r="O1111" s="72"/>
      <c r="P1111" s="201">
        <f>O1111*H1111</f>
        <v>0</v>
      </c>
      <c r="Q1111" s="201">
        <v>0.009</v>
      </c>
      <c r="R1111" s="201">
        <f>Q1111*H1111</f>
        <v>2.3219369999999997</v>
      </c>
      <c r="S1111" s="201">
        <v>0</v>
      </c>
      <c r="T1111" s="202">
        <f>S1111*H1111</f>
        <v>0</v>
      </c>
      <c r="U1111" s="35"/>
      <c r="V1111" s="35"/>
      <c r="W1111" s="35"/>
      <c r="X1111" s="35"/>
      <c r="Y1111" s="35"/>
      <c r="Z1111" s="35"/>
      <c r="AA1111" s="35"/>
      <c r="AB1111" s="35"/>
      <c r="AC1111" s="35"/>
      <c r="AD1111" s="35"/>
      <c r="AE1111" s="35"/>
      <c r="AR1111" s="203" t="s">
        <v>341</v>
      </c>
      <c r="AT1111" s="203" t="s">
        <v>207</v>
      </c>
      <c r="AU1111" s="203" t="s">
        <v>86</v>
      </c>
      <c r="AY1111" s="18" t="s">
        <v>205</v>
      </c>
      <c r="BE1111" s="204">
        <f>IF(N1111="základní",J1111,0)</f>
        <v>0</v>
      </c>
      <c r="BF1111" s="204">
        <f>IF(N1111="snížená",J1111,0)</f>
        <v>0</v>
      </c>
      <c r="BG1111" s="204">
        <f>IF(N1111="zákl. přenesená",J1111,0)</f>
        <v>0</v>
      </c>
      <c r="BH1111" s="204">
        <f>IF(N1111="sníž. přenesená",J1111,0)</f>
        <v>0</v>
      </c>
      <c r="BI1111" s="204">
        <f>IF(N1111="nulová",J1111,0)</f>
        <v>0</v>
      </c>
      <c r="BJ1111" s="18" t="s">
        <v>84</v>
      </c>
      <c r="BK1111" s="204">
        <f>ROUND(I1111*H1111,2)</f>
        <v>0</v>
      </c>
      <c r="BL1111" s="18" t="s">
        <v>341</v>
      </c>
      <c r="BM1111" s="203" t="s">
        <v>2076</v>
      </c>
    </row>
    <row r="1112" spans="2:51" s="14" customFormat="1" ht="12">
      <c r="B1112" s="229"/>
      <c r="C1112" s="230"/>
      <c r="D1112" s="205" t="s">
        <v>284</v>
      </c>
      <c r="E1112" s="231" t="s">
        <v>1</v>
      </c>
      <c r="F1112" s="232" t="s">
        <v>2077</v>
      </c>
      <c r="G1112" s="230"/>
      <c r="H1112" s="231" t="s">
        <v>1</v>
      </c>
      <c r="I1112" s="233"/>
      <c r="J1112" s="230"/>
      <c r="K1112" s="230"/>
      <c r="L1112" s="234"/>
      <c r="M1112" s="235"/>
      <c r="N1112" s="236"/>
      <c r="O1112" s="236"/>
      <c r="P1112" s="236"/>
      <c r="Q1112" s="236"/>
      <c r="R1112" s="236"/>
      <c r="S1112" s="236"/>
      <c r="T1112" s="237"/>
      <c r="AT1112" s="238" t="s">
        <v>284</v>
      </c>
      <c r="AU1112" s="238" t="s">
        <v>86</v>
      </c>
      <c r="AV1112" s="14" t="s">
        <v>84</v>
      </c>
      <c r="AW1112" s="14" t="s">
        <v>32</v>
      </c>
      <c r="AX1112" s="14" t="s">
        <v>76</v>
      </c>
      <c r="AY1112" s="238" t="s">
        <v>205</v>
      </c>
    </row>
    <row r="1113" spans="2:51" s="13" customFormat="1" ht="12">
      <c r="B1113" s="214"/>
      <c r="C1113" s="215"/>
      <c r="D1113" s="205" t="s">
        <v>284</v>
      </c>
      <c r="E1113" s="216" t="s">
        <v>1</v>
      </c>
      <c r="F1113" s="217" t="s">
        <v>2078</v>
      </c>
      <c r="G1113" s="215"/>
      <c r="H1113" s="218">
        <v>7.2</v>
      </c>
      <c r="I1113" s="219"/>
      <c r="J1113" s="215"/>
      <c r="K1113" s="215"/>
      <c r="L1113" s="220"/>
      <c r="M1113" s="221"/>
      <c r="N1113" s="222"/>
      <c r="O1113" s="222"/>
      <c r="P1113" s="222"/>
      <c r="Q1113" s="222"/>
      <c r="R1113" s="222"/>
      <c r="S1113" s="222"/>
      <c r="T1113" s="223"/>
      <c r="AT1113" s="224" t="s">
        <v>284</v>
      </c>
      <c r="AU1113" s="224" t="s">
        <v>86</v>
      </c>
      <c r="AV1113" s="13" t="s">
        <v>86</v>
      </c>
      <c r="AW1113" s="13" t="s">
        <v>32</v>
      </c>
      <c r="AX1113" s="13" t="s">
        <v>76</v>
      </c>
      <c r="AY1113" s="224" t="s">
        <v>205</v>
      </c>
    </row>
    <row r="1114" spans="2:51" s="13" customFormat="1" ht="12">
      <c r="B1114" s="214"/>
      <c r="C1114" s="215"/>
      <c r="D1114" s="205" t="s">
        <v>284</v>
      </c>
      <c r="E1114" s="216" t="s">
        <v>1</v>
      </c>
      <c r="F1114" s="217" t="s">
        <v>2079</v>
      </c>
      <c r="G1114" s="215"/>
      <c r="H1114" s="218">
        <v>24.63</v>
      </c>
      <c r="I1114" s="219"/>
      <c r="J1114" s="215"/>
      <c r="K1114" s="215"/>
      <c r="L1114" s="220"/>
      <c r="M1114" s="221"/>
      <c r="N1114" s="222"/>
      <c r="O1114" s="222"/>
      <c r="P1114" s="222"/>
      <c r="Q1114" s="222"/>
      <c r="R1114" s="222"/>
      <c r="S1114" s="222"/>
      <c r="T1114" s="223"/>
      <c r="AT1114" s="224" t="s">
        <v>284</v>
      </c>
      <c r="AU1114" s="224" t="s">
        <v>86</v>
      </c>
      <c r="AV1114" s="13" t="s">
        <v>86</v>
      </c>
      <c r="AW1114" s="13" t="s">
        <v>32</v>
      </c>
      <c r="AX1114" s="13" t="s">
        <v>76</v>
      </c>
      <c r="AY1114" s="224" t="s">
        <v>205</v>
      </c>
    </row>
    <row r="1115" spans="2:51" s="13" customFormat="1" ht="12">
      <c r="B1115" s="214"/>
      <c r="C1115" s="215"/>
      <c r="D1115" s="205" t="s">
        <v>284</v>
      </c>
      <c r="E1115" s="216" t="s">
        <v>1</v>
      </c>
      <c r="F1115" s="217" t="s">
        <v>2080</v>
      </c>
      <c r="G1115" s="215"/>
      <c r="H1115" s="218">
        <v>12.293</v>
      </c>
      <c r="I1115" s="219"/>
      <c r="J1115" s="215"/>
      <c r="K1115" s="215"/>
      <c r="L1115" s="220"/>
      <c r="M1115" s="221"/>
      <c r="N1115" s="222"/>
      <c r="O1115" s="222"/>
      <c r="P1115" s="222"/>
      <c r="Q1115" s="222"/>
      <c r="R1115" s="222"/>
      <c r="S1115" s="222"/>
      <c r="T1115" s="223"/>
      <c r="AT1115" s="224" t="s">
        <v>284</v>
      </c>
      <c r="AU1115" s="224" t="s">
        <v>86</v>
      </c>
      <c r="AV1115" s="13" t="s">
        <v>86</v>
      </c>
      <c r="AW1115" s="13" t="s">
        <v>32</v>
      </c>
      <c r="AX1115" s="13" t="s">
        <v>76</v>
      </c>
      <c r="AY1115" s="224" t="s">
        <v>205</v>
      </c>
    </row>
    <row r="1116" spans="2:51" s="13" customFormat="1" ht="12">
      <c r="B1116" s="214"/>
      <c r="C1116" s="215"/>
      <c r="D1116" s="205" t="s">
        <v>284</v>
      </c>
      <c r="E1116" s="216" t="s">
        <v>1</v>
      </c>
      <c r="F1116" s="217" t="s">
        <v>2081</v>
      </c>
      <c r="G1116" s="215"/>
      <c r="H1116" s="218">
        <v>16.59</v>
      </c>
      <c r="I1116" s="219"/>
      <c r="J1116" s="215"/>
      <c r="K1116" s="215"/>
      <c r="L1116" s="220"/>
      <c r="M1116" s="221"/>
      <c r="N1116" s="222"/>
      <c r="O1116" s="222"/>
      <c r="P1116" s="222"/>
      <c r="Q1116" s="222"/>
      <c r="R1116" s="222"/>
      <c r="S1116" s="222"/>
      <c r="T1116" s="223"/>
      <c r="AT1116" s="224" t="s">
        <v>284</v>
      </c>
      <c r="AU1116" s="224" t="s">
        <v>86</v>
      </c>
      <c r="AV1116" s="13" t="s">
        <v>86</v>
      </c>
      <c r="AW1116" s="13" t="s">
        <v>32</v>
      </c>
      <c r="AX1116" s="13" t="s">
        <v>76</v>
      </c>
      <c r="AY1116" s="224" t="s">
        <v>205</v>
      </c>
    </row>
    <row r="1117" spans="2:51" s="13" customFormat="1" ht="12">
      <c r="B1117" s="214"/>
      <c r="C1117" s="215"/>
      <c r="D1117" s="205" t="s">
        <v>284</v>
      </c>
      <c r="E1117" s="216" t="s">
        <v>1</v>
      </c>
      <c r="F1117" s="217" t="s">
        <v>2082</v>
      </c>
      <c r="G1117" s="215"/>
      <c r="H1117" s="218">
        <v>10.53</v>
      </c>
      <c r="I1117" s="219"/>
      <c r="J1117" s="215"/>
      <c r="K1117" s="215"/>
      <c r="L1117" s="220"/>
      <c r="M1117" s="221"/>
      <c r="N1117" s="222"/>
      <c r="O1117" s="222"/>
      <c r="P1117" s="222"/>
      <c r="Q1117" s="222"/>
      <c r="R1117" s="222"/>
      <c r="S1117" s="222"/>
      <c r="T1117" s="223"/>
      <c r="AT1117" s="224" t="s">
        <v>284</v>
      </c>
      <c r="AU1117" s="224" t="s">
        <v>86</v>
      </c>
      <c r="AV1117" s="13" t="s">
        <v>86</v>
      </c>
      <c r="AW1117" s="13" t="s">
        <v>32</v>
      </c>
      <c r="AX1117" s="13" t="s">
        <v>76</v>
      </c>
      <c r="AY1117" s="224" t="s">
        <v>205</v>
      </c>
    </row>
    <row r="1118" spans="2:51" s="13" customFormat="1" ht="12">
      <c r="B1118" s="214"/>
      <c r="C1118" s="215"/>
      <c r="D1118" s="205" t="s">
        <v>284</v>
      </c>
      <c r="E1118" s="216" t="s">
        <v>1</v>
      </c>
      <c r="F1118" s="217" t="s">
        <v>2083</v>
      </c>
      <c r="G1118" s="215"/>
      <c r="H1118" s="218">
        <v>19.77</v>
      </c>
      <c r="I1118" s="219"/>
      <c r="J1118" s="215"/>
      <c r="K1118" s="215"/>
      <c r="L1118" s="220"/>
      <c r="M1118" s="221"/>
      <c r="N1118" s="222"/>
      <c r="O1118" s="222"/>
      <c r="P1118" s="222"/>
      <c r="Q1118" s="222"/>
      <c r="R1118" s="222"/>
      <c r="S1118" s="222"/>
      <c r="T1118" s="223"/>
      <c r="AT1118" s="224" t="s">
        <v>284</v>
      </c>
      <c r="AU1118" s="224" t="s">
        <v>86</v>
      </c>
      <c r="AV1118" s="13" t="s">
        <v>86</v>
      </c>
      <c r="AW1118" s="13" t="s">
        <v>32</v>
      </c>
      <c r="AX1118" s="13" t="s">
        <v>76</v>
      </c>
      <c r="AY1118" s="224" t="s">
        <v>205</v>
      </c>
    </row>
    <row r="1119" spans="2:51" s="13" customFormat="1" ht="12">
      <c r="B1119" s="214"/>
      <c r="C1119" s="215"/>
      <c r="D1119" s="205" t="s">
        <v>284</v>
      </c>
      <c r="E1119" s="216" t="s">
        <v>1</v>
      </c>
      <c r="F1119" s="217" t="s">
        <v>2084</v>
      </c>
      <c r="G1119" s="215"/>
      <c r="H1119" s="218">
        <v>15.765</v>
      </c>
      <c r="I1119" s="219"/>
      <c r="J1119" s="215"/>
      <c r="K1119" s="215"/>
      <c r="L1119" s="220"/>
      <c r="M1119" s="221"/>
      <c r="N1119" s="222"/>
      <c r="O1119" s="222"/>
      <c r="P1119" s="222"/>
      <c r="Q1119" s="222"/>
      <c r="R1119" s="222"/>
      <c r="S1119" s="222"/>
      <c r="T1119" s="223"/>
      <c r="AT1119" s="224" t="s">
        <v>284</v>
      </c>
      <c r="AU1119" s="224" t="s">
        <v>86</v>
      </c>
      <c r="AV1119" s="13" t="s">
        <v>86</v>
      </c>
      <c r="AW1119" s="13" t="s">
        <v>32</v>
      </c>
      <c r="AX1119" s="13" t="s">
        <v>76</v>
      </c>
      <c r="AY1119" s="224" t="s">
        <v>205</v>
      </c>
    </row>
    <row r="1120" spans="2:51" s="13" customFormat="1" ht="12">
      <c r="B1120" s="214"/>
      <c r="C1120" s="215"/>
      <c r="D1120" s="205" t="s">
        <v>284</v>
      </c>
      <c r="E1120" s="216" t="s">
        <v>1</v>
      </c>
      <c r="F1120" s="217" t="s">
        <v>2085</v>
      </c>
      <c r="G1120" s="215"/>
      <c r="H1120" s="218">
        <v>27.58</v>
      </c>
      <c r="I1120" s="219"/>
      <c r="J1120" s="215"/>
      <c r="K1120" s="215"/>
      <c r="L1120" s="220"/>
      <c r="M1120" s="221"/>
      <c r="N1120" s="222"/>
      <c r="O1120" s="222"/>
      <c r="P1120" s="222"/>
      <c r="Q1120" s="222"/>
      <c r="R1120" s="222"/>
      <c r="S1120" s="222"/>
      <c r="T1120" s="223"/>
      <c r="AT1120" s="224" t="s">
        <v>284</v>
      </c>
      <c r="AU1120" s="224" t="s">
        <v>86</v>
      </c>
      <c r="AV1120" s="13" t="s">
        <v>86</v>
      </c>
      <c r="AW1120" s="13" t="s">
        <v>32</v>
      </c>
      <c r="AX1120" s="13" t="s">
        <v>76</v>
      </c>
      <c r="AY1120" s="224" t="s">
        <v>205</v>
      </c>
    </row>
    <row r="1121" spans="2:51" s="13" customFormat="1" ht="12">
      <c r="B1121" s="214"/>
      <c r="C1121" s="215"/>
      <c r="D1121" s="205" t="s">
        <v>284</v>
      </c>
      <c r="E1121" s="216" t="s">
        <v>1</v>
      </c>
      <c r="F1121" s="217" t="s">
        <v>2086</v>
      </c>
      <c r="G1121" s="215"/>
      <c r="H1121" s="218">
        <v>16.205</v>
      </c>
      <c r="I1121" s="219"/>
      <c r="J1121" s="215"/>
      <c r="K1121" s="215"/>
      <c r="L1121" s="220"/>
      <c r="M1121" s="221"/>
      <c r="N1121" s="222"/>
      <c r="O1121" s="222"/>
      <c r="P1121" s="222"/>
      <c r="Q1121" s="222"/>
      <c r="R1121" s="222"/>
      <c r="S1121" s="222"/>
      <c r="T1121" s="223"/>
      <c r="AT1121" s="224" t="s">
        <v>284</v>
      </c>
      <c r="AU1121" s="224" t="s">
        <v>86</v>
      </c>
      <c r="AV1121" s="13" t="s">
        <v>86</v>
      </c>
      <c r="AW1121" s="13" t="s">
        <v>32</v>
      </c>
      <c r="AX1121" s="13" t="s">
        <v>76</v>
      </c>
      <c r="AY1121" s="224" t="s">
        <v>205</v>
      </c>
    </row>
    <row r="1122" spans="2:51" s="16" customFormat="1" ht="12">
      <c r="B1122" s="260"/>
      <c r="C1122" s="261"/>
      <c r="D1122" s="205" t="s">
        <v>284</v>
      </c>
      <c r="E1122" s="262" t="s">
        <v>1</v>
      </c>
      <c r="F1122" s="263" t="s">
        <v>526</v>
      </c>
      <c r="G1122" s="261"/>
      <c r="H1122" s="264">
        <v>150.563</v>
      </c>
      <c r="I1122" s="265"/>
      <c r="J1122" s="261"/>
      <c r="K1122" s="261"/>
      <c r="L1122" s="266"/>
      <c r="M1122" s="267"/>
      <c r="N1122" s="268"/>
      <c r="O1122" s="268"/>
      <c r="P1122" s="268"/>
      <c r="Q1122" s="268"/>
      <c r="R1122" s="268"/>
      <c r="S1122" s="268"/>
      <c r="T1122" s="269"/>
      <c r="AT1122" s="270" t="s">
        <v>284</v>
      </c>
      <c r="AU1122" s="270" t="s">
        <v>86</v>
      </c>
      <c r="AV1122" s="16" t="s">
        <v>218</v>
      </c>
      <c r="AW1122" s="16" t="s">
        <v>32</v>
      </c>
      <c r="AX1122" s="16" t="s">
        <v>76</v>
      </c>
      <c r="AY1122" s="270" t="s">
        <v>205</v>
      </c>
    </row>
    <row r="1123" spans="2:51" s="13" customFormat="1" ht="12">
      <c r="B1123" s="214"/>
      <c r="C1123" s="215"/>
      <c r="D1123" s="205" t="s">
        <v>284</v>
      </c>
      <c r="E1123" s="216" t="s">
        <v>1</v>
      </c>
      <c r="F1123" s="217" t="s">
        <v>2087</v>
      </c>
      <c r="G1123" s="215"/>
      <c r="H1123" s="218">
        <v>24.62</v>
      </c>
      <c r="I1123" s="219"/>
      <c r="J1123" s="215"/>
      <c r="K1123" s="215"/>
      <c r="L1123" s="220"/>
      <c r="M1123" s="221"/>
      <c r="N1123" s="222"/>
      <c r="O1123" s="222"/>
      <c r="P1123" s="222"/>
      <c r="Q1123" s="222"/>
      <c r="R1123" s="222"/>
      <c r="S1123" s="222"/>
      <c r="T1123" s="223"/>
      <c r="AT1123" s="224" t="s">
        <v>284</v>
      </c>
      <c r="AU1123" s="224" t="s">
        <v>86</v>
      </c>
      <c r="AV1123" s="13" t="s">
        <v>86</v>
      </c>
      <c r="AW1123" s="13" t="s">
        <v>32</v>
      </c>
      <c r="AX1123" s="13" t="s">
        <v>76</v>
      </c>
      <c r="AY1123" s="224" t="s">
        <v>205</v>
      </c>
    </row>
    <row r="1124" spans="2:51" s="13" customFormat="1" ht="12">
      <c r="B1124" s="214"/>
      <c r="C1124" s="215"/>
      <c r="D1124" s="205" t="s">
        <v>284</v>
      </c>
      <c r="E1124" s="216" t="s">
        <v>1</v>
      </c>
      <c r="F1124" s="217" t="s">
        <v>2088</v>
      </c>
      <c r="G1124" s="215"/>
      <c r="H1124" s="218">
        <v>19.89</v>
      </c>
      <c r="I1124" s="219"/>
      <c r="J1124" s="215"/>
      <c r="K1124" s="215"/>
      <c r="L1124" s="220"/>
      <c r="M1124" s="221"/>
      <c r="N1124" s="222"/>
      <c r="O1124" s="222"/>
      <c r="P1124" s="222"/>
      <c r="Q1124" s="222"/>
      <c r="R1124" s="222"/>
      <c r="S1124" s="222"/>
      <c r="T1124" s="223"/>
      <c r="AT1124" s="224" t="s">
        <v>284</v>
      </c>
      <c r="AU1124" s="224" t="s">
        <v>86</v>
      </c>
      <c r="AV1124" s="13" t="s">
        <v>86</v>
      </c>
      <c r="AW1124" s="13" t="s">
        <v>32</v>
      </c>
      <c r="AX1124" s="13" t="s">
        <v>76</v>
      </c>
      <c r="AY1124" s="224" t="s">
        <v>205</v>
      </c>
    </row>
    <row r="1125" spans="2:51" s="13" customFormat="1" ht="12">
      <c r="B1125" s="214"/>
      <c r="C1125" s="215"/>
      <c r="D1125" s="205" t="s">
        <v>284</v>
      </c>
      <c r="E1125" s="216" t="s">
        <v>1</v>
      </c>
      <c r="F1125" s="217" t="s">
        <v>2089</v>
      </c>
      <c r="G1125" s="215"/>
      <c r="H1125" s="218">
        <v>13.95</v>
      </c>
      <c r="I1125" s="219"/>
      <c r="J1125" s="215"/>
      <c r="K1125" s="215"/>
      <c r="L1125" s="220"/>
      <c r="M1125" s="221"/>
      <c r="N1125" s="222"/>
      <c r="O1125" s="222"/>
      <c r="P1125" s="222"/>
      <c r="Q1125" s="222"/>
      <c r="R1125" s="222"/>
      <c r="S1125" s="222"/>
      <c r="T1125" s="223"/>
      <c r="AT1125" s="224" t="s">
        <v>284</v>
      </c>
      <c r="AU1125" s="224" t="s">
        <v>86</v>
      </c>
      <c r="AV1125" s="13" t="s">
        <v>86</v>
      </c>
      <c r="AW1125" s="13" t="s">
        <v>32</v>
      </c>
      <c r="AX1125" s="13" t="s">
        <v>76</v>
      </c>
      <c r="AY1125" s="224" t="s">
        <v>205</v>
      </c>
    </row>
    <row r="1126" spans="2:51" s="13" customFormat="1" ht="12">
      <c r="B1126" s="214"/>
      <c r="C1126" s="215"/>
      <c r="D1126" s="205" t="s">
        <v>284</v>
      </c>
      <c r="E1126" s="216" t="s">
        <v>1</v>
      </c>
      <c r="F1126" s="217" t="s">
        <v>2090</v>
      </c>
      <c r="G1126" s="215"/>
      <c r="H1126" s="218">
        <v>15.71</v>
      </c>
      <c r="I1126" s="219"/>
      <c r="J1126" s="215"/>
      <c r="K1126" s="215"/>
      <c r="L1126" s="220"/>
      <c r="M1126" s="221"/>
      <c r="N1126" s="222"/>
      <c r="O1126" s="222"/>
      <c r="P1126" s="222"/>
      <c r="Q1126" s="222"/>
      <c r="R1126" s="222"/>
      <c r="S1126" s="222"/>
      <c r="T1126" s="223"/>
      <c r="AT1126" s="224" t="s">
        <v>284</v>
      </c>
      <c r="AU1126" s="224" t="s">
        <v>86</v>
      </c>
      <c r="AV1126" s="13" t="s">
        <v>86</v>
      </c>
      <c r="AW1126" s="13" t="s">
        <v>32</v>
      </c>
      <c r="AX1126" s="13" t="s">
        <v>76</v>
      </c>
      <c r="AY1126" s="224" t="s">
        <v>205</v>
      </c>
    </row>
    <row r="1127" spans="2:51" s="13" customFormat="1" ht="12">
      <c r="B1127" s="214"/>
      <c r="C1127" s="215"/>
      <c r="D1127" s="205" t="s">
        <v>284</v>
      </c>
      <c r="E1127" s="216" t="s">
        <v>1</v>
      </c>
      <c r="F1127" s="217" t="s">
        <v>2091</v>
      </c>
      <c r="G1127" s="215"/>
      <c r="H1127" s="218">
        <v>20.32</v>
      </c>
      <c r="I1127" s="219"/>
      <c r="J1127" s="215"/>
      <c r="K1127" s="215"/>
      <c r="L1127" s="220"/>
      <c r="M1127" s="221"/>
      <c r="N1127" s="222"/>
      <c r="O1127" s="222"/>
      <c r="P1127" s="222"/>
      <c r="Q1127" s="222"/>
      <c r="R1127" s="222"/>
      <c r="S1127" s="222"/>
      <c r="T1127" s="223"/>
      <c r="AT1127" s="224" t="s">
        <v>284</v>
      </c>
      <c r="AU1127" s="224" t="s">
        <v>86</v>
      </c>
      <c r="AV1127" s="13" t="s">
        <v>86</v>
      </c>
      <c r="AW1127" s="13" t="s">
        <v>32</v>
      </c>
      <c r="AX1127" s="13" t="s">
        <v>76</v>
      </c>
      <c r="AY1127" s="224" t="s">
        <v>205</v>
      </c>
    </row>
    <row r="1128" spans="2:51" s="13" customFormat="1" ht="12">
      <c r="B1128" s="214"/>
      <c r="C1128" s="215"/>
      <c r="D1128" s="205" t="s">
        <v>284</v>
      </c>
      <c r="E1128" s="216" t="s">
        <v>1</v>
      </c>
      <c r="F1128" s="217" t="s">
        <v>2092</v>
      </c>
      <c r="G1128" s="215"/>
      <c r="H1128" s="218">
        <v>12.94</v>
      </c>
      <c r="I1128" s="219"/>
      <c r="J1128" s="215"/>
      <c r="K1128" s="215"/>
      <c r="L1128" s="220"/>
      <c r="M1128" s="221"/>
      <c r="N1128" s="222"/>
      <c r="O1128" s="222"/>
      <c r="P1128" s="222"/>
      <c r="Q1128" s="222"/>
      <c r="R1128" s="222"/>
      <c r="S1128" s="222"/>
      <c r="T1128" s="223"/>
      <c r="AT1128" s="224" t="s">
        <v>284</v>
      </c>
      <c r="AU1128" s="224" t="s">
        <v>86</v>
      </c>
      <c r="AV1128" s="13" t="s">
        <v>86</v>
      </c>
      <c r="AW1128" s="13" t="s">
        <v>32</v>
      </c>
      <c r="AX1128" s="13" t="s">
        <v>76</v>
      </c>
      <c r="AY1128" s="224" t="s">
        <v>205</v>
      </c>
    </row>
    <row r="1129" spans="2:51" s="16" customFormat="1" ht="12">
      <c r="B1129" s="260"/>
      <c r="C1129" s="261"/>
      <c r="D1129" s="205" t="s">
        <v>284</v>
      </c>
      <c r="E1129" s="262" t="s">
        <v>1</v>
      </c>
      <c r="F1129" s="263" t="s">
        <v>526</v>
      </c>
      <c r="G1129" s="261"/>
      <c r="H1129" s="264">
        <v>107.43</v>
      </c>
      <c r="I1129" s="265"/>
      <c r="J1129" s="261"/>
      <c r="K1129" s="261"/>
      <c r="L1129" s="266"/>
      <c r="M1129" s="267"/>
      <c r="N1129" s="268"/>
      <c r="O1129" s="268"/>
      <c r="P1129" s="268"/>
      <c r="Q1129" s="268"/>
      <c r="R1129" s="268"/>
      <c r="S1129" s="268"/>
      <c r="T1129" s="269"/>
      <c r="AT1129" s="270" t="s">
        <v>284</v>
      </c>
      <c r="AU1129" s="270" t="s">
        <v>86</v>
      </c>
      <c r="AV1129" s="16" t="s">
        <v>218</v>
      </c>
      <c r="AW1129" s="16" t="s">
        <v>32</v>
      </c>
      <c r="AX1129" s="16" t="s">
        <v>76</v>
      </c>
      <c r="AY1129" s="270" t="s">
        <v>205</v>
      </c>
    </row>
    <row r="1130" spans="2:51" s="15" customFormat="1" ht="12">
      <c r="B1130" s="239"/>
      <c r="C1130" s="240"/>
      <c r="D1130" s="205" t="s">
        <v>284</v>
      </c>
      <c r="E1130" s="241" t="s">
        <v>1</v>
      </c>
      <c r="F1130" s="242" t="s">
        <v>453</v>
      </c>
      <c r="G1130" s="240"/>
      <c r="H1130" s="243">
        <v>257.993</v>
      </c>
      <c r="I1130" s="244"/>
      <c r="J1130" s="240"/>
      <c r="K1130" s="240"/>
      <c r="L1130" s="245"/>
      <c r="M1130" s="246"/>
      <c r="N1130" s="247"/>
      <c r="O1130" s="247"/>
      <c r="P1130" s="247"/>
      <c r="Q1130" s="247"/>
      <c r="R1130" s="247"/>
      <c r="S1130" s="247"/>
      <c r="T1130" s="248"/>
      <c r="AT1130" s="249" t="s">
        <v>284</v>
      </c>
      <c r="AU1130" s="249" t="s">
        <v>86</v>
      </c>
      <c r="AV1130" s="15" t="s">
        <v>211</v>
      </c>
      <c r="AW1130" s="15" t="s">
        <v>32</v>
      </c>
      <c r="AX1130" s="15" t="s">
        <v>84</v>
      </c>
      <c r="AY1130" s="249" t="s">
        <v>205</v>
      </c>
    </row>
    <row r="1131" spans="1:65" s="2" customFormat="1" ht="24.2" customHeight="1">
      <c r="A1131" s="35"/>
      <c r="B1131" s="36"/>
      <c r="C1131" s="250" t="s">
        <v>2093</v>
      </c>
      <c r="D1131" s="250" t="s">
        <v>502</v>
      </c>
      <c r="E1131" s="251" t="s">
        <v>2094</v>
      </c>
      <c r="F1131" s="252" t="s">
        <v>2095</v>
      </c>
      <c r="G1131" s="253" t="s">
        <v>282</v>
      </c>
      <c r="H1131" s="254">
        <v>296.692</v>
      </c>
      <c r="I1131" s="255"/>
      <c r="J1131" s="256">
        <f>ROUND(I1131*H1131,2)</f>
        <v>0</v>
      </c>
      <c r="K1131" s="252" t="s">
        <v>278</v>
      </c>
      <c r="L1131" s="257"/>
      <c r="M1131" s="258" t="s">
        <v>1</v>
      </c>
      <c r="N1131" s="259" t="s">
        <v>41</v>
      </c>
      <c r="O1131" s="72"/>
      <c r="P1131" s="201">
        <f>O1131*H1131</f>
        <v>0</v>
      </c>
      <c r="Q1131" s="201">
        <v>0.02</v>
      </c>
      <c r="R1131" s="201">
        <f>Q1131*H1131</f>
        <v>5.93384</v>
      </c>
      <c r="S1131" s="201">
        <v>0</v>
      </c>
      <c r="T1131" s="202">
        <f>S1131*H1131</f>
        <v>0</v>
      </c>
      <c r="U1131" s="35"/>
      <c r="V1131" s="35"/>
      <c r="W1131" s="35"/>
      <c r="X1131" s="35"/>
      <c r="Y1131" s="35"/>
      <c r="Z1131" s="35"/>
      <c r="AA1131" s="35"/>
      <c r="AB1131" s="35"/>
      <c r="AC1131" s="35"/>
      <c r="AD1131" s="35"/>
      <c r="AE1131" s="35"/>
      <c r="AR1131" s="203" t="s">
        <v>643</v>
      </c>
      <c r="AT1131" s="203" t="s">
        <v>502</v>
      </c>
      <c r="AU1131" s="203" t="s">
        <v>86</v>
      </c>
      <c r="AY1131" s="18" t="s">
        <v>205</v>
      </c>
      <c r="BE1131" s="204">
        <f>IF(N1131="základní",J1131,0)</f>
        <v>0</v>
      </c>
      <c r="BF1131" s="204">
        <f>IF(N1131="snížená",J1131,0)</f>
        <v>0</v>
      </c>
      <c r="BG1131" s="204">
        <f>IF(N1131="zákl. přenesená",J1131,0)</f>
        <v>0</v>
      </c>
      <c r="BH1131" s="204">
        <f>IF(N1131="sníž. přenesená",J1131,0)</f>
        <v>0</v>
      </c>
      <c r="BI1131" s="204">
        <f>IF(N1131="nulová",J1131,0)</f>
        <v>0</v>
      </c>
      <c r="BJ1131" s="18" t="s">
        <v>84</v>
      </c>
      <c r="BK1131" s="204">
        <f>ROUND(I1131*H1131,2)</f>
        <v>0</v>
      </c>
      <c r="BL1131" s="18" t="s">
        <v>341</v>
      </c>
      <c r="BM1131" s="203" t="s">
        <v>2096</v>
      </c>
    </row>
    <row r="1132" spans="2:51" s="13" customFormat="1" ht="12">
      <c r="B1132" s="214"/>
      <c r="C1132" s="215"/>
      <c r="D1132" s="205" t="s">
        <v>284</v>
      </c>
      <c r="E1132" s="215"/>
      <c r="F1132" s="217" t="s">
        <v>2097</v>
      </c>
      <c r="G1132" s="215"/>
      <c r="H1132" s="218">
        <v>296.692</v>
      </c>
      <c r="I1132" s="219"/>
      <c r="J1132" s="215"/>
      <c r="K1132" s="215"/>
      <c r="L1132" s="220"/>
      <c r="M1132" s="221"/>
      <c r="N1132" s="222"/>
      <c r="O1132" s="222"/>
      <c r="P1132" s="222"/>
      <c r="Q1132" s="222"/>
      <c r="R1132" s="222"/>
      <c r="S1132" s="222"/>
      <c r="T1132" s="223"/>
      <c r="AT1132" s="224" t="s">
        <v>284</v>
      </c>
      <c r="AU1132" s="224" t="s">
        <v>86</v>
      </c>
      <c r="AV1132" s="13" t="s">
        <v>86</v>
      </c>
      <c r="AW1132" s="13" t="s">
        <v>4</v>
      </c>
      <c r="AX1132" s="13" t="s">
        <v>84</v>
      </c>
      <c r="AY1132" s="224" t="s">
        <v>205</v>
      </c>
    </row>
    <row r="1133" spans="1:65" s="2" customFormat="1" ht="24.2" customHeight="1">
      <c r="A1133" s="35"/>
      <c r="B1133" s="36"/>
      <c r="C1133" s="192" t="s">
        <v>2098</v>
      </c>
      <c r="D1133" s="192" t="s">
        <v>207</v>
      </c>
      <c r="E1133" s="193" t="s">
        <v>2099</v>
      </c>
      <c r="F1133" s="194" t="s">
        <v>2100</v>
      </c>
      <c r="G1133" s="195" t="s">
        <v>1137</v>
      </c>
      <c r="H1133" s="271"/>
      <c r="I1133" s="197"/>
      <c r="J1133" s="198">
        <f>ROUND(I1133*H1133,2)</f>
        <v>0</v>
      </c>
      <c r="K1133" s="194" t="s">
        <v>278</v>
      </c>
      <c r="L1133" s="40"/>
      <c r="M1133" s="199" t="s">
        <v>1</v>
      </c>
      <c r="N1133" s="200" t="s">
        <v>41</v>
      </c>
      <c r="O1133" s="72"/>
      <c r="P1133" s="201">
        <f>O1133*H1133</f>
        <v>0</v>
      </c>
      <c r="Q1133" s="201">
        <v>0</v>
      </c>
      <c r="R1133" s="201">
        <f>Q1133*H1133</f>
        <v>0</v>
      </c>
      <c r="S1133" s="201">
        <v>0</v>
      </c>
      <c r="T1133" s="202">
        <f>S1133*H1133</f>
        <v>0</v>
      </c>
      <c r="U1133" s="35"/>
      <c r="V1133" s="35"/>
      <c r="W1133" s="35"/>
      <c r="X1133" s="35"/>
      <c r="Y1133" s="35"/>
      <c r="Z1133" s="35"/>
      <c r="AA1133" s="35"/>
      <c r="AB1133" s="35"/>
      <c r="AC1133" s="35"/>
      <c r="AD1133" s="35"/>
      <c r="AE1133" s="35"/>
      <c r="AR1133" s="203" t="s">
        <v>341</v>
      </c>
      <c r="AT1133" s="203" t="s">
        <v>207</v>
      </c>
      <c r="AU1133" s="203" t="s">
        <v>86</v>
      </c>
      <c r="AY1133" s="18" t="s">
        <v>205</v>
      </c>
      <c r="BE1133" s="204">
        <f>IF(N1133="základní",J1133,0)</f>
        <v>0</v>
      </c>
      <c r="BF1133" s="204">
        <f>IF(N1133="snížená",J1133,0)</f>
        <v>0</v>
      </c>
      <c r="BG1133" s="204">
        <f>IF(N1133="zákl. přenesená",J1133,0)</f>
        <v>0</v>
      </c>
      <c r="BH1133" s="204">
        <f>IF(N1133="sníž. přenesená",J1133,0)</f>
        <v>0</v>
      </c>
      <c r="BI1133" s="204">
        <f>IF(N1133="nulová",J1133,0)</f>
        <v>0</v>
      </c>
      <c r="BJ1133" s="18" t="s">
        <v>84</v>
      </c>
      <c r="BK1133" s="204">
        <f>ROUND(I1133*H1133,2)</f>
        <v>0</v>
      </c>
      <c r="BL1133" s="18" t="s">
        <v>341</v>
      </c>
      <c r="BM1133" s="203" t="s">
        <v>2101</v>
      </c>
    </row>
    <row r="1134" spans="1:65" s="2" customFormat="1" ht="14.45" customHeight="1">
      <c r="A1134" s="35"/>
      <c r="B1134" s="36"/>
      <c r="C1134" s="192" t="s">
        <v>2102</v>
      </c>
      <c r="D1134" s="192" t="s">
        <v>207</v>
      </c>
      <c r="E1134" s="193" t="s">
        <v>2103</v>
      </c>
      <c r="F1134" s="194" t="s">
        <v>2104</v>
      </c>
      <c r="G1134" s="195" t="s">
        <v>282</v>
      </c>
      <c r="H1134" s="196">
        <v>245.5</v>
      </c>
      <c r="I1134" s="197"/>
      <c r="J1134" s="198">
        <f>ROUND(I1134*H1134,2)</f>
        <v>0</v>
      </c>
      <c r="K1134" s="194" t="s">
        <v>1</v>
      </c>
      <c r="L1134" s="40"/>
      <c r="M1134" s="199" t="s">
        <v>1</v>
      </c>
      <c r="N1134" s="200" t="s">
        <v>41</v>
      </c>
      <c r="O1134" s="72"/>
      <c r="P1134" s="201">
        <f>O1134*H1134</f>
        <v>0</v>
      </c>
      <c r="Q1134" s="201">
        <v>0</v>
      </c>
      <c r="R1134" s="201">
        <f>Q1134*H1134</f>
        <v>0</v>
      </c>
      <c r="S1134" s="201">
        <v>0</v>
      </c>
      <c r="T1134" s="202">
        <f>S1134*H1134</f>
        <v>0</v>
      </c>
      <c r="U1134" s="35"/>
      <c r="V1134" s="35"/>
      <c r="W1134" s="35"/>
      <c r="X1134" s="35"/>
      <c r="Y1134" s="35"/>
      <c r="Z1134" s="35"/>
      <c r="AA1134" s="35"/>
      <c r="AB1134" s="35"/>
      <c r="AC1134" s="35"/>
      <c r="AD1134" s="35"/>
      <c r="AE1134" s="35"/>
      <c r="AR1134" s="203" t="s">
        <v>341</v>
      </c>
      <c r="AT1134" s="203" t="s">
        <v>207</v>
      </c>
      <c r="AU1134" s="203" t="s">
        <v>86</v>
      </c>
      <c r="AY1134" s="18" t="s">
        <v>205</v>
      </c>
      <c r="BE1134" s="204">
        <f>IF(N1134="základní",J1134,0)</f>
        <v>0</v>
      </c>
      <c r="BF1134" s="204">
        <f>IF(N1134="snížená",J1134,0)</f>
        <v>0</v>
      </c>
      <c r="BG1134" s="204">
        <f>IF(N1134="zákl. přenesená",J1134,0)</f>
        <v>0</v>
      </c>
      <c r="BH1134" s="204">
        <f>IF(N1134="sníž. přenesená",J1134,0)</f>
        <v>0</v>
      </c>
      <c r="BI1134" s="204">
        <f>IF(N1134="nulová",J1134,0)</f>
        <v>0</v>
      </c>
      <c r="BJ1134" s="18" t="s">
        <v>84</v>
      </c>
      <c r="BK1134" s="204">
        <f>ROUND(I1134*H1134,2)</f>
        <v>0</v>
      </c>
      <c r="BL1134" s="18" t="s">
        <v>341</v>
      </c>
      <c r="BM1134" s="203" t="s">
        <v>2105</v>
      </c>
    </row>
    <row r="1135" spans="2:51" s="13" customFormat="1" ht="12">
      <c r="B1135" s="214"/>
      <c r="C1135" s="215"/>
      <c r="D1135" s="205" t="s">
        <v>284</v>
      </c>
      <c r="E1135" s="216" t="s">
        <v>1</v>
      </c>
      <c r="F1135" s="217" t="s">
        <v>2106</v>
      </c>
      <c r="G1135" s="215"/>
      <c r="H1135" s="218">
        <v>120</v>
      </c>
      <c r="I1135" s="219"/>
      <c r="J1135" s="215"/>
      <c r="K1135" s="215"/>
      <c r="L1135" s="220"/>
      <c r="M1135" s="221"/>
      <c r="N1135" s="222"/>
      <c r="O1135" s="222"/>
      <c r="P1135" s="222"/>
      <c r="Q1135" s="222"/>
      <c r="R1135" s="222"/>
      <c r="S1135" s="222"/>
      <c r="T1135" s="223"/>
      <c r="AT1135" s="224" t="s">
        <v>284</v>
      </c>
      <c r="AU1135" s="224" t="s">
        <v>86</v>
      </c>
      <c r="AV1135" s="13" t="s">
        <v>86</v>
      </c>
      <c r="AW1135" s="13" t="s">
        <v>32</v>
      </c>
      <c r="AX1135" s="13" t="s">
        <v>76</v>
      </c>
      <c r="AY1135" s="224" t="s">
        <v>205</v>
      </c>
    </row>
    <row r="1136" spans="2:51" s="13" customFormat="1" ht="12">
      <c r="B1136" s="214"/>
      <c r="C1136" s="215"/>
      <c r="D1136" s="205" t="s">
        <v>284</v>
      </c>
      <c r="E1136" s="216" t="s">
        <v>1</v>
      </c>
      <c r="F1136" s="217" t="s">
        <v>2107</v>
      </c>
      <c r="G1136" s="215"/>
      <c r="H1136" s="218">
        <v>125.5</v>
      </c>
      <c r="I1136" s="219"/>
      <c r="J1136" s="215"/>
      <c r="K1136" s="215"/>
      <c r="L1136" s="220"/>
      <c r="M1136" s="221"/>
      <c r="N1136" s="222"/>
      <c r="O1136" s="222"/>
      <c r="P1136" s="222"/>
      <c r="Q1136" s="222"/>
      <c r="R1136" s="222"/>
      <c r="S1136" s="222"/>
      <c r="T1136" s="223"/>
      <c r="AT1136" s="224" t="s">
        <v>284</v>
      </c>
      <c r="AU1136" s="224" t="s">
        <v>86</v>
      </c>
      <c r="AV1136" s="13" t="s">
        <v>86</v>
      </c>
      <c r="AW1136" s="13" t="s">
        <v>32</v>
      </c>
      <c r="AX1136" s="13" t="s">
        <v>76</v>
      </c>
      <c r="AY1136" s="224" t="s">
        <v>205</v>
      </c>
    </row>
    <row r="1137" spans="2:51" s="15" customFormat="1" ht="12">
      <c r="B1137" s="239"/>
      <c r="C1137" s="240"/>
      <c r="D1137" s="205" t="s">
        <v>284</v>
      </c>
      <c r="E1137" s="241" t="s">
        <v>1</v>
      </c>
      <c r="F1137" s="242" t="s">
        <v>453</v>
      </c>
      <c r="G1137" s="240"/>
      <c r="H1137" s="243">
        <v>245.5</v>
      </c>
      <c r="I1137" s="244"/>
      <c r="J1137" s="240"/>
      <c r="K1137" s="240"/>
      <c r="L1137" s="245"/>
      <c r="M1137" s="246"/>
      <c r="N1137" s="247"/>
      <c r="O1137" s="247"/>
      <c r="P1137" s="247"/>
      <c r="Q1137" s="247"/>
      <c r="R1137" s="247"/>
      <c r="S1137" s="247"/>
      <c r="T1137" s="248"/>
      <c r="AT1137" s="249" t="s">
        <v>284</v>
      </c>
      <c r="AU1137" s="249" t="s">
        <v>86</v>
      </c>
      <c r="AV1137" s="15" t="s">
        <v>211</v>
      </c>
      <c r="AW1137" s="15" t="s">
        <v>32</v>
      </c>
      <c r="AX1137" s="15" t="s">
        <v>84</v>
      </c>
      <c r="AY1137" s="249" t="s">
        <v>205</v>
      </c>
    </row>
    <row r="1138" spans="2:63" s="12" customFormat="1" ht="22.9" customHeight="1">
      <c r="B1138" s="176"/>
      <c r="C1138" s="177"/>
      <c r="D1138" s="178" t="s">
        <v>75</v>
      </c>
      <c r="E1138" s="190" t="s">
        <v>2108</v>
      </c>
      <c r="F1138" s="190" t="s">
        <v>2109</v>
      </c>
      <c r="G1138" s="177"/>
      <c r="H1138" s="177"/>
      <c r="I1138" s="180"/>
      <c r="J1138" s="191">
        <f>BK1138</f>
        <v>0</v>
      </c>
      <c r="K1138" s="177"/>
      <c r="L1138" s="182"/>
      <c r="M1138" s="183"/>
      <c r="N1138" s="184"/>
      <c r="O1138" s="184"/>
      <c r="P1138" s="185">
        <f>P1139</f>
        <v>0</v>
      </c>
      <c r="Q1138" s="184"/>
      <c r="R1138" s="185">
        <f>R1139</f>
        <v>0</v>
      </c>
      <c r="S1138" s="184"/>
      <c r="T1138" s="186">
        <f>T1139</f>
        <v>0</v>
      </c>
      <c r="AR1138" s="187" t="s">
        <v>86</v>
      </c>
      <c r="AT1138" s="188" t="s">
        <v>75</v>
      </c>
      <c r="AU1138" s="188" t="s">
        <v>84</v>
      </c>
      <c r="AY1138" s="187" t="s">
        <v>205</v>
      </c>
      <c r="BK1138" s="189">
        <f>BK1139</f>
        <v>0</v>
      </c>
    </row>
    <row r="1139" spans="1:65" s="2" customFormat="1" ht="24.2" customHeight="1">
      <c r="A1139" s="35"/>
      <c r="B1139" s="36"/>
      <c r="C1139" s="192" t="s">
        <v>2110</v>
      </c>
      <c r="D1139" s="192" t="s">
        <v>207</v>
      </c>
      <c r="E1139" s="193" t="s">
        <v>2111</v>
      </c>
      <c r="F1139" s="194" t="s">
        <v>2112</v>
      </c>
      <c r="G1139" s="195" t="s">
        <v>282</v>
      </c>
      <c r="H1139" s="196">
        <v>9</v>
      </c>
      <c r="I1139" s="197"/>
      <c r="J1139" s="198">
        <f>ROUND(I1139*H1139,2)</f>
        <v>0</v>
      </c>
      <c r="K1139" s="194" t="s">
        <v>1</v>
      </c>
      <c r="L1139" s="40"/>
      <c r="M1139" s="199" t="s">
        <v>1</v>
      </c>
      <c r="N1139" s="200" t="s">
        <v>41</v>
      </c>
      <c r="O1139" s="72"/>
      <c r="P1139" s="201">
        <f>O1139*H1139</f>
        <v>0</v>
      </c>
      <c r="Q1139" s="201">
        <v>0</v>
      </c>
      <c r="R1139" s="201">
        <f>Q1139*H1139</f>
        <v>0</v>
      </c>
      <c r="S1139" s="201">
        <v>0</v>
      </c>
      <c r="T1139" s="202">
        <f>S1139*H1139</f>
        <v>0</v>
      </c>
      <c r="U1139" s="35"/>
      <c r="V1139" s="35"/>
      <c r="W1139" s="35"/>
      <c r="X1139" s="35"/>
      <c r="Y1139" s="35"/>
      <c r="Z1139" s="35"/>
      <c r="AA1139" s="35"/>
      <c r="AB1139" s="35"/>
      <c r="AC1139" s="35"/>
      <c r="AD1139" s="35"/>
      <c r="AE1139" s="35"/>
      <c r="AR1139" s="203" t="s">
        <v>341</v>
      </c>
      <c r="AT1139" s="203" t="s">
        <v>207</v>
      </c>
      <c r="AU1139" s="203" t="s">
        <v>86</v>
      </c>
      <c r="AY1139" s="18" t="s">
        <v>205</v>
      </c>
      <c r="BE1139" s="204">
        <f>IF(N1139="základní",J1139,0)</f>
        <v>0</v>
      </c>
      <c r="BF1139" s="204">
        <f>IF(N1139="snížená",J1139,0)</f>
        <v>0</v>
      </c>
      <c r="BG1139" s="204">
        <f>IF(N1139="zákl. přenesená",J1139,0)</f>
        <v>0</v>
      </c>
      <c r="BH1139" s="204">
        <f>IF(N1139="sníž. přenesená",J1139,0)</f>
        <v>0</v>
      </c>
      <c r="BI1139" s="204">
        <f>IF(N1139="nulová",J1139,0)</f>
        <v>0</v>
      </c>
      <c r="BJ1139" s="18" t="s">
        <v>84</v>
      </c>
      <c r="BK1139" s="204">
        <f>ROUND(I1139*H1139,2)</f>
        <v>0</v>
      </c>
      <c r="BL1139" s="18" t="s">
        <v>341</v>
      </c>
      <c r="BM1139" s="203" t="s">
        <v>2113</v>
      </c>
    </row>
    <row r="1140" spans="2:63" s="12" customFormat="1" ht="22.9" customHeight="1">
      <c r="B1140" s="176"/>
      <c r="C1140" s="177"/>
      <c r="D1140" s="178" t="s">
        <v>75</v>
      </c>
      <c r="E1140" s="190" t="s">
        <v>2114</v>
      </c>
      <c r="F1140" s="190" t="s">
        <v>2115</v>
      </c>
      <c r="G1140" s="177"/>
      <c r="H1140" s="177"/>
      <c r="I1140" s="180"/>
      <c r="J1140" s="191">
        <f>BK1140</f>
        <v>0</v>
      </c>
      <c r="K1140" s="177"/>
      <c r="L1140" s="182"/>
      <c r="M1140" s="183"/>
      <c r="N1140" s="184"/>
      <c r="O1140" s="184"/>
      <c r="P1140" s="185">
        <f>SUM(P1141:P1170)</f>
        <v>0</v>
      </c>
      <c r="Q1140" s="184"/>
      <c r="R1140" s="185">
        <f>SUM(R1141:R1170)</f>
        <v>1.1187895</v>
      </c>
      <c r="S1140" s="184"/>
      <c r="T1140" s="186">
        <f>SUM(T1141:T1170)</f>
        <v>0</v>
      </c>
      <c r="AR1140" s="187" t="s">
        <v>86</v>
      </c>
      <c r="AT1140" s="188" t="s">
        <v>75</v>
      </c>
      <c r="AU1140" s="188" t="s">
        <v>84</v>
      </c>
      <c r="AY1140" s="187" t="s">
        <v>205</v>
      </c>
      <c r="BK1140" s="189">
        <f>SUM(BK1141:BK1170)</f>
        <v>0</v>
      </c>
    </row>
    <row r="1141" spans="1:65" s="2" customFormat="1" ht="24.2" customHeight="1">
      <c r="A1141" s="35"/>
      <c r="B1141" s="36"/>
      <c r="C1141" s="192" t="s">
        <v>2116</v>
      </c>
      <c r="D1141" s="192" t="s">
        <v>207</v>
      </c>
      <c r="E1141" s="193" t="s">
        <v>2117</v>
      </c>
      <c r="F1141" s="194" t="s">
        <v>2118</v>
      </c>
      <c r="G1141" s="195" t="s">
        <v>282</v>
      </c>
      <c r="H1141" s="196">
        <v>2237.579</v>
      </c>
      <c r="I1141" s="197"/>
      <c r="J1141" s="198">
        <f>ROUND(I1141*H1141,2)</f>
        <v>0</v>
      </c>
      <c r="K1141" s="194" t="s">
        <v>963</v>
      </c>
      <c r="L1141" s="40"/>
      <c r="M1141" s="199" t="s">
        <v>1</v>
      </c>
      <c r="N1141" s="200" t="s">
        <v>41</v>
      </c>
      <c r="O1141" s="72"/>
      <c r="P1141" s="201">
        <f>O1141*H1141</f>
        <v>0</v>
      </c>
      <c r="Q1141" s="201">
        <v>0.00021</v>
      </c>
      <c r="R1141" s="201">
        <f>Q1141*H1141</f>
        <v>0.4698915900000001</v>
      </c>
      <c r="S1141" s="201">
        <v>0</v>
      </c>
      <c r="T1141" s="202">
        <f>S1141*H1141</f>
        <v>0</v>
      </c>
      <c r="U1141" s="35"/>
      <c r="V1141" s="35"/>
      <c r="W1141" s="35"/>
      <c r="X1141" s="35"/>
      <c r="Y1141" s="35"/>
      <c r="Z1141" s="35"/>
      <c r="AA1141" s="35"/>
      <c r="AB1141" s="35"/>
      <c r="AC1141" s="35"/>
      <c r="AD1141" s="35"/>
      <c r="AE1141" s="35"/>
      <c r="AR1141" s="203" t="s">
        <v>341</v>
      </c>
      <c r="AT1141" s="203" t="s">
        <v>207</v>
      </c>
      <c r="AU1141" s="203" t="s">
        <v>86</v>
      </c>
      <c r="AY1141" s="18" t="s">
        <v>205</v>
      </c>
      <c r="BE1141" s="204">
        <f>IF(N1141="základní",J1141,0)</f>
        <v>0</v>
      </c>
      <c r="BF1141" s="204">
        <f>IF(N1141="snížená",J1141,0)</f>
        <v>0</v>
      </c>
      <c r="BG1141" s="204">
        <f>IF(N1141="zákl. přenesená",J1141,0)</f>
        <v>0</v>
      </c>
      <c r="BH1141" s="204">
        <f>IF(N1141="sníž. přenesená",J1141,0)</f>
        <v>0</v>
      </c>
      <c r="BI1141" s="204">
        <f>IF(N1141="nulová",J1141,0)</f>
        <v>0</v>
      </c>
      <c r="BJ1141" s="18" t="s">
        <v>84</v>
      </c>
      <c r="BK1141" s="204">
        <f>ROUND(I1141*H1141,2)</f>
        <v>0</v>
      </c>
      <c r="BL1141" s="18" t="s">
        <v>341</v>
      </c>
      <c r="BM1141" s="203" t="s">
        <v>2119</v>
      </c>
    </row>
    <row r="1142" spans="2:51" s="13" customFormat="1" ht="12">
      <c r="B1142" s="214"/>
      <c r="C1142" s="215"/>
      <c r="D1142" s="205" t="s">
        <v>284</v>
      </c>
      <c r="E1142" s="216" t="s">
        <v>1</v>
      </c>
      <c r="F1142" s="217" t="s">
        <v>861</v>
      </c>
      <c r="G1142" s="215"/>
      <c r="H1142" s="218">
        <v>1461</v>
      </c>
      <c r="I1142" s="219"/>
      <c r="J1142" s="215"/>
      <c r="K1142" s="215"/>
      <c r="L1142" s="220"/>
      <c r="M1142" s="221"/>
      <c r="N1142" s="222"/>
      <c r="O1142" s="222"/>
      <c r="P1142" s="222"/>
      <c r="Q1142" s="222"/>
      <c r="R1142" s="222"/>
      <c r="S1142" s="222"/>
      <c r="T1142" s="223"/>
      <c r="AT1142" s="224" t="s">
        <v>284</v>
      </c>
      <c r="AU1142" s="224" t="s">
        <v>86</v>
      </c>
      <c r="AV1142" s="13" t="s">
        <v>86</v>
      </c>
      <c r="AW1142" s="13" t="s">
        <v>32</v>
      </c>
      <c r="AX1142" s="13" t="s">
        <v>76</v>
      </c>
      <c r="AY1142" s="224" t="s">
        <v>205</v>
      </c>
    </row>
    <row r="1143" spans="2:51" s="13" customFormat="1" ht="12">
      <c r="B1143" s="214"/>
      <c r="C1143" s="215"/>
      <c r="D1143" s="205" t="s">
        <v>284</v>
      </c>
      <c r="E1143" s="216" t="s">
        <v>1</v>
      </c>
      <c r="F1143" s="217" t="s">
        <v>2120</v>
      </c>
      <c r="G1143" s="215"/>
      <c r="H1143" s="218">
        <v>136.8</v>
      </c>
      <c r="I1143" s="219"/>
      <c r="J1143" s="215"/>
      <c r="K1143" s="215"/>
      <c r="L1143" s="220"/>
      <c r="M1143" s="221"/>
      <c r="N1143" s="222"/>
      <c r="O1143" s="222"/>
      <c r="P1143" s="222"/>
      <c r="Q1143" s="222"/>
      <c r="R1143" s="222"/>
      <c r="S1143" s="222"/>
      <c r="T1143" s="223"/>
      <c r="AT1143" s="224" t="s">
        <v>284</v>
      </c>
      <c r="AU1143" s="224" t="s">
        <v>86</v>
      </c>
      <c r="AV1143" s="13" t="s">
        <v>86</v>
      </c>
      <c r="AW1143" s="13" t="s">
        <v>32</v>
      </c>
      <c r="AX1143" s="13" t="s">
        <v>76</v>
      </c>
      <c r="AY1143" s="224" t="s">
        <v>205</v>
      </c>
    </row>
    <row r="1144" spans="2:51" s="13" customFormat="1" ht="12">
      <c r="B1144" s="214"/>
      <c r="C1144" s="215"/>
      <c r="D1144" s="205" t="s">
        <v>284</v>
      </c>
      <c r="E1144" s="216" t="s">
        <v>1</v>
      </c>
      <c r="F1144" s="217" t="s">
        <v>2121</v>
      </c>
      <c r="G1144" s="215"/>
      <c r="H1144" s="218">
        <v>42.44</v>
      </c>
      <c r="I1144" s="219"/>
      <c r="J1144" s="215"/>
      <c r="K1144" s="215"/>
      <c r="L1144" s="220"/>
      <c r="M1144" s="221"/>
      <c r="N1144" s="222"/>
      <c r="O1144" s="222"/>
      <c r="P1144" s="222"/>
      <c r="Q1144" s="222"/>
      <c r="R1144" s="222"/>
      <c r="S1144" s="222"/>
      <c r="T1144" s="223"/>
      <c r="AT1144" s="224" t="s">
        <v>284</v>
      </c>
      <c r="AU1144" s="224" t="s">
        <v>86</v>
      </c>
      <c r="AV1144" s="13" t="s">
        <v>86</v>
      </c>
      <c r="AW1144" s="13" t="s">
        <v>32</v>
      </c>
      <c r="AX1144" s="13" t="s">
        <v>76</v>
      </c>
      <c r="AY1144" s="224" t="s">
        <v>205</v>
      </c>
    </row>
    <row r="1145" spans="2:51" s="13" customFormat="1" ht="12">
      <c r="B1145" s="214"/>
      <c r="C1145" s="215"/>
      <c r="D1145" s="205" t="s">
        <v>284</v>
      </c>
      <c r="E1145" s="216" t="s">
        <v>1</v>
      </c>
      <c r="F1145" s="217" t="s">
        <v>2122</v>
      </c>
      <c r="G1145" s="215"/>
      <c r="H1145" s="218">
        <v>13.5</v>
      </c>
      <c r="I1145" s="219"/>
      <c r="J1145" s="215"/>
      <c r="K1145" s="215"/>
      <c r="L1145" s="220"/>
      <c r="M1145" s="221"/>
      <c r="N1145" s="222"/>
      <c r="O1145" s="222"/>
      <c r="P1145" s="222"/>
      <c r="Q1145" s="222"/>
      <c r="R1145" s="222"/>
      <c r="S1145" s="222"/>
      <c r="T1145" s="223"/>
      <c r="AT1145" s="224" t="s">
        <v>284</v>
      </c>
      <c r="AU1145" s="224" t="s">
        <v>86</v>
      </c>
      <c r="AV1145" s="13" t="s">
        <v>86</v>
      </c>
      <c r="AW1145" s="13" t="s">
        <v>32</v>
      </c>
      <c r="AX1145" s="13" t="s">
        <v>76</v>
      </c>
      <c r="AY1145" s="224" t="s">
        <v>205</v>
      </c>
    </row>
    <row r="1146" spans="2:51" s="13" customFormat="1" ht="12">
      <c r="B1146" s="214"/>
      <c r="C1146" s="215"/>
      <c r="D1146" s="205" t="s">
        <v>284</v>
      </c>
      <c r="E1146" s="216" t="s">
        <v>1</v>
      </c>
      <c r="F1146" s="217" t="s">
        <v>2123</v>
      </c>
      <c r="G1146" s="215"/>
      <c r="H1146" s="218">
        <v>269.6</v>
      </c>
      <c r="I1146" s="219"/>
      <c r="J1146" s="215"/>
      <c r="K1146" s="215"/>
      <c r="L1146" s="220"/>
      <c r="M1146" s="221"/>
      <c r="N1146" s="222"/>
      <c r="O1146" s="222"/>
      <c r="P1146" s="222"/>
      <c r="Q1146" s="222"/>
      <c r="R1146" s="222"/>
      <c r="S1146" s="222"/>
      <c r="T1146" s="223"/>
      <c r="AT1146" s="224" t="s">
        <v>284</v>
      </c>
      <c r="AU1146" s="224" t="s">
        <v>86</v>
      </c>
      <c r="AV1146" s="13" t="s">
        <v>86</v>
      </c>
      <c r="AW1146" s="13" t="s">
        <v>32</v>
      </c>
      <c r="AX1146" s="13" t="s">
        <v>76</v>
      </c>
      <c r="AY1146" s="224" t="s">
        <v>205</v>
      </c>
    </row>
    <row r="1147" spans="2:51" s="13" customFormat="1" ht="12">
      <c r="B1147" s="214"/>
      <c r="C1147" s="215"/>
      <c r="D1147" s="205" t="s">
        <v>284</v>
      </c>
      <c r="E1147" s="216" t="s">
        <v>1</v>
      </c>
      <c r="F1147" s="217" t="s">
        <v>2124</v>
      </c>
      <c r="G1147" s="215"/>
      <c r="H1147" s="218">
        <v>532.88</v>
      </c>
      <c r="I1147" s="219"/>
      <c r="J1147" s="215"/>
      <c r="K1147" s="215"/>
      <c r="L1147" s="220"/>
      <c r="M1147" s="221"/>
      <c r="N1147" s="222"/>
      <c r="O1147" s="222"/>
      <c r="P1147" s="222"/>
      <c r="Q1147" s="222"/>
      <c r="R1147" s="222"/>
      <c r="S1147" s="222"/>
      <c r="T1147" s="223"/>
      <c r="AT1147" s="224" t="s">
        <v>284</v>
      </c>
      <c r="AU1147" s="224" t="s">
        <v>86</v>
      </c>
      <c r="AV1147" s="13" t="s">
        <v>86</v>
      </c>
      <c r="AW1147" s="13" t="s">
        <v>32</v>
      </c>
      <c r="AX1147" s="13" t="s">
        <v>76</v>
      </c>
      <c r="AY1147" s="224" t="s">
        <v>205</v>
      </c>
    </row>
    <row r="1148" spans="2:51" s="13" customFormat="1" ht="12">
      <c r="B1148" s="214"/>
      <c r="C1148" s="215"/>
      <c r="D1148" s="205" t="s">
        <v>284</v>
      </c>
      <c r="E1148" s="216" t="s">
        <v>1</v>
      </c>
      <c r="F1148" s="217" t="s">
        <v>2125</v>
      </c>
      <c r="G1148" s="215"/>
      <c r="H1148" s="218">
        <v>166.58</v>
      </c>
      <c r="I1148" s="219"/>
      <c r="J1148" s="215"/>
      <c r="K1148" s="215"/>
      <c r="L1148" s="220"/>
      <c r="M1148" s="221"/>
      <c r="N1148" s="222"/>
      <c r="O1148" s="222"/>
      <c r="P1148" s="222"/>
      <c r="Q1148" s="222"/>
      <c r="R1148" s="222"/>
      <c r="S1148" s="222"/>
      <c r="T1148" s="223"/>
      <c r="AT1148" s="224" t="s">
        <v>284</v>
      </c>
      <c r="AU1148" s="224" t="s">
        <v>86</v>
      </c>
      <c r="AV1148" s="13" t="s">
        <v>86</v>
      </c>
      <c r="AW1148" s="13" t="s">
        <v>32</v>
      </c>
      <c r="AX1148" s="13" t="s">
        <v>76</v>
      </c>
      <c r="AY1148" s="224" t="s">
        <v>205</v>
      </c>
    </row>
    <row r="1149" spans="2:51" s="13" customFormat="1" ht="12">
      <c r="B1149" s="214"/>
      <c r="C1149" s="215"/>
      <c r="D1149" s="205" t="s">
        <v>284</v>
      </c>
      <c r="E1149" s="216" t="s">
        <v>1</v>
      </c>
      <c r="F1149" s="217" t="s">
        <v>1350</v>
      </c>
      <c r="G1149" s="215"/>
      <c r="H1149" s="218">
        <v>48.498</v>
      </c>
      <c r="I1149" s="219"/>
      <c r="J1149" s="215"/>
      <c r="K1149" s="215"/>
      <c r="L1149" s="220"/>
      <c r="M1149" s="221"/>
      <c r="N1149" s="222"/>
      <c r="O1149" s="222"/>
      <c r="P1149" s="222"/>
      <c r="Q1149" s="222"/>
      <c r="R1149" s="222"/>
      <c r="S1149" s="222"/>
      <c r="T1149" s="223"/>
      <c r="AT1149" s="224" t="s">
        <v>284</v>
      </c>
      <c r="AU1149" s="224" t="s">
        <v>86</v>
      </c>
      <c r="AV1149" s="13" t="s">
        <v>86</v>
      </c>
      <c r="AW1149" s="13" t="s">
        <v>32</v>
      </c>
      <c r="AX1149" s="13" t="s">
        <v>76</v>
      </c>
      <c r="AY1149" s="224" t="s">
        <v>205</v>
      </c>
    </row>
    <row r="1150" spans="2:51" s="13" customFormat="1" ht="22.5">
      <c r="B1150" s="214"/>
      <c r="C1150" s="215"/>
      <c r="D1150" s="205" t="s">
        <v>284</v>
      </c>
      <c r="E1150" s="216" t="s">
        <v>1</v>
      </c>
      <c r="F1150" s="217" t="s">
        <v>1364</v>
      </c>
      <c r="G1150" s="215"/>
      <c r="H1150" s="218">
        <v>10.403</v>
      </c>
      <c r="I1150" s="219"/>
      <c r="J1150" s="215"/>
      <c r="K1150" s="215"/>
      <c r="L1150" s="220"/>
      <c r="M1150" s="221"/>
      <c r="N1150" s="222"/>
      <c r="O1150" s="222"/>
      <c r="P1150" s="222"/>
      <c r="Q1150" s="222"/>
      <c r="R1150" s="222"/>
      <c r="S1150" s="222"/>
      <c r="T1150" s="223"/>
      <c r="AT1150" s="224" t="s">
        <v>284</v>
      </c>
      <c r="AU1150" s="224" t="s">
        <v>86</v>
      </c>
      <c r="AV1150" s="13" t="s">
        <v>86</v>
      </c>
      <c r="AW1150" s="13" t="s">
        <v>32</v>
      </c>
      <c r="AX1150" s="13" t="s">
        <v>76</v>
      </c>
      <c r="AY1150" s="224" t="s">
        <v>205</v>
      </c>
    </row>
    <row r="1151" spans="2:51" s="13" customFormat="1" ht="12">
      <c r="B1151" s="214"/>
      <c r="C1151" s="215"/>
      <c r="D1151" s="205" t="s">
        <v>284</v>
      </c>
      <c r="E1151" s="216" t="s">
        <v>1</v>
      </c>
      <c r="F1151" s="217" t="s">
        <v>1365</v>
      </c>
      <c r="G1151" s="215"/>
      <c r="H1151" s="218">
        <v>13.031</v>
      </c>
      <c r="I1151" s="219"/>
      <c r="J1151" s="215"/>
      <c r="K1151" s="215"/>
      <c r="L1151" s="220"/>
      <c r="M1151" s="221"/>
      <c r="N1151" s="222"/>
      <c r="O1151" s="222"/>
      <c r="P1151" s="222"/>
      <c r="Q1151" s="222"/>
      <c r="R1151" s="222"/>
      <c r="S1151" s="222"/>
      <c r="T1151" s="223"/>
      <c r="AT1151" s="224" t="s">
        <v>284</v>
      </c>
      <c r="AU1151" s="224" t="s">
        <v>86</v>
      </c>
      <c r="AV1151" s="13" t="s">
        <v>86</v>
      </c>
      <c r="AW1151" s="13" t="s">
        <v>32</v>
      </c>
      <c r="AX1151" s="13" t="s">
        <v>76</v>
      </c>
      <c r="AY1151" s="224" t="s">
        <v>205</v>
      </c>
    </row>
    <row r="1152" spans="2:51" s="13" customFormat="1" ht="12">
      <c r="B1152" s="214"/>
      <c r="C1152" s="215"/>
      <c r="D1152" s="205" t="s">
        <v>284</v>
      </c>
      <c r="E1152" s="216" t="s">
        <v>1</v>
      </c>
      <c r="F1152" s="217" t="s">
        <v>1370</v>
      </c>
      <c r="G1152" s="215"/>
      <c r="H1152" s="218">
        <v>40.5</v>
      </c>
      <c r="I1152" s="219"/>
      <c r="J1152" s="215"/>
      <c r="K1152" s="215"/>
      <c r="L1152" s="220"/>
      <c r="M1152" s="221"/>
      <c r="N1152" s="222"/>
      <c r="O1152" s="222"/>
      <c r="P1152" s="222"/>
      <c r="Q1152" s="222"/>
      <c r="R1152" s="222"/>
      <c r="S1152" s="222"/>
      <c r="T1152" s="223"/>
      <c r="AT1152" s="224" t="s">
        <v>284</v>
      </c>
      <c r="AU1152" s="224" t="s">
        <v>86</v>
      </c>
      <c r="AV1152" s="13" t="s">
        <v>86</v>
      </c>
      <c r="AW1152" s="13" t="s">
        <v>32</v>
      </c>
      <c r="AX1152" s="13" t="s">
        <v>76</v>
      </c>
      <c r="AY1152" s="224" t="s">
        <v>205</v>
      </c>
    </row>
    <row r="1153" spans="2:51" s="13" customFormat="1" ht="12">
      <c r="B1153" s="214"/>
      <c r="C1153" s="215"/>
      <c r="D1153" s="205" t="s">
        <v>284</v>
      </c>
      <c r="E1153" s="216" t="s">
        <v>1</v>
      </c>
      <c r="F1153" s="217" t="s">
        <v>1371</v>
      </c>
      <c r="G1153" s="215"/>
      <c r="H1153" s="218">
        <v>5.84</v>
      </c>
      <c r="I1153" s="219"/>
      <c r="J1153" s="215"/>
      <c r="K1153" s="215"/>
      <c r="L1153" s="220"/>
      <c r="M1153" s="221"/>
      <c r="N1153" s="222"/>
      <c r="O1153" s="222"/>
      <c r="P1153" s="222"/>
      <c r="Q1153" s="222"/>
      <c r="R1153" s="222"/>
      <c r="S1153" s="222"/>
      <c r="T1153" s="223"/>
      <c r="AT1153" s="224" t="s">
        <v>284</v>
      </c>
      <c r="AU1153" s="224" t="s">
        <v>86</v>
      </c>
      <c r="AV1153" s="13" t="s">
        <v>86</v>
      </c>
      <c r="AW1153" s="13" t="s">
        <v>32</v>
      </c>
      <c r="AX1153" s="13" t="s">
        <v>76</v>
      </c>
      <c r="AY1153" s="224" t="s">
        <v>205</v>
      </c>
    </row>
    <row r="1154" spans="2:51" s="13" customFormat="1" ht="12">
      <c r="B1154" s="214"/>
      <c r="C1154" s="215"/>
      <c r="D1154" s="205" t="s">
        <v>284</v>
      </c>
      <c r="E1154" s="216" t="s">
        <v>1</v>
      </c>
      <c r="F1154" s="217" t="s">
        <v>2126</v>
      </c>
      <c r="G1154" s="215"/>
      <c r="H1154" s="218">
        <v>-503.493</v>
      </c>
      <c r="I1154" s="219"/>
      <c r="J1154" s="215"/>
      <c r="K1154" s="215"/>
      <c r="L1154" s="220"/>
      <c r="M1154" s="221"/>
      <c r="N1154" s="222"/>
      <c r="O1154" s="222"/>
      <c r="P1154" s="222"/>
      <c r="Q1154" s="222"/>
      <c r="R1154" s="222"/>
      <c r="S1154" s="222"/>
      <c r="T1154" s="223"/>
      <c r="AT1154" s="224" t="s">
        <v>284</v>
      </c>
      <c r="AU1154" s="224" t="s">
        <v>86</v>
      </c>
      <c r="AV1154" s="13" t="s">
        <v>86</v>
      </c>
      <c r="AW1154" s="13" t="s">
        <v>32</v>
      </c>
      <c r="AX1154" s="13" t="s">
        <v>76</v>
      </c>
      <c r="AY1154" s="224" t="s">
        <v>205</v>
      </c>
    </row>
    <row r="1155" spans="2:51" s="15" customFormat="1" ht="12">
      <c r="B1155" s="239"/>
      <c r="C1155" s="240"/>
      <c r="D1155" s="205" t="s">
        <v>284</v>
      </c>
      <c r="E1155" s="241" t="s">
        <v>1</v>
      </c>
      <c r="F1155" s="242" t="s">
        <v>453</v>
      </c>
      <c r="G1155" s="240"/>
      <c r="H1155" s="243">
        <v>2237.579</v>
      </c>
      <c r="I1155" s="244"/>
      <c r="J1155" s="240"/>
      <c r="K1155" s="240"/>
      <c r="L1155" s="245"/>
      <c r="M1155" s="246"/>
      <c r="N1155" s="247"/>
      <c r="O1155" s="247"/>
      <c r="P1155" s="247"/>
      <c r="Q1155" s="247"/>
      <c r="R1155" s="247"/>
      <c r="S1155" s="247"/>
      <c r="T1155" s="248"/>
      <c r="AT1155" s="249" t="s">
        <v>284</v>
      </c>
      <c r="AU1155" s="249" t="s">
        <v>86</v>
      </c>
      <c r="AV1155" s="15" t="s">
        <v>211</v>
      </c>
      <c r="AW1155" s="15" t="s">
        <v>32</v>
      </c>
      <c r="AX1155" s="15" t="s">
        <v>84</v>
      </c>
      <c r="AY1155" s="249" t="s">
        <v>205</v>
      </c>
    </row>
    <row r="1156" spans="1:65" s="2" customFormat="1" ht="24.2" customHeight="1">
      <c r="A1156" s="35"/>
      <c r="B1156" s="36"/>
      <c r="C1156" s="192" t="s">
        <v>2127</v>
      </c>
      <c r="D1156" s="192" t="s">
        <v>207</v>
      </c>
      <c r="E1156" s="193" t="s">
        <v>2128</v>
      </c>
      <c r="F1156" s="194" t="s">
        <v>2129</v>
      </c>
      <c r="G1156" s="195" t="s">
        <v>282</v>
      </c>
      <c r="H1156" s="196">
        <v>2237.579</v>
      </c>
      <c r="I1156" s="197"/>
      <c r="J1156" s="198">
        <f>ROUND(I1156*H1156,2)</f>
        <v>0</v>
      </c>
      <c r="K1156" s="194" t="s">
        <v>963</v>
      </c>
      <c r="L1156" s="40"/>
      <c r="M1156" s="199" t="s">
        <v>1</v>
      </c>
      <c r="N1156" s="200" t="s">
        <v>41</v>
      </c>
      <c r="O1156" s="72"/>
      <c r="P1156" s="201">
        <f>O1156*H1156</f>
        <v>0</v>
      </c>
      <c r="Q1156" s="201">
        <v>0.00029</v>
      </c>
      <c r="R1156" s="201">
        <f>Q1156*H1156</f>
        <v>0.6488979100000001</v>
      </c>
      <c r="S1156" s="201">
        <v>0</v>
      </c>
      <c r="T1156" s="202">
        <f>S1156*H1156</f>
        <v>0</v>
      </c>
      <c r="U1156" s="35"/>
      <c r="V1156" s="35"/>
      <c r="W1156" s="35"/>
      <c r="X1156" s="35"/>
      <c r="Y1156" s="35"/>
      <c r="Z1156" s="35"/>
      <c r="AA1156" s="35"/>
      <c r="AB1156" s="35"/>
      <c r="AC1156" s="35"/>
      <c r="AD1156" s="35"/>
      <c r="AE1156" s="35"/>
      <c r="AR1156" s="203" t="s">
        <v>341</v>
      </c>
      <c r="AT1156" s="203" t="s">
        <v>207</v>
      </c>
      <c r="AU1156" s="203" t="s">
        <v>86</v>
      </c>
      <c r="AY1156" s="18" t="s">
        <v>205</v>
      </c>
      <c r="BE1156" s="204">
        <f>IF(N1156="základní",J1156,0)</f>
        <v>0</v>
      </c>
      <c r="BF1156" s="204">
        <f>IF(N1156="snížená",J1156,0)</f>
        <v>0</v>
      </c>
      <c r="BG1156" s="204">
        <f>IF(N1156="zákl. přenesená",J1156,0)</f>
        <v>0</v>
      </c>
      <c r="BH1156" s="204">
        <f>IF(N1156="sníž. přenesená",J1156,0)</f>
        <v>0</v>
      </c>
      <c r="BI1156" s="204">
        <f>IF(N1156="nulová",J1156,0)</f>
        <v>0</v>
      </c>
      <c r="BJ1156" s="18" t="s">
        <v>84</v>
      </c>
      <c r="BK1156" s="204">
        <f>ROUND(I1156*H1156,2)</f>
        <v>0</v>
      </c>
      <c r="BL1156" s="18" t="s">
        <v>341</v>
      </c>
      <c r="BM1156" s="203" t="s">
        <v>2130</v>
      </c>
    </row>
    <row r="1157" spans="2:51" s="13" customFormat="1" ht="12">
      <c r="B1157" s="214"/>
      <c r="C1157" s="215"/>
      <c r="D1157" s="205" t="s">
        <v>284</v>
      </c>
      <c r="E1157" s="216" t="s">
        <v>1</v>
      </c>
      <c r="F1157" s="217" t="s">
        <v>861</v>
      </c>
      <c r="G1157" s="215"/>
      <c r="H1157" s="218">
        <v>1461</v>
      </c>
      <c r="I1157" s="219"/>
      <c r="J1157" s="215"/>
      <c r="K1157" s="215"/>
      <c r="L1157" s="220"/>
      <c r="M1157" s="221"/>
      <c r="N1157" s="222"/>
      <c r="O1157" s="222"/>
      <c r="P1157" s="222"/>
      <c r="Q1157" s="222"/>
      <c r="R1157" s="222"/>
      <c r="S1157" s="222"/>
      <c r="T1157" s="223"/>
      <c r="AT1157" s="224" t="s">
        <v>284</v>
      </c>
      <c r="AU1157" s="224" t="s">
        <v>86</v>
      </c>
      <c r="AV1157" s="13" t="s">
        <v>86</v>
      </c>
      <c r="AW1157" s="13" t="s">
        <v>32</v>
      </c>
      <c r="AX1157" s="13" t="s">
        <v>76</v>
      </c>
      <c r="AY1157" s="224" t="s">
        <v>205</v>
      </c>
    </row>
    <row r="1158" spans="2:51" s="13" customFormat="1" ht="12">
      <c r="B1158" s="214"/>
      <c r="C1158" s="215"/>
      <c r="D1158" s="205" t="s">
        <v>284</v>
      </c>
      <c r="E1158" s="216" t="s">
        <v>1</v>
      </c>
      <c r="F1158" s="217" t="s">
        <v>2120</v>
      </c>
      <c r="G1158" s="215"/>
      <c r="H1158" s="218">
        <v>136.8</v>
      </c>
      <c r="I1158" s="219"/>
      <c r="J1158" s="215"/>
      <c r="K1158" s="215"/>
      <c r="L1158" s="220"/>
      <c r="M1158" s="221"/>
      <c r="N1158" s="222"/>
      <c r="O1158" s="222"/>
      <c r="P1158" s="222"/>
      <c r="Q1158" s="222"/>
      <c r="R1158" s="222"/>
      <c r="S1158" s="222"/>
      <c r="T1158" s="223"/>
      <c r="AT1158" s="224" t="s">
        <v>284</v>
      </c>
      <c r="AU1158" s="224" t="s">
        <v>86</v>
      </c>
      <c r="AV1158" s="13" t="s">
        <v>86</v>
      </c>
      <c r="AW1158" s="13" t="s">
        <v>32</v>
      </c>
      <c r="AX1158" s="13" t="s">
        <v>76</v>
      </c>
      <c r="AY1158" s="224" t="s">
        <v>205</v>
      </c>
    </row>
    <row r="1159" spans="2:51" s="13" customFormat="1" ht="12">
      <c r="B1159" s="214"/>
      <c r="C1159" s="215"/>
      <c r="D1159" s="205" t="s">
        <v>284</v>
      </c>
      <c r="E1159" s="216" t="s">
        <v>1</v>
      </c>
      <c r="F1159" s="217" t="s">
        <v>2121</v>
      </c>
      <c r="G1159" s="215"/>
      <c r="H1159" s="218">
        <v>42.44</v>
      </c>
      <c r="I1159" s="219"/>
      <c r="J1159" s="215"/>
      <c r="K1159" s="215"/>
      <c r="L1159" s="220"/>
      <c r="M1159" s="221"/>
      <c r="N1159" s="222"/>
      <c r="O1159" s="222"/>
      <c r="P1159" s="222"/>
      <c r="Q1159" s="222"/>
      <c r="R1159" s="222"/>
      <c r="S1159" s="222"/>
      <c r="T1159" s="223"/>
      <c r="AT1159" s="224" t="s">
        <v>284</v>
      </c>
      <c r="AU1159" s="224" t="s">
        <v>86</v>
      </c>
      <c r="AV1159" s="13" t="s">
        <v>86</v>
      </c>
      <c r="AW1159" s="13" t="s">
        <v>32</v>
      </c>
      <c r="AX1159" s="13" t="s">
        <v>76</v>
      </c>
      <c r="AY1159" s="224" t="s">
        <v>205</v>
      </c>
    </row>
    <row r="1160" spans="2:51" s="13" customFormat="1" ht="12">
      <c r="B1160" s="214"/>
      <c r="C1160" s="215"/>
      <c r="D1160" s="205" t="s">
        <v>284</v>
      </c>
      <c r="E1160" s="216" t="s">
        <v>1</v>
      </c>
      <c r="F1160" s="217" t="s">
        <v>2122</v>
      </c>
      <c r="G1160" s="215"/>
      <c r="H1160" s="218">
        <v>13.5</v>
      </c>
      <c r="I1160" s="219"/>
      <c r="J1160" s="215"/>
      <c r="K1160" s="215"/>
      <c r="L1160" s="220"/>
      <c r="M1160" s="221"/>
      <c r="N1160" s="222"/>
      <c r="O1160" s="222"/>
      <c r="P1160" s="222"/>
      <c r="Q1160" s="222"/>
      <c r="R1160" s="222"/>
      <c r="S1160" s="222"/>
      <c r="T1160" s="223"/>
      <c r="AT1160" s="224" t="s">
        <v>284</v>
      </c>
      <c r="AU1160" s="224" t="s">
        <v>86</v>
      </c>
      <c r="AV1160" s="13" t="s">
        <v>86</v>
      </c>
      <c r="AW1160" s="13" t="s">
        <v>32</v>
      </c>
      <c r="AX1160" s="13" t="s">
        <v>76</v>
      </c>
      <c r="AY1160" s="224" t="s">
        <v>205</v>
      </c>
    </row>
    <row r="1161" spans="2:51" s="13" customFormat="1" ht="12">
      <c r="B1161" s="214"/>
      <c r="C1161" s="215"/>
      <c r="D1161" s="205" t="s">
        <v>284</v>
      </c>
      <c r="E1161" s="216" t="s">
        <v>1</v>
      </c>
      <c r="F1161" s="217" t="s">
        <v>2123</v>
      </c>
      <c r="G1161" s="215"/>
      <c r="H1161" s="218">
        <v>269.6</v>
      </c>
      <c r="I1161" s="219"/>
      <c r="J1161" s="215"/>
      <c r="K1161" s="215"/>
      <c r="L1161" s="220"/>
      <c r="M1161" s="221"/>
      <c r="N1161" s="222"/>
      <c r="O1161" s="222"/>
      <c r="P1161" s="222"/>
      <c r="Q1161" s="222"/>
      <c r="R1161" s="222"/>
      <c r="S1161" s="222"/>
      <c r="T1161" s="223"/>
      <c r="AT1161" s="224" t="s">
        <v>284</v>
      </c>
      <c r="AU1161" s="224" t="s">
        <v>86</v>
      </c>
      <c r="AV1161" s="13" t="s">
        <v>86</v>
      </c>
      <c r="AW1161" s="13" t="s">
        <v>32</v>
      </c>
      <c r="AX1161" s="13" t="s">
        <v>76</v>
      </c>
      <c r="AY1161" s="224" t="s">
        <v>205</v>
      </c>
    </row>
    <row r="1162" spans="2:51" s="13" customFormat="1" ht="12">
      <c r="B1162" s="214"/>
      <c r="C1162" s="215"/>
      <c r="D1162" s="205" t="s">
        <v>284</v>
      </c>
      <c r="E1162" s="216" t="s">
        <v>1</v>
      </c>
      <c r="F1162" s="217" t="s">
        <v>2124</v>
      </c>
      <c r="G1162" s="215"/>
      <c r="H1162" s="218">
        <v>532.88</v>
      </c>
      <c r="I1162" s="219"/>
      <c r="J1162" s="215"/>
      <c r="K1162" s="215"/>
      <c r="L1162" s="220"/>
      <c r="M1162" s="221"/>
      <c r="N1162" s="222"/>
      <c r="O1162" s="222"/>
      <c r="P1162" s="222"/>
      <c r="Q1162" s="222"/>
      <c r="R1162" s="222"/>
      <c r="S1162" s="222"/>
      <c r="T1162" s="223"/>
      <c r="AT1162" s="224" t="s">
        <v>284</v>
      </c>
      <c r="AU1162" s="224" t="s">
        <v>86</v>
      </c>
      <c r="AV1162" s="13" t="s">
        <v>86</v>
      </c>
      <c r="AW1162" s="13" t="s">
        <v>32</v>
      </c>
      <c r="AX1162" s="13" t="s">
        <v>76</v>
      </c>
      <c r="AY1162" s="224" t="s">
        <v>205</v>
      </c>
    </row>
    <row r="1163" spans="2:51" s="13" customFormat="1" ht="12">
      <c r="B1163" s="214"/>
      <c r="C1163" s="215"/>
      <c r="D1163" s="205" t="s">
        <v>284</v>
      </c>
      <c r="E1163" s="216" t="s">
        <v>1</v>
      </c>
      <c r="F1163" s="217" t="s">
        <v>2125</v>
      </c>
      <c r="G1163" s="215"/>
      <c r="H1163" s="218">
        <v>166.58</v>
      </c>
      <c r="I1163" s="219"/>
      <c r="J1163" s="215"/>
      <c r="K1163" s="215"/>
      <c r="L1163" s="220"/>
      <c r="M1163" s="221"/>
      <c r="N1163" s="222"/>
      <c r="O1163" s="222"/>
      <c r="P1163" s="222"/>
      <c r="Q1163" s="222"/>
      <c r="R1163" s="222"/>
      <c r="S1163" s="222"/>
      <c r="T1163" s="223"/>
      <c r="AT1163" s="224" t="s">
        <v>284</v>
      </c>
      <c r="AU1163" s="224" t="s">
        <v>86</v>
      </c>
      <c r="AV1163" s="13" t="s">
        <v>86</v>
      </c>
      <c r="AW1163" s="13" t="s">
        <v>32</v>
      </c>
      <c r="AX1163" s="13" t="s">
        <v>76</v>
      </c>
      <c r="AY1163" s="224" t="s">
        <v>205</v>
      </c>
    </row>
    <row r="1164" spans="2:51" s="13" customFormat="1" ht="12">
      <c r="B1164" s="214"/>
      <c r="C1164" s="215"/>
      <c r="D1164" s="205" t="s">
        <v>284</v>
      </c>
      <c r="E1164" s="216" t="s">
        <v>1</v>
      </c>
      <c r="F1164" s="217" t="s">
        <v>1350</v>
      </c>
      <c r="G1164" s="215"/>
      <c r="H1164" s="218">
        <v>48.498</v>
      </c>
      <c r="I1164" s="219"/>
      <c r="J1164" s="215"/>
      <c r="K1164" s="215"/>
      <c r="L1164" s="220"/>
      <c r="M1164" s="221"/>
      <c r="N1164" s="222"/>
      <c r="O1164" s="222"/>
      <c r="P1164" s="222"/>
      <c r="Q1164" s="222"/>
      <c r="R1164" s="222"/>
      <c r="S1164" s="222"/>
      <c r="T1164" s="223"/>
      <c r="AT1164" s="224" t="s">
        <v>284</v>
      </c>
      <c r="AU1164" s="224" t="s">
        <v>86</v>
      </c>
      <c r="AV1164" s="13" t="s">
        <v>86</v>
      </c>
      <c r="AW1164" s="13" t="s">
        <v>32</v>
      </c>
      <c r="AX1164" s="13" t="s">
        <v>76</v>
      </c>
      <c r="AY1164" s="224" t="s">
        <v>205</v>
      </c>
    </row>
    <row r="1165" spans="2:51" s="13" customFormat="1" ht="22.5">
      <c r="B1165" s="214"/>
      <c r="C1165" s="215"/>
      <c r="D1165" s="205" t="s">
        <v>284</v>
      </c>
      <c r="E1165" s="216" t="s">
        <v>1</v>
      </c>
      <c r="F1165" s="217" t="s">
        <v>1364</v>
      </c>
      <c r="G1165" s="215"/>
      <c r="H1165" s="218">
        <v>10.403</v>
      </c>
      <c r="I1165" s="219"/>
      <c r="J1165" s="215"/>
      <c r="K1165" s="215"/>
      <c r="L1165" s="220"/>
      <c r="M1165" s="221"/>
      <c r="N1165" s="222"/>
      <c r="O1165" s="222"/>
      <c r="P1165" s="222"/>
      <c r="Q1165" s="222"/>
      <c r="R1165" s="222"/>
      <c r="S1165" s="222"/>
      <c r="T1165" s="223"/>
      <c r="AT1165" s="224" t="s">
        <v>284</v>
      </c>
      <c r="AU1165" s="224" t="s">
        <v>86</v>
      </c>
      <c r="AV1165" s="13" t="s">
        <v>86</v>
      </c>
      <c r="AW1165" s="13" t="s">
        <v>32</v>
      </c>
      <c r="AX1165" s="13" t="s">
        <v>76</v>
      </c>
      <c r="AY1165" s="224" t="s">
        <v>205</v>
      </c>
    </row>
    <row r="1166" spans="2:51" s="13" customFormat="1" ht="12">
      <c r="B1166" s="214"/>
      <c r="C1166" s="215"/>
      <c r="D1166" s="205" t="s">
        <v>284</v>
      </c>
      <c r="E1166" s="216" t="s">
        <v>1</v>
      </c>
      <c r="F1166" s="217" t="s">
        <v>1365</v>
      </c>
      <c r="G1166" s="215"/>
      <c r="H1166" s="218">
        <v>13.031</v>
      </c>
      <c r="I1166" s="219"/>
      <c r="J1166" s="215"/>
      <c r="K1166" s="215"/>
      <c r="L1166" s="220"/>
      <c r="M1166" s="221"/>
      <c r="N1166" s="222"/>
      <c r="O1166" s="222"/>
      <c r="P1166" s="222"/>
      <c r="Q1166" s="222"/>
      <c r="R1166" s="222"/>
      <c r="S1166" s="222"/>
      <c r="T1166" s="223"/>
      <c r="AT1166" s="224" t="s">
        <v>284</v>
      </c>
      <c r="AU1166" s="224" t="s">
        <v>86</v>
      </c>
      <c r="AV1166" s="13" t="s">
        <v>86</v>
      </c>
      <c r="AW1166" s="13" t="s">
        <v>32</v>
      </c>
      <c r="AX1166" s="13" t="s">
        <v>76</v>
      </c>
      <c r="AY1166" s="224" t="s">
        <v>205</v>
      </c>
    </row>
    <row r="1167" spans="2:51" s="13" customFormat="1" ht="12">
      <c r="B1167" s="214"/>
      <c r="C1167" s="215"/>
      <c r="D1167" s="205" t="s">
        <v>284</v>
      </c>
      <c r="E1167" s="216" t="s">
        <v>1</v>
      </c>
      <c r="F1167" s="217" t="s">
        <v>1370</v>
      </c>
      <c r="G1167" s="215"/>
      <c r="H1167" s="218">
        <v>40.5</v>
      </c>
      <c r="I1167" s="219"/>
      <c r="J1167" s="215"/>
      <c r="K1167" s="215"/>
      <c r="L1167" s="220"/>
      <c r="M1167" s="221"/>
      <c r="N1167" s="222"/>
      <c r="O1167" s="222"/>
      <c r="P1167" s="222"/>
      <c r="Q1167" s="222"/>
      <c r="R1167" s="222"/>
      <c r="S1167" s="222"/>
      <c r="T1167" s="223"/>
      <c r="AT1167" s="224" t="s">
        <v>284</v>
      </c>
      <c r="AU1167" s="224" t="s">
        <v>86</v>
      </c>
      <c r="AV1167" s="13" t="s">
        <v>86</v>
      </c>
      <c r="AW1167" s="13" t="s">
        <v>32</v>
      </c>
      <c r="AX1167" s="13" t="s">
        <v>76</v>
      </c>
      <c r="AY1167" s="224" t="s">
        <v>205</v>
      </c>
    </row>
    <row r="1168" spans="2:51" s="13" customFormat="1" ht="12">
      <c r="B1168" s="214"/>
      <c r="C1168" s="215"/>
      <c r="D1168" s="205" t="s">
        <v>284</v>
      </c>
      <c r="E1168" s="216" t="s">
        <v>1</v>
      </c>
      <c r="F1168" s="217" t="s">
        <v>1371</v>
      </c>
      <c r="G1168" s="215"/>
      <c r="H1168" s="218">
        <v>5.84</v>
      </c>
      <c r="I1168" s="219"/>
      <c r="J1168" s="215"/>
      <c r="K1168" s="215"/>
      <c r="L1168" s="220"/>
      <c r="M1168" s="221"/>
      <c r="N1168" s="222"/>
      <c r="O1168" s="222"/>
      <c r="P1168" s="222"/>
      <c r="Q1168" s="222"/>
      <c r="R1168" s="222"/>
      <c r="S1168" s="222"/>
      <c r="T1168" s="223"/>
      <c r="AT1168" s="224" t="s">
        <v>284</v>
      </c>
      <c r="AU1168" s="224" t="s">
        <v>86</v>
      </c>
      <c r="AV1168" s="13" t="s">
        <v>86</v>
      </c>
      <c r="AW1168" s="13" t="s">
        <v>32</v>
      </c>
      <c r="AX1168" s="13" t="s">
        <v>76</v>
      </c>
      <c r="AY1168" s="224" t="s">
        <v>205</v>
      </c>
    </row>
    <row r="1169" spans="2:51" s="13" customFormat="1" ht="12">
      <c r="B1169" s="214"/>
      <c r="C1169" s="215"/>
      <c r="D1169" s="205" t="s">
        <v>284</v>
      </c>
      <c r="E1169" s="216" t="s">
        <v>1</v>
      </c>
      <c r="F1169" s="217" t="s">
        <v>2126</v>
      </c>
      <c r="G1169" s="215"/>
      <c r="H1169" s="218">
        <v>-503.493</v>
      </c>
      <c r="I1169" s="219"/>
      <c r="J1169" s="215"/>
      <c r="K1169" s="215"/>
      <c r="L1169" s="220"/>
      <c r="M1169" s="221"/>
      <c r="N1169" s="222"/>
      <c r="O1169" s="222"/>
      <c r="P1169" s="222"/>
      <c r="Q1169" s="222"/>
      <c r="R1169" s="222"/>
      <c r="S1169" s="222"/>
      <c r="T1169" s="223"/>
      <c r="AT1169" s="224" t="s">
        <v>284</v>
      </c>
      <c r="AU1169" s="224" t="s">
        <v>86</v>
      </c>
      <c r="AV1169" s="13" t="s">
        <v>86</v>
      </c>
      <c r="AW1169" s="13" t="s">
        <v>32</v>
      </c>
      <c r="AX1169" s="13" t="s">
        <v>76</v>
      </c>
      <c r="AY1169" s="224" t="s">
        <v>205</v>
      </c>
    </row>
    <row r="1170" spans="2:51" s="15" customFormat="1" ht="12">
      <c r="B1170" s="239"/>
      <c r="C1170" s="240"/>
      <c r="D1170" s="205" t="s">
        <v>284</v>
      </c>
      <c r="E1170" s="241" t="s">
        <v>1</v>
      </c>
      <c r="F1170" s="242" t="s">
        <v>453</v>
      </c>
      <c r="G1170" s="240"/>
      <c r="H1170" s="243">
        <v>2237.579</v>
      </c>
      <c r="I1170" s="244"/>
      <c r="J1170" s="240"/>
      <c r="K1170" s="240"/>
      <c r="L1170" s="245"/>
      <c r="M1170" s="246"/>
      <c r="N1170" s="247"/>
      <c r="O1170" s="247"/>
      <c r="P1170" s="247"/>
      <c r="Q1170" s="247"/>
      <c r="R1170" s="247"/>
      <c r="S1170" s="247"/>
      <c r="T1170" s="248"/>
      <c r="AT1170" s="249" t="s">
        <v>284</v>
      </c>
      <c r="AU1170" s="249" t="s">
        <v>86</v>
      </c>
      <c r="AV1170" s="15" t="s">
        <v>211</v>
      </c>
      <c r="AW1170" s="15" t="s">
        <v>32</v>
      </c>
      <c r="AX1170" s="15" t="s">
        <v>84</v>
      </c>
      <c r="AY1170" s="249" t="s">
        <v>205</v>
      </c>
    </row>
    <row r="1171" spans="2:63" s="12" customFormat="1" ht="25.9" customHeight="1">
      <c r="B1171" s="176"/>
      <c r="C1171" s="177"/>
      <c r="D1171" s="178" t="s">
        <v>75</v>
      </c>
      <c r="E1171" s="179" t="s">
        <v>502</v>
      </c>
      <c r="F1171" s="179" t="s">
        <v>2131</v>
      </c>
      <c r="G1171" s="177"/>
      <c r="H1171" s="177"/>
      <c r="I1171" s="180"/>
      <c r="J1171" s="181">
        <f>BK1171</f>
        <v>0</v>
      </c>
      <c r="K1171" s="177"/>
      <c r="L1171" s="182"/>
      <c r="M1171" s="183"/>
      <c r="N1171" s="184"/>
      <c r="O1171" s="184"/>
      <c r="P1171" s="185">
        <f>P1172</f>
        <v>0</v>
      </c>
      <c r="Q1171" s="184"/>
      <c r="R1171" s="185">
        <f>R1172</f>
        <v>0</v>
      </c>
      <c r="S1171" s="184"/>
      <c r="T1171" s="186">
        <f>T1172</f>
        <v>0</v>
      </c>
      <c r="AR1171" s="187" t="s">
        <v>218</v>
      </c>
      <c r="AT1171" s="188" t="s">
        <v>75</v>
      </c>
      <c r="AU1171" s="188" t="s">
        <v>76</v>
      </c>
      <c r="AY1171" s="187" t="s">
        <v>205</v>
      </c>
      <c r="BK1171" s="189">
        <f>BK1172</f>
        <v>0</v>
      </c>
    </row>
    <row r="1172" spans="2:63" s="12" customFormat="1" ht="22.9" customHeight="1">
      <c r="B1172" s="176"/>
      <c r="C1172" s="177"/>
      <c r="D1172" s="178" t="s">
        <v>75</v>
      </c>
      <c r="E1172" s="190" t="s">
        <v>2132</v>
      </c>
      <c r="F1172" s="190" t="s">
        <v>2133</v>
      </c>
      <c r="G1172" s="177"/>
      <c r="H1172" s="177"/>
      <c r="I1172" s="180"/>
      <c r="J1172" s="191">
        <f>BK1172</f>
        <v>0</v>
      </c>
      <c r="K1172" s="177"/>
      <c r="L1172" s="182"/>
      <c r="M1172" s="183"/>
      <c r="N1172" s="184"/>
      <c r="O1172" s="184"/>
      <c r="P1172" s="185">
        <f>SUM(P1173:P1184)</f>
        <v>0</v>
      </c>
      <c r="Q1172" s="184"/>
      <c r="R1172" s="185">
        <f>SUM(R1173:R1184)</f>
        <v>0</v>
      </c>
      <c r="S1172" s="184"/>
      <c r="T1172" s="186">
        <f>SUM(T1173:T1184)</f>
        <v>0</v>
      </c>
      <c r="AR1172" s="187" t="s">
        <v>218</v>
      </c>
      <c r="AT1172" s="188" t="s">
        <v>75</v>
      </c>
      <c r="AU1172" s="188" t="s">
        <v>84</v>
      </c>
      <c r="AY1172" s="187" t="s">
        <v>205</v>
      </c>
      <c r="BK1172" s="189">
        <f>SUM(BK1173:BK1184)</f>
        <v>0</v>
      </c>
    </row>
    <row r="1173" spans="1:65" s="2" customFormat="1" ht="14.45" customHeight="1">
      <c r="A1173" s="35"/>
      <c r="B1173" s="36"/>
      <c r="C1173" s="192" t="s">
        <v>2134</v>
      </c>
      <c r="D1173" s="192" t="s">
        <v>207</v>
      </c>
      <c r="E1173" s="193" t="s">
        <v>2135</v>
      </c>
      <c r="F1173" s="194" t="s">
        <v>2136</v>
      </c>
      <c r="G1173" s="195" t="s">
        <v>2137</v>
      </c>
      <c r="H1173" s="196">
        <v>13918</v>
      </c>
      <c r="I1173" s="197"/>
      <c r="J1173" s="198">
        <f>ROUND(I1173*H1173,2)</f>
        <v>0</v>
      </c>
      <c r="K1173" s="194" t="s">
        <v>1</v>
      </c>
      <c r="L1173" s="40"/>
      <c r="M1173" s="199" t="s">
        <v>1</v>
      </c>
      <c r="N1173" s="200" t="s">
        <v>41</v>
      </c>
      <c r="O1173" s="72"/>
      <c r="P1173" s="201">
        <f>O1173*H1173</f>
        <v>0</v>
      </c>
      <c r="Q1173" s="201">
        <v>0</v>
      </c>
      <c r="R1173" s="201">
        <f>Q1173*H1173</f>
        <v>0</v>
      </c>
      <c r="S1173" s="201">
        <v>0</v>
      </c>
      <c r="T1173" s="202">
        <f>S1173*H1173</f>
        <v>0</v>
      </c>
      <c r="U1173" s="35"/>
      <c r="V1173" s="35"/>
      <c r="W1173" s="35"/>
      <c r="X1173" s="35"/>
      <c r="Y1173" s="35"/>
      <c r="Z1173" s="35"/>
      <c r="AA1173" s="35"/>
      <c r="AB1173" s="35"/>
      <c r="AC1173" s="35"/>
      <c r="AD1173" s="35"/>
      <c r="AE1173" s="35"/>
      <c r="AR1173" s="203" t="s">
        <v>826</v>
      </c>
      <c r="AT1173" s="203" t="s">
        <v>207</v>
      </c>
      <c r="AU1173" s="203" t="s">
        <v>86</v>
      </c>
      <c r="AY1173" s="18" t="s">
        <v>205</v>
      </c>
      <c r="BE1173" s="204">
        <f>IF(N1173="základní",J1173,0)</f>
        <v>0</v>
      </c>
      <c r="BF1173" s="204">
        <f>IF(N1173="snížená",J1173,0)</f>
        <v>0</v>
      </c>
      <c r="BG1173" s="204">
        <f>IF(N1173="zákl. přenesená",J1173,0)</f>
        <v>0</v>
      </c>
      <c r="BH1173" s="204">
        <f>IF(N1173="sníž. přenesená",J1173,0)</f>
        <v>0</v>
      </c>
      <c r="BI1173" s="204">
        <f>IF(N1173="nulová",J1173,0)</f>
        <v>0</v>
      </c>
      <c r="BJ1173" s="18" t="s">
        <v>84</v>
      </c>
      <c r="BK1173" s="204">
        <f>ROUND(I1173*H1173,2)</f>
        <v>0</v>
      </c>
      <c r="BL1173" s="18" t="s">
        <v>826</v>
      </c>
      <c r="BM1173" s="203" t="s">
        <v>2138</v>
      </c>
    </row>
    <row r="1174" spans="1:47" s="2" customFormat="1" ht="185.25">
      <c r="A1174" s="35"/>
      <c r="B1174" s="36"/>
      <c r="C1174" s="37"/>
      <c r="D1174" s="205" t="s">
        <v>225</v>
      </c>
      <c r="E1174" s="37"/>
      <c r="F1174" s="206" t="s">
        <v>2139</v>
      </c>
      <c r="G1174" s="37"/>
      <c r="H1174" s="37"/>
      <c r="I1174" s="207"/>
      <c r="J1174" s="37"/>
      <c r="K1174" s="37"/>
      <c r="L1174" s="40"/>
      <c r="M1174" s="208"/>
      <c r="N1174" s="209"/>
      <c r="O1174" s="72"/>
      <c r="P1174" s="72"/>
      <c r="Q1174" s="72"/>
      <c r="R1174" s="72"/>
      <c r="S1174" s="72"/>
      <c r="T1174" s="73"/>
      <c r="U1174" s="35"/>
      <c r="V1174" s="35"/>
      <c r="W1174" s="35"/>
      <c r="X1174" s="35"/>
      <c r="Y1174" s="35"/>
      <c r="Z1174" s="35"/>
      <c r="AA1174" s="35"/>
      <c r="AB1174" s="35"/>
      <c r="AC1174" s="35"/>
      <c r="AD1174" s="35"/>
      <c r="AE1174" s="35"/>
      <c r="AT1174" s="18" t="s">
        <v>225</v>
      </c>
      <c r="AU1174" s="18" t="s">
        <v>86</v>
      </c>
    </row>
    <row r="1175" spans="2:51" s="13" customFormat="1" ht="12">
      <c r="B1175" s="214"/>
      <c r="C1175" s="215"/>
      <c r="D1175" s="205" t="s">
        <v>284</v>
      </c>
      <c r="E1175" s="216" t="s">
        <v>1</v>
      </c>
      <c r="F1175" s="217" t="s">
        <v>2140</v>
      </c>
      <c r="G1175" s="215"/>
      <c r="H1175" s="218">
        <v>13918</v>
      </c>
      <c r="I1175" s="219"/>
      <c r="J1175" s="215"/>
      <c r="K1175" s="215"/>
      <c r="L1175" s="220"/>
      <c r="M1175" s="221"/>
      <c r="N1175" s="222"/>
      <c r="O1175" s="222"/>
      <c r="P1175" s="222"/>
      <c r="Q1175" s="222"/>
      <c r="R1175" s="222"/>
      <c r="S1175" s="222"/>
      <c r="T1175" s="223"/>
      <c r="AT1175" s="224" t="s">
        <v>284</v>
      </c>
      <c r="AU1175" s="224" t="s">
        <v>86</v>
      </c>
      <c r="AV1175" s="13" t="s">
        <v>86</v>
      </c>
      <c r="AW1175" s="13" t="s">
        <v>32</v>
      </c>
      <c r="AX1175" s="13" t="s">
        <v>84</v>
      </c>
      <c r="AY1175" s="224" t="s">
        <v>205</v>
      </c>
    </row>
    <row r="1176" spans="1:65" s="2" customFormat="1" ht="24.2" customHeight="1">
      <c r="A1176" s="35"/>
      <c r="B1176" s="36"/>
      <c r="C1176" s="192" t="s">
        <v>2141</v>
      </c>
      <c r="D1176" s="192" t="s">
        <v>207</v>
      </c>
      <c r="E1176" s="193" t="s">
        <v>2142</v>
      </c>
      <c r="F1176" s="194" t="s">
        <v>2143</v>
      </c>
      <c r="G1176" s="195" t="s">
        <v>2137</v>
      </c>
      <c r="H1176" s="196">
        <v>5011</v>
      </c>
      <c r="I1176" s="197"/>
      <c r="J1176" s="198">
        <f>ROUND(I1176*H1176,2)</f>
        <v>0</v>
      </c>
      <c r="K1176" s="194" t="s">
        <v>1</v>
      </c>
      <c r="L1176" s="40"/>
      <c r="M1176" s="199" t="s">
        <v>1</v>
      </c>
      <c r="N1176" s="200" t="s">
        <v>41</v>
      </c>
      <c r="O1176" s="72"/>
      <c r="P1176" s="201">
        <f>O1176*H1176</f>
        <v>0</v>
      </c>
      <c r="Q1176" s="201">
        <v>0</v>
      </c>
      <c r="R1176" s="201">
        <f>Q1176*H1176</f>
        <v>0</v>
      </c>
      <c r="S1176" s="201">
        <v>0</v>
      </c>
      <c r="T1176" s="202">
        <f>S1176*H1176</f>
        <v>0</v>
      </c>
      <c r="U1176" s="35"/>
      <c r="V1176" s="35"/>
      <c r="W1176" s="35"/>
      <c r="X1176" s="35"/>
      <c r="Y1176" s="35"/>
      <c r="Z1176" s="35"/>
      <c r="AA1176" s="35"/>
      <c r="AB1176" s="35"/>
      <c r="AC1176" s="35"/>
      <c r="AD1176" s="35"/>
      <c r="AE1176" s="35"/>
      <c r="AR1176" s="203" t="s">
        <v>826</v>
      </c>
      <c r="AT1176" s="203" t="s">
        <v>207</v>
      </c>
      <c r="AU1176" s="203" t="s">
        <v>86</v>
      </c>
      <c r="AY1176" s="18" t="s">
        <v>205</v>
      </c>
      <c r="BE1176" s="204">
        <f>IF(N1176="základní",J1176,0)</f>
        <v>0</v>
      </c>
      <c r="BF1176" s="204">
        <f>IF(N1176="snížená",J1176,0)</f>
        <v>0</v>
      </c>
      <c r="BG1176" s="204">
        <f>IF(N1176="zákl. přenesená",J1176,0)</f>
        <v>0</v>
      </c>
      <c r="BH1176" s="204">
        <f>IF(N1176="sníž. přenesená",J1176,0)</f>
        <v>0</v>
      </c>
      <c r="BI1176" s="204">
        <f>IF(N1176="nulová",J1176,0)</f>
        <v>0</v>
      </c>
      <c r="BJ1176" s="18" t="s">
        <v>84</v>
      </c>
      <c r="BK1176" s="204">
        <f>ROUND(I1176*H1176,2)</f>
        <v>0</v>
      </c>
      <c r="BL1176" s="18" t="s">
        <v>826</v>
      </c>
      <c r="BM1176" s="203" t="s">
        <v>2144</v>
      </c>
    </row>
    <row r="1177" spans="1:47" s="2" customFormat="1" ht="185.25">
      <c r="A1177" s="35"/>
      <c r="B1177" s="36"/>
      <c r="C1177" s="37"/>
      <c r="D1177" s="205" t="s">
        <v>225</v>
      </c>
      <c r="E1177" s="37"/>
      <c r="F1177" s="206" t="s">
        <v>2145</v>
      </c>
      <c r="G1177" s="37"/>
      <c r="H1177" s="37"/>
      <c r="I1177" s="207"/>
      <c r="J1177" s="37"/>
      <c r="K1177" s="37"/>
      <c r="L1177" s="40"/>
      <c r="M1177" s="208"/>
      <c r="N1177" s="209"/>
      <c r="O1177" s="72"/>
      <c r="P1177" s="72"/>
      <c r="Q1177" s="72"/>
      <c r="R1177" s="72"/>
      <c r="S1177" s="72"/>
      <c r="T1177" s="73"/>
      <c r="U1177" s="35"/>
      <c r="V1177" s="35"/>
      <c r="W1177" s="35"/>
      <c r="X1177" s="35"/>
      <c r="Y1177" s="35"/>
      <c r="Z1177" s="35"/>
      <c r="AA1177" s="35"/>
      <c r="AB1177" s="35"/>
      <c r="AC1177" s="35"/>
      <c r="AD1177" s="35"/>
      <c r="AE1177" s="35"/>
      <c r="AT1177" s="18" t="s">
        <v>225</v>
      </c>
      <c r="AU1177" s="18" t="s">
        <v>86</v>
      </c>
    </row>
    <row r="1178" spans="2:51" s="13" customFormat="1" ht="12">
      <c r="B1178" s="214"/>
      <c r="C1178" s="215"/>
      <c r="D1178" s="205" t="s">
        <v>284</v>
      </c>
      <c r="E1178" s="216" t="s">
        <v>1</v>
      </c>
      <c r="F1178" s="217" t="s">
        <v>2146</v>
      </c>
      <c r="G1178" s="215"/>
      <c r="H1178" s="218">
        <v>5011</v>
      </c>
      <c r="I1178" s="219"/>
      <c r="J1178" s="215"/>
      <c r="K1178" s="215"/>
      <c r="L1178" s="220"/>
      <c r="M1178" s="221"/>
      <c r="N1178" s="222"/>
      <c r="O1178" s="222"/>
      <c r="P1178" s="222"/>
      <c r="Q1178" s="222"/>
      <c r="R1178" s="222"/>
      <c r="S1178" s="222"/>
      <c r="T1178" s="223"/>
      <c r="AT1178" s="224" t="s">
        <v>284</v>
      </c>
      <c r="AU1178" s="224" t="s">
        <v>86</v>
      </c>
      <c r="AV1178" s="13" t="s">
        <v>86</v>
      </c>
      <c r="AW1178" s="13" t="s">
        <v>32</v>
      </c>
      <c r="AX1178" s="13" t="s">
        <v>84</v>
      </c>
      <c r="AY1178" s="224" t="s">
        <v>205</v>
      </c>
    </row>
    <row r="1179" spans="1:65" s="2" customFormat="1" ht="14.45" customHeight="1">
      <c r="A1179" s="35"/>
      <c r="B1179" s="36"/>
      <c r="C1179" s="192" t="s">
        <v>2147</v>
      </c>
      <c r="D1179" s="192" t="s">
        <v>207</v>
      </c>
      <c r="E1179" s="193" t="s">
        <v>2148</v>
      </c>
      <c r="F1179" s="194" t="s">
        <v>2149</v>
      </c>
      <c r="G1179" s="195" t="s">
        <v>2137</v>
      </c>
      <c r="H1179" s="196">
        <v>1373</v>
      </c>
      <c r="I1179" s="197"/>
      <c r="J1179" s="198">
        <f>ROUND(I1179*H1179,2)</f>
        <v>0</v>
      </c>
      <c r="K1179" s="194" t="s">
        <v>1</v>
      </c>
      <c r="L1179" s="40"/>
      <c r="M1179" s="199" t="s">
        <v>1</v>
      </c>
      <c r="N1179" s="200" t="s">
        <v>41</v>
      </c>
      <c r="O1179" s="72"/>
      <c r="P1179" s="201">
        <f>O1179*H1179</f>
        <v>0</v>
      </c>
      <c r="Q1179" s="201">
        <v>0</v>
      </c>
      <c r="R1179" s="201">
        <f>Q1179*H1179</f>
        <v>0</v>
      </c>
      <c r="S1179" s="201">
        <v>0</v>
      </c>
      <c r="T1179" s="202">
        <f>S1179*H1179</f>
        <v>0</v>
      </c>
      <c r="U1179" s="35"/>
      <c r="V1179" s="35"/>
      <c r="W1179" s="35"/>
      <c r="X1179" s="35"/>
      <c r="Y1179" s="35"/>
      <c r="Z1179" s="35"/>
      <c r="AA1179" s="35"/>
      <c r="AB1179" s="35"/>
      <c r="AC1179" s="35"/>
      <c r="AD1179" s="35"/>
      <c r="AE1179" s="35"/>
      <c r="AR1179" s="203" t="s">
        <v>826</v>
      </c>
      <c r="AT1179" s="203" t="s">
        <v>207</v>
      </c>
      <c r="AU1179" s="203" t="s">
        <v>86</v>
      </c>
      <c r="AY1179" s="18" t="s">
        <v>205</v>
      </c>
      <c r="BE1179" s="204">
        <f>IF(N1179="základní",J1179,0)</f>
        <v>0</v>
      </c>
      <c r="BF1179" s="204">
        <f>IF(N1179="snížená",J1179,0)</f>
        <v>0</v>
      </c>
      <c r="BG1179" s="204">
        <f>IF(N1179="zákl. přenesená",J1179,0)</f>
        <v>0</v>
      </c>
      <c r="BH1179" s="204">
        <f>IF(N1179="sníž. přenesená",J1179,0)</f>
        <v>0</v>
      </c>
      <c r="BI1179" s="204">
        <f>IF(N1179="nulová",J1179,0)</f>
        <v>0</v>
      </c>
      <c r="BJ1179" s="18" t="s">
        <v>84</v>
      </c>
      <c r="BK1179" s="204">
        <f>ROUND(I1179*H1179,2)</f>
        <v>0</v>
      </c>
      <c r="BL1179" s="18" t="s">
        <v>826</v>
      </c>
      <c r="BM1179" s="203" t="s">
        <v>2150</v>
      </c>
    </row>
    <row r="1180" spans="1:47" s="2" customFormat="1" ht="185.25">
      <c r="A1180" s="35"/>
      <c r="B1180" s="36"/>
      <c r="C1180" s="37"/>
      <c r="D1180" s="205" t="s">
        <v>225</v>
      </c>
      <c r="E1180" s="37"/>
      <c r="F1180" s="206" t="s">
        <v>2151</v>
      </c>
      <c r="G1180" s="37"/>
      <c r="H1180" s="37"/>
      <c r="I1180" s="207"/>
      <c r="J1180" s="37"/>
      <c r="K1180" s="37"/>
      <c r="L1180" s="40"/>
      <c r="M1180" s="208"/>
      <c r="N1180" s="209"/>
      <c r="O1180" s="72"/>
      <c r="P1180" s="72"/>
      <c r="Q1180" s="72"/>
      <c r="R1180" s="72"/>
      <c r="S1180" s="72"/>
      <c r="T1180" s="73"/>
      <c r="U1180" s="35"/>
      <c r="V1180" s="35"/>
      <c r="W1180" s="35"/>
      <c r="X1180" s="35"/>
      <c r="Y1180" s="35"/>
      <c r="Z1180" s="35"/>
      <c r="AA1180" s="35"/>
      <c r="AB1180" s="35"/>
      <c r="AC1180" s="35"/>
      <c r="AD1180" s="35"/>
      <c r="AE1180" s="35"/>
      <c r="AT1180" s="18" t="s">
        <v>225</v>
      </c>
      <c r="AU1180" s="18" t="s">
        <v>86</v>
      </c>
    </row>
    <row r="1181" spans="2:51" s="13" customFormat="1" ht="12">
      <c r="B1181" s="214"/>
      <c r="C1181" s="215"/>
      <c r="D1181" s="205" t="s">
        <v>284</v>
      </c>
      <c r="E1181" s="216" t="s">
        <v>1</v>
      </c>
      <c r="F1181" s="217" t="s">
        <v>2152</v>
      </c>
      <c r="G1181" s="215"/>
      <c r="H1181" s="218">
        <v>1373</v>
      </c>
      <c r="I1181" s="219"/>
      <c r="J1181" s="215"/>
      <c r="K1181" s="215"/>
      <c r="L1181" s="220"/>
      <c r="M1181" s="221"/>
      <c r="N1181" s="222"/>
      <c r="O1181" s="222"/>
      <c r="P1181" s="222"/>
      <c r="Q1181" s="222"/>
      <c r="R1181" s="222"/>
      <c r="S1181" s="222"/>
      <c r="T1181" s="223"/>
      <c r="AT1181" s="224" t="s">
        <v>284</v>
      </c>
      <c r="AU1181" s="224" t="s">
        <v>86</v>
      </c>
      <c r="AV1181" s="13" t="s">
        <v>86</v>
      </c>
      <c r="AW1181" s="13" t="s">
        <v>32</v>
      </c>
      <c r="AX1181" s="13" t="s">
        <v>84</v>
      </c>
      <c r="AY1181" s="224" t="s">
        <v>205</v>
      </c>
    </row>
    <row r="1182" spans="1:65" s="2" customFormat="1" ht="14.45" customHeight="1">
      <c r="A1182" s="35"/>
      <c r="B1182" s="36"/>
      <c r="C1182" s="192" t="s">
        <v>2153</v>
      </c>
      <c r="D1182" s="192" t="s">
        <v>207</v>
      </c>
      <c r="E1182" s="193" t="s">
        <v>2154</v>
      </c>
      <c r="F1182" s="194" t="s">
        <v>2155</v>
      </c>
      <c r="G1182" s="195" t="s">
        <v>2137</v>
      </c>
      <c r="H1182" s="196">
        <v>253</v>
      </c>
      <c r="I1182" s="197"/>
      <c r="J1182" s="198">
        <f>ROUND(I1182*H1182,2)</f>
        <v>0</v>
      </c>
      <c r="K1182" s="194" t="s">
        <v>1</v>
      </c>
      <c r="L1182" s="40"/>
      <c r="M1182" s="199" t="s">
        <v>1</v>
      </c>
      <c r="N1182" s="200" t="s">
        <v>41</v>
      </c>
      <c r="O1182" s="72"/>
      <c r="P1182" s="201">
        <f>O1182*H1182</f>
        <v>0</v>
      </c>
      <c r="Q1182" s="201">
        <v>0</v>
      </c>
      <c r="R1182" s="201">
        <f>Q1182*H1182</f>
        <v>0</v>
      </c>
      <c r="S1182" s="201">
        <v>0</v>
      </c>
      <c r="T1182" s="202">
        <f>S1182*H1182</f>
        <v>0</v>
      </c>
      <c r="U1182" s="35"/>
      <c r="V1182" s="35"/>
      <c r="W1182" s="35"/>
      <c r="X1182" s="35"/>
      <c r="Y1182" s="35"/>
      <c r="Z1182" s="35"/>
      <c r="AA1182" s="35"/>
      <c r="AB1182" s="35"/>
      <c r="AC1182" s="35"/>
      <c r="AD1182" s="35"/>
      <c r="AE1182" s="35"/>
      <c r="AR1182" s="203" t="s">
        <v>826</v>
      </c>
      <c r="AT1182" s="203" t="s">
        <v>207</v>
      </c>
      <c r="AU1182" s="203" t="s">
        <v>86</v>
      </c>
      <c r="AY1182" s="18" t="s">
        <v>205</v>
      </c>
      <c r="BE1182" s="204">
        <f>IF(N1182="základní",J1182,0)</f>
        <v>0</v>
      </c>
      <c r="BF1182" s="204">
        <f>IF(N1182="snížená",J1182,0)</f>
        <v>0</v>
      </c>
      <c r="BG1182" s="204">
        <f>IF(N1182="zákl. přenesená",J1182,0)</f>
        <v>0</v>
      </c>
      <c r="BH1182" s="204">
        <f>IF(N1182="sníž. přenesená",J1182,0)</f>
        <v>0</v>
      </c>
      <c r="BI1182" s="204">
        <f>IF(N1182="nulová",J1182,0)</f>
        <v>0</v>
      </c>
      <c r="BJ1182" s="18" t="s">
        <v>84</v>
      </c>
      <c r="BK1182" s="204">
        <f>ROUND(I1182*H1182,2)</f>
        <v>0</v>
      </c>
      <c r="BL1182" s="18" t="s">
        <v>826</v>
      </c>
      <c r="BM1182" s="203" t="s">
        <v>2156</v>
      </c>
    </row>
    <row r="1183" spans="1:47" s="2" customFormat="1" ht="185.25">
      <c r="A1183" s="35"/>
      <c r="B1183" s="36"/>
      <c r="C1183" s="37"/>
      <c r="D1183" s="205" t="s">
        <v>225</v>
      </c>
      <c r="E1183" s="37"/>
      <c r="F1183" s="206" t="s">
        <v>2151</v>
      </c>
      <c r="G1183" s="37"/>
      <c r="H1183" s="37"/>
      <c r="I1183" s="207"/>
      <c r="J1183" s="37"/>
      <c r="K1183" s="37"/>
      <c r="L1183" s="40"/>
      <c r="M1183" s="208"/>
      <c r="N1183" s="209"/>
      <c r="O1183" s="72"/>
      <c r="P1183" s="72"/>
      <c r="Q1183" s="72"/>
      <c r="R1183" s="72"/>
      <c r="S1183" s="72"/>
      <c r="T1183" s="73"/>
      <c r="U1183" s="35"/>
      <c r="V1183" s="35"/>
      <c r="W1183" s="35"/>
      <c r="X1183" s="35"/>
      <c r="Y1183" s="35"/>
      <c r="Z1183" s="35"/>
      <c r="AA1183" s="35"/>
      <c r="AB1183" s="35"/>
      <c r="AC1183" s="35"/>
      <c r="AD1183" s="35"/>
      <c r="AE1183" s="35"/>
      <c r="AT1183" s="18" t="s">
        <v>225</v>
      </c>
      <c r="AU1183" s="18" t="s">
        <v>86</v>
      </c>
    </row>
    <row r="1184" spans="2:51" s="13" customFormat="1" ht="12">
      <c r="B1184" s="214"/>
      <c r="C1184" s="215"/>
      <c r="D1184" s="205" t="s">
        <v>284</v>
      </c>
      <c r="E1184" s="216" t="s">
        <v>1</v>
      </c>
      <c r="F1184" s="217" t="s">
        <v>2157</v>
      </c>
      <c r="G1184" s="215"/>
      <c r="H1184" s="218">
        <v>253</v>
      </c>
      <c r="I1184" s="219"/>
      <c r="J1184" s="215"/>
      <c r="K1184" s="215"/>
      <c r="L1184" s="220"/>
      <c r="M1184" s="272"/>
      <c r="N1184" s="273"/>
      <c r="O1184" s="273"/>
      <c r="P1184" s="273"/>
      <c r="Q1184" s="273"/>
      <c r="R1184" s="273"/>
      <c r="S1184" s="273"/>
      <c r="T1184" s="274"/>
      <c r="AT1184" s="224" t="s">
        <v>284</v>
      </c>
      <c r="AU1184" s="224" t="s">
        <v>86</v>
      </c>
      <c r="AV1184" s="13" t="s">
        <v>86</v>
      </c>
      <c r="AW1184" s="13" t="s">
        <v>32</v>
      </c>
      <c r="AX1184" s="13" t="s">
        <v>84</v>
      </c>
      <c r="AY1184" s="224" t="s">
        <v>205</v>
      </c>
    </row>
    <row r="1185" spans="1:31" s="2" customFormat="1" ht="6.95" customHeight="1">
      <c r="A1185" s="35"/>
      <c r="B1185" s="55"/>
      <c r="C1185" s="56"/>
      <c r="D1185" s="56"/>
      <c r="E1185" s="56"/>
      <c r="F1185" s="56"/>
      <c r="G1185" s="56"/>
      <c r="H1185" s="56"/>
      <c r="I1185" s="56"/>
      <c r="J1185" s="56"/>
      <c r="K1185" s="56"/>
      <c r="L1185" s="40"/>
      <c r="M1185" s="35"/>
      <c r="O1185" s="35"/>
      <c r="P1185" s="35"/>
      <c r="Q1185" s="35"/>
      <c r="R1185" s="35"/>
      <c r="S1185" s="35"/>
      <c r="T1185" s="35"/>
      <c r="U1185" s="35"/>
      <c r="V1185" s="35"/>
      <c r="W1185" s="35"/>
      <c r="X1185" s="35"/>
      <c r="Y1185" s="35"/>
      <c r="Z1185" s="35"/>
      <c r="AA1185" s="35"/>
      <c r="AB1185" s="35"/>
      <c r="AC1185" s="35"/>
      <c r="AD1185" s="35"/>
      <c r="AE1185" s="35"/>
    </row>
  </sheetData>
  <sheetProtection algorithmName="SHA-512" hashValue="fv1/ZlUysjYlrwIEXpEc3q4XpOpf57OEZgKc7tC3+Q1CjRodTXQTYC2dYvxjkMiiwcnQvmPIaesW+KJN/BvY1Q==" saltValue="RoVxSnuknp/SdJREyS217Ioz0U/iqxQB6Ssv3uCFatSbL0SFKo49A8ST6ThlZuY1s+Hk73P/oxlq9gyKfoTehw==" spinCount="100000" sheet="1" objects="1" scenarios="1" formatColumns="0" formatRows="0" autoFilter="0"/>
  <autoFilter ref="C143:K1184"/>
  <mergeCells count="9">
    <mergeCell ref="E87:H87"/>
    <mergeCell ref="E134:H134"/>
    <mergeCell ref="E136:H13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95</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2158</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21</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26</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
        <v>1</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
        <v>31</v>
      </c>
      <c r="F21" s="35"/>
      <c r="G21" s="35"/>
      <c r="H21" s="35"/>
      <c r="I21" s="120" t="s">
        <v>27</v>
      </c>
      <c r="J21" s="111" t="s">
        <v>1</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
        <v>1</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
        <v>34</v>
      </c>
      <c r="F24" s="35"/>
      <c r="G24" s="35"/>
      <c r="H24" s="35"/>
      <c r="I24" s="120" t="s">
        <v>27</v>
      </c>
      <c r="J24" s="111" t="s">
        <v>1</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ROUND(J127,2)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ROUND((SUM(BE127:BE302)),2)</f>
        <v>0</v>
      </c>
      <c r="G33" s="35"/>
      <c r="H33" s="35"/>
      <c r="I33" s="131">
        <v>0.21</v>
      </c>
      <c r="J33" s="130">
        <f>ROUND(((SUM(BE127:BE302))*I33),2)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ROUND((SUM(BF127:BF302)),2)</f>
        <v>0</v>
      </c>
      <c r="G34" s="35"/>
      <c r="H34" s="35"/>
      <c r="I34" s="131">
        <v>0.15</v>
      </c>
      <c r="J34" s="130">
        <f>ROUND(((SUM(BF127:BF302))*I34),2)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ROUND((SUM(BG127:BG302)),2)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ROUND((SUM(BH127:BH302)),2)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ROUND((SUM(BI127:BI302)),2)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02.2 - Ambulantní trakt - zdravotechnika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Bohumín</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J127</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269</v>
      </c>
      <c r="E97" s="157"/>
      <c r="F97" s="157"/>
      <c r="G97" s="157"/>
      <c r="H97" s="157"/>
      <c r="I97" s="157"/>
      <c r="J97" s="158">
        <f>J128</f>
        <v>0</v>
      </c>
      <c r="K97" s="155"/>
      <c r="L97" s="159"/>
    </row>
    <row r="98" spans="2:12" s="10" customFormat="1" ht="19.9" customHeight="1">
      <c r="B98" s="160"/>
      <c r="C98" s="105"/>
      <c r="D98" s="161" t="s">
        <v>413</v>
      </c>
      <c r="E98" s="162"/>
      <c r="F98" s="162"/>
      <c r="G98" s="162"/>
      <c r="H98" s="162"/>
      <c r="I98" s="162"/>
      <c r="J98" s="163">
        <f>J129</f>
        <v>0</v>
      </c>
      <c r="K98" s="105"/>
      <c r="L98" s="164"/>
    </row>
    <row r="99" spans="2:12" s="10" customFormat="1" ht="19.9" customHeight="1">
      <c r="B99" s="160"/>
      <c r="C99" s="105"/>
      <c r="D99" s="161" t="s">
        <v>271</v>
      </c>
      <c r="E99" s="162"/>
      <c r="F99" s="162"/>
      <c r="G99" s="162"/>
      <c r="H99" s="162"/>
      <c r="I99" s="162"/>
      <c r="J99" s="163">
        <f>J132</f>
        <v>0</v>
      </c>
      <c r="K99" s="105"/>
      <c r="L99" s="164"/>
    </row>
    <row r="100" spans="2:12" s="10" customFormat="1" ht="19.9" customHeight="1">
      <c r="B100" s="160"/>
      <c r="C100" s="105"/>
      <c r="D100" s="161" t="s">
        <v>416</v>
      </c>
      <c r="E100" s="162"/>
      <c r="F100" s="162"/>
      <c r="G100" s="162"/>
      <c r="H100" s="162"/>
      <c r="I100" s="162"/>
      <c r="J100" s="163">
        <f>J137</f>
        <v>0</v>
      </c>
      <c r="K100" s="105"/>
      <c r="L100" s="164"/>
    </row>
    <row r="101" spans="2:12" s="9" customFormat="1" ht="24.95" customHeight="1">
      <c r="B101" s="154"/>
      <c r="C101" s="155"/>
      <c r="D101" s="156" t="s">
        <v>417</v>
      </c>
      <c r="E101" s="157"/>
      <c r="F101" s="157"/>
      <c r="G101" s="157"/>
      <c r="H101" s="157"/>
      <c r="I101" s="157"/>
      <c r="J101" s="158">
        <f>J139</f>
        <v>0</v>
      </c>
      <c r="K101" s="155"/>
      <c r="L101" s="159"/>
    </row>
    <row r="102" spans="2:12" s="10" customFormat="1" ht="19.9" customHeight="1">
      <c r="B102" s="160"/>
      <c r="C102" s="105"/>
      <c r="D102" s="161" t="s">
        <v>272</v>
      </c>
      <c r="E102" s="162"/>
      <c r="F102" s="162"/>
      <c r="G102" s="162"/>
      <c r="H102" s="162"/>
      <c r="I102" s="162"/>
      <c r="J102" s="163">
        <f>J140</f>
        <v>0</v>
      </c>
      <c r="K102" s="105"/>
      <c r="L102" s="164"/>
    </row>
    <row r="103" spans="2:12" s="10" customFormat="1" ht="19.9" customHeight="1">
      <c r="B103" s="160"/>
      <c r="C103" s="105"/>
      <c r="D103" s="161" t="s">
        <v>420</v>
      </c>
      <c r="E103" s="162"/>
      <c r="F103" s="162"/>
      <c r="G103" s="162"/>
      <c r="H103" s="162"/>
      <c r="I103" s="162"/>
      <c r="J103" s="163">
        <f>J146</f>
        <v>0</v>
      </c>
      <c r="K103" s="105"/>
      <c r="L103" s="164"/>
    </row>
    <row r="104" spans="2:12" s="10" customFormat="1" ht="19.9" customHeight="1">
      <c r="B104" s="160"/>
      <c r="C104" s="105"/>
      <c r="D104" s="161" t="s">
        <v>421</v>
      </c>
      <c r="E104" s="162"/>
      <c r="F104" s="162"/>
      <c r="G104" s="162"/>
      <c r="H104" s="162"/>
      <c r="I104" s="162"/>
      <c r="J104" s="163">
        <f>J160</f>
        <v>0</v>
      </c>
      <c r="K104" s="105"/>
      <c r="L104" s="164"/>
    </row>
    <row r="105" spans="2:12" s="10" customFormat="1" ht="19.9" customHeight="1">
      <c r="B105" s="160"/>
      <c r="C105" s="105"/>
      <c r="D105" s="161" t="s">
        <v>2159</v>
      </c>
      <c r="E105" s="162"/>
      <c r="F105" s="162"/>
      <c r="G105" s="162"/>
      <c r="H105" s="162"/>
      <c r="I105" s="162"/>
      <c r="J105" s="163">
        <f>J207</f>
        <v>0</v>
      </c>
      <c r="K105" s="105"/>
      <c r="L105" s="164"/>
    </row>
    <row r="106" spans="2:12" s="10" customFormat="1" ht="19.9" customHeight="1">
      <c r="B106" s="160"/>
      <c r="C106" s="105"/>
      <c r="D106" s="161" t="s">
        <v>2160</v>
      </c>
      <c r="E106" s="162"/>
      <c r="F106" s="162"/>
      <c r="G106" s="162"/>
      <c r="H106" s="162"/>
      <c r="I106" s="162"/>
      <c r="J106" s="163">
        <f>J233</f>
        <v>0</v>
      </c>
      <c r="K106" s="105"/>
      <c r="L106" s="164"/>
    </row>
    <row r="107" spans="2:12" s="10" customFormat="1" ht="19.9" customHeight="1">
      <c r="B107" s="160"/>
      <c r="C107" s="105"/>
      <c r="D107" s="161" t="s">
        <v>2161</v>
      </c>
      <c r="E107" s="162"/>
      <c r="F107" s="162"/>
      <c r="G107" s="162"/>
      <c r="H107" s="162"/>
      <c r="I107" s="162"/>
      <c r="J107" s="163">
        <f>J293</f>
        <v>0</v>
      </c>
      <c r="K107" s="105"/>
      <c r="L107" s="164"/>
    </row>
    <row r="108" spans="1:31" s="2" customFormat="1" ht="21.7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55"/>
      <c r="C109" s="56"/>
      <c r="D109" s="56"/>
      <c r="E109" s="56"/>
      <c r="F109" s="56"/>
      <c r="G109" s="56"/>
      <c r="H109" s="56"/>
      <c r="I109" s="56"/>
      <c r="J109" s="56"/>
      <c r="K109" s="56"/>
      <c r="L109" s="52"/>
      <c r="S109" s="35"/>
      <c r="T109" s="35"/>
      <c r="U109" s="35"/>
      <c r="V109" s="35"/>
      <c r="W109" s="35"/>
      <c r="X109" s="35"/>
      <c r="Y109" s="35"/>
      <c r="Z109" s="35"/>
      <c r="AA109" s="35"/>
      <c r="AB109" s="35"/>
      <c r="AC109" s="35"/>
      <c r="AD109" s="35"/>
      <c r="AE109" s="35"/>
    </row>
    <row r="113" spans="1:31" s="2" customFormat="1" ht="6.95" customHeight="1">
      <c r="A113" s="35"/>
      <c r="B113" s="57"/>
      <c r="C113" s="58"/>
      <c r="D113" s="58"/>
      <c r="E113" s="58"/>
      <c r="F113" s="58"/>
      <c r="G113" s="58"/>
      <c r="H113" s="58"/>
      <c r="I113" s="58"/>
      <c r="J113" s="58"/>
      <c r="K113" s="58"/>
      <c r="L113" s="52"/>
      <c r="S113" s="35"/>
      <c r="T113" s="35"/>
      <c r="U113" s="35"/>
      <c r="V113" s="35"/>
      <c r="W113" s="35"/>
      <c r="X113" s="35"/>
      <c r="Y113" s="35"/>
      <c r="Z113" s="35"/>
      <c r="AA113" s="35"/>
      <c r="AB113" s="35"/>
      <c r="AC113" s="35"/>
      <c r="AD113" s="35"/>
      <c r="AE113" s="35"/>
    </row>
    <row r="114" spans="1:31" s="2" customFormat="1" ht="24.95" customHeight="1">
      <c r="A114" s="35"/>
      <c r="B114" s="36"/>
      <c r="C114" s="24" t="s">
        <v>189</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16</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26.25" customHeight="1">
      <c r="A117" s="35"/>
      <c r="B117" s="36"/>
      <c r="C117" s="37"/>
      <c r="D117" s="37"/>
      <c r="E117" s="325" t="str">
        <f>E7</f>
        <v>Bohumínská městská nemocnice – přístavba ambulantního traktu vč. příjezdové komunikace a parkoviště</v>
      </c>
      <c r="F117" s="326"/>
      <c r="G117" s="326"/>
      <c r="H117" s="326"/>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177</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317" t="str">
        <f>E9</f>
        <v xml:space="preserve">SO 02.2 - Ambulantní trakt - zdravotechnika </v>
      </c>
      <c r="F119" s="324"/>
      <c r="G119" s="324"/>
      <c r="H119" s="324"/>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F12</f>
        <v>Bohumín</v>
      </c>
      <c r="G121" s="37"/>
      <c r="H121" s="37"/>
      <c r="I121" s="30" t="s">
        <v>22</v>
      </c>
      <c r="J121" s="67" t="str">
        <f>IF(J12="","",J12)</f>
        <v>10. 3. 2021</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24</v>
      </c>
      <c r="D123" s="37"/>
      <c r="E123" s="37"/>
      <c r="F123" s="28" t="str">
        <f>E15</f>
        <v>Město Bohumín</v>
      </c>
      <c r="G123" s="37"/>
      <c r="H123" s="37"/>
      <c r="I123" s="30" t="s">
        <v>30</v>
      </c>
      <c r="J123" s="33" t="str">
        <f>E21</f>
        <v xml:space="preserve">ATRIS s.r.o. </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IF(E18="","",E18)</f>
        <v>Vyplň údaj</v>
      </c>
      <c r="G124" s="37"/>
      <c r="H124" s="37"/>
      <c r="I124" s="30" t="s">
        <v>33</v>
      </c>
      <c r="J124" s="33" t="str">
        <f>E24</f>
        <v>Barbora Kyšková</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5"/>
      <c r="B126" s="166"/>
      <c r="C126" s="167" t="s">
        <v>190</v>
      </c>
      <c r="D126" s="168" t="s">
        <v>61</v>
      </c>
      <c r="E126" s="168" t="s">
        <v>57</v>
      </c>
      <c r="F126" s="168" t="s">
        <v>58</v>
      </c>
      <c r="G126" s="168" t="s">
        <v>191</v>
      </c>
      <c r="H126" s="168" t="s">
        <v>192</v>
      </c>
      <c r="I126" s="168" t="s">
        <v>193</v>
      </c>
      <c r="J126" s="168" t="s">
        <v>181</v>
      </c>
      <c r="K126" s="169" t="s">
        <v>194</v>
      </c>
      <c r="L126" s="170"/>
      <c r="M126" s="76" t="s">
        <v>1</v>
      </c>
      <c r="N126" s="77" t="s">
        <v>40</v>
      </c>
      <c r="O126" s="77" t="s">
        <v>195</v>
      </c>
      <c r="P126" s="77" t="s">
        <v>196</v>
      </c>
      <c r="Q126" s="77" t="s">
        <v>197</v>
      </c>
      <c r="R126" s="77" t="s">
        <v>198</v>
      </c>
      <c r="S126" s="77" t="s">
        <v>199</v>
      </c>
      <c r="T126" s="78" t="s">
        <v>200</v>
      </c>
      <c r="U126" s="165"/>
      <c r="V126" s="165"/>
      <c r="W126" s="165"/>
      <c r="X126" s="165"/>
      <c r="Y126" s="165"/>
      <c r="Z126" s="165"/>
      <c r="AA126" s="165"/>
      <c r="AB126" s="165"/>
      <c r="AC126" s="165"/>
      <c r="AD126" s="165"/>
      <c r="AE126" s="165"/>
    </row>
    <row r="127" spans="1:63" s="2" customFormat="1" ht="22.9" customHeight="1">
      <c r="A127" s="35"/>
      <c r="B127" s="36"/>
      <c r="C127" s="83" t="s">
        <v>201</v>
      </c>
      <c r="D127" s="37"/>
      <c r="E127" s="37"/>
      <c r="F127" s="37"/>
      <c r="G127" s="37"/>
      <c r="H127" s="37"/>
      <c r="I127" s="37"/>
      <c r="J127" s="171">
        <f>BK127</f>
        <v>0</v>
      </c>
      <c r="K127" s="37"/>
      <c r="L127" s="40"/>
      <c r="M127" s="79"/>
      <c r="N127" s="172"/>
      <c r="O127" s="80"/>
      <c r="P127" s="173">
        <f>P128+P139</f>
        <v>0</v>
      </c>
      <c r="Q127" s="80"/>
      <c r="R127" s="173">
        <f>R128+R139</f>
        <v>5.966405000000001</v>
      </c>
      <c r="S127" s="80"/>
      <c r="T127" s="174">
        <f>T128+T139</f>
        <v>8.437</v>
      </c>
      <c r="U127" s="35"/>
      <c r="V127" s="35"/>
      <c r="W127" s="35"/>
      <c r="X127" s="35"/>
      <c r="Y127" s="35"/>
      <c r="Z127" s="35"/>
      <c r="AA127" s="35"/>
      <c r="AB127" s="35"/>
      <c r="AC127" s="35"/>
      <c r="AD127" s="35"/>
      <c r="AE127" s="35"/>
      <c r="AT127" s="18" t="s">
        <v>75</v>
      </c>
      <c r="AU127" s="18" t="s">
        <v>183</v>
      </c>
      <c r="BK127" s="175">
        <f>BK128+BK139</f>
        <v>0</v>
      </c>
    </row>
    <row r="128" spans="2:63" s="12" customFormat="1" ht="25.9" customHeight="1">
      <c r="B128" s="176"/>
      <c r="C128" s="177"/>
      <c r="D128" s="178" t="s">
        <v>75</v>
      </c>
      <c r="E128" s="179" t="s">
        <v>273</v>
      </c>
      <c r="F128" s="179" t="s">
        <v>274</v>
      </c>
      <c r="G128" s="177"/>
      <c r="H128" s="177"/>
      <c r="I128" s="180"/>
      <c r="J128" s="181">
        <f>BK128</f>
        <v>0</v>
      </c>
      <c r="K128" s="177"/>
      <c r="L128" s="182"/>
      <c r="M128" s="183"/>
      <c r="N128" s="184"/>
      <c r="O128" s="184"/>
      <c r="P128" s="185">
        <f>P129+P132+P137</f>
        <v>0</v>
      </c>
      <c r="Q128" s="184"/>
      <c r="R128" s="185">
        <f>R129+R132+R137</f>
        <v>1.2</v>
      </c>
      <c r="S128" s="184"/>
      <c r="T128" s="186">
        <f>T129+T132+T137</f>
        <v>8.436</v>
      </c>
      <c r="AR128" s="187" t="s">
        <v>84</v>
      </c>
      <c r="AT128" s="188" t="s">
        <v>75</v>
      </c>
      <c r="AU128" s="188" t="s">
        <v>76</v>
      </c>
      <c r="AY128" s="187" t="s">
        <v>205</v>
      </c>
      <c r="BK128" s="189">
        <f>BK129+BK132+BK137</f>
        <v>0</v>
      </c>
    </row>
    <row r="129" spans="2:63" s="12" customFormat="1" ht="22.9" customHeight="1">
      <c r="B129" s="176"/>
      <c r="C129" s="177"/>
      <c r="D129" s="178" t="s">
        <v>75</v>
      </c>
      <c r="E129" s="190" t="s">
        <v>235</v>
      </c>
      <c r="F129" s="190" t="s">
        <v>850</v>
      </c>
      <c r="G129" s="177"/>
      <c r="H129" s="177"/>
      <c r="I129" s="180"/>
      <c r="J129" s="191">
        <f>BK129</f>
        <v>0</v>
      </c>
      <c r="K129" s="177"/>
      <c r="L129" s="182"/>
      <c r="M129" s="183"/>
      <c r="N129" s="184"/>
      <c r="O129" s="184"/>
      <c r="P129" s="185">
        <f>SUM(P130:P131)</f>
        <v>0</v>
      </c>
      <c r="Q129" s="184"/>
      <c r="R129" s="185">
        <f>SUM(R130:R131)</f>
        <v>1.2</v>
      </c>
      <c r="S129" s="184"/>
      <c r="T129" s="186">
        <f>SUM(T130:T131)</f>
        <v>0</v>
      </c>
      <c r="AR129" s="187" t="s">
        <v>84</v>
      </c>
      <c r="AT129" s="188" t="s">
        <v>75</v>
      </c>
      <c r="AU129" s="188" t="s">
        <v>84</v>
      </c>
      <c r="AY129" s="187" t="s">
        <v>205</v>
      </c>
      <c r="BK129" s="189">
        <f>SUM(BK130:BK131)</f>
        <v>0</v>
      </c>
    </row>
    <row r="130" spans="1:65" s="2" customFormat="1" ht="14.45" customHeight="1">
      <c r="A130" s="35"/>
      <c r="B130" s="36"/>
      <c r="C130" s="192" t="s">
        <v>84</v>
      </c>
      <c r="D130" s="192" t="s">
        <v>207</v>
      </c>
      <c r="E130" s="193" t="s">
        <v>2162</v>
      </c>
      <c r="F130" s="194" t="s">
        <v>2163</v>
      </c>
      <c r="G130" s="195" t="s">
        <v>282</v>
      </c>
      <c r="H130" s="196">
        <v>30</v>
      </c>
      <c r="I130" s="197"/>
      <c r="J130" s="198">
        <f>ROUND(I130*H130,2)</f>
        <v>0</v>
      </c>
      <c r="K130" s="194" t="s">
        <v>963</v>
      </c>
      <c r="L130" s="40"/>
      <c r="M130" s="199" t="s">
        <v>1</v>
      </c>
      <c r="N130" s="200" t="s">
        <v>41</v>
      </c>
      <c r="O130" s="72"/>
      <c r="P130" s="201">
        <f>O130*H130</f>
        <v>0</v>
      </c>
      <c r="Q130" s="201">
        <v>0.04</v>
      </c>
      <c r="R130" s="201">
        <f>Q130*H130</f>
        <v>1.2</v>
      </c>
      <c r="S130" s="201">
        <v>0</v>
      </c>
      <c r="T130" s="202">
        <f>S130*H130</f>
        <v>0</v>
      </c>
      <c r="U130" s="35"/>
      <c r="V130" s="35"/>
      <c r="W130" s="35"/>
      <c r="X130" s="35"/>
      <c r="Y130" s="35"/>
      <c r="Z130" s="35"/>
      <c r="AA130" s="35"/>
      <c r="AB130" s="35"/>
      <c r="AC130" s="35"/>
      <c r="AD130" s="35"/>
      <c r="AE130" s="35"/>
      <c r="AR130" s="203" t="s">
        <v>211</v>
      </c>
      <c r="AT130" s="203" t="s">
        <v>207</v>
      </c>
      <c r="AU130" s="203" t="s">
        <v>86</v>
      </c>
      <c r="AY130" s="18" t="s">
        <v>205</v>
      </c>
      <c r="BE130" s="204">
        <f>IF(N130="základní",J130,0)</f>
        <v>0</v>
      </c>
      <c r="BF130" s="204">
        <f>IF(N130="snížená",J130,0)</f>
        <v>0</v>
      </c>
      <c r="BG130" s="204">
        <f>IF(N130="zákl. přenesená",J130,0)</f>
        <v>0</v>
      </c>
      <c r="BH130" s="204">
        <f>IF(N130="sníž. přenesená",J130,0)</f>
        <v>0</v>
      </c>
      <c r="BI130" s="204">
        <f>IF(N130="nulová",J130,0)</f>
        <v>0</v>
      </c>
      <c r="BJ130" s="18" t="s">
        <v>84</v>
      </c>
      <c r="BK130" s="204">
        <f>ROUND(I130*H130,2)</f>
        <v>0</v>
      </c>
      <c r="BL130" s="18" t="s">
        <v>211</v>
      </c>
      <c r="BM130" s="203" t="s">
        <v>2164</v>
      </c>
    </row>
    <row r="131" spans="2:51" s="13" customFormat="1" ht="12">
      <c r="B131" s="214"/>
      <c r="C131" s="215"/>
      <c r="D131" s="205" t="s">
        <v>284</v>
      </c>
      <c r="E131" s="216" t="s">
        <v>1</v>
      </c>
      <c r="F131" s="217" t="s">
        <v>2165</v>
      </c>
      <c r="G131" s="215"/>
      <c r="H131" s="218">
        <v>30</v>
      </c>
      <c r="I131" s="219"/>
      <c r="J131" s="215"/>
      <c r="K131" s="215"/>
      <c r="L131" s="220"/>
      <c r="M131" s="221"/>
      <c r="N131" s="222"/>
      <c r="O131" s="222"/>
      <c r="P131" s="222"/>
      <c r="Q131" s="222"/>
      <c r="R131" s="222"/>
      <c r="S131" s="222"/>
      <c r="T131" s="223"/>
      <c r="AT131" s="224" t="s">
        <v>284</v>
      </c>
      <c r="AU131" s="224" t="s">
        <v>86</v>
      </c>
      <c r="AV131" s="13" t="s">
        <v>86</v>
      </c>
      <c r="AW131" s="13" t="s">
        <v>32</v>
      </c>
      <c r="AX131" s="13" t="s">
        <v>84</v>
      </c>
      <c r="AY131" s="224" t="s">
        <v>205</v>
      </c>
    </row>
    <row r="132" spans="2:63" s="12" customFormat="1" ht="22.9" customHeight="1">
      <c r="B132" s="176"/>
      <c r="C132" s="177"/>
      <c r="D132" s="178" t="s">
        <v>75</v>
      </c>
      <c r="E132" s="190" t="s">
        <v>249</v>
      </c>
      <c r="F132" s="190" t="s">
        <v>354</v>
      </c>
      <c r="G132" s="177"/>
      <c r="H132" s="177"/>
      <c r="I132" s="180"/>
      <c r="J132" s="191">
        <f>BK132</f>
        <v>0</v>
      </c>
      <c r="K132" s="177"/>
      <c r="L132" s="182"/>
      <c r="M132" s="183"/>
      <c r="N132" s="184"/>
      <c r="O132" s="184"/>
      <c r="P132" s="185">
        <f>SUM(P133:P136)</f>
        <v>0</v>
      </c>
      <c r="Q132" s="184"/>
      <c r="R132" s="185">
        <f>SUM(R133:R136)</f>
        <v>0</v>
      </c>
      <c r="S132" s="184"/>
      <c r="T132" s="186">
        <f>SUM(T133:T136)</f>
        <v>8.436</v>
      </c>
      <c r="AR132" s="187" t="s">
        <v>84</v>
      </c>
      <c r="AT132" s="188" t="s">
        <v>75</v>
      </c>
      <c r="AU132" s="188" t="s">
        <v>84</v>
      </c>
      <c r="AY132" s="187" t="s">
        <v>205</v>
      </c>
      <c r="BK132" s="189">
        <f>SUM(BK133:BK136)</f>
        <v>0</v>
      </c>
    </row>
    <row r="133" spans="1:65" s="2" customFormat="1" ht="24.2" customHeight="1">
      <c r="A133" s="35"/>
      <c r="B133" s="36"/>
      <c r="C133" s="192" t="s">
        <v>86</v>
      </c>
      <c r="D133" s="192" t="s">
        <v>207</v>
      </c>
      <c r="E133" s="193" t="s">
        <v>2166</v>
      </c>
      <c r="F133" s="194" t="s">
        <v>2167</v>
      </c>
      <c r="G133" s="195" t="s">
        <v>210</v>
      </c>
      <c r="H133" s="196">
        <v>21</v>
      </c>
      <c r="I133" s="197"/>
      <c r="J133" s="198">
        <f>ROUND(I133*H133,2)</f>
        <v>0</v>
      </c>
      <c r="K133" s="194" t="s">
        <v>278</v>
      </c>
      <c r="L133" s="40"/>
      <c r="M133" s="199" t="s">
        <v>1</v>
      </c>
      <c r="N133" s="200" t="s">
        <v>41</v>
      </c>
      <c r="O133" s="72"/>
      <c r="P133" s="201">
        <f>O133*H133</f>
        <v>0</v>
      </c>
      <c r="Q133" s="201">
        <v>0</v>
      </c>
      <c r="R133" s="201">
        <f>Q133*H133</f>
        <v>0</v>
      </c>
      <c r="S133" s="201">
        <v>0.008</v>
      </c>
      <c r="T133" s="202">
        <f>S133*H133</f>
        <v>0.168</v>
      </c>
      <c r="U133" s="35"/>
      <c r="V133" s="35"/>
      <c r="W133" s="35"/>
      <c r="X133" s="35"/>
      <c r="Y133" s="35"/>
      <c r="Z133" s="35"/>
      <c r="AA133" s="35"/>
      <c r="AB133" s="35"/>
      <c r="AC133" s="35"/>
      <c r="AD133" s="35"/>
      <c r="AE133" s="35"/>
      <c r="AR133" s="203" t="s">
        <v>211</v>
      </c>
      <c r="AT133" s="203" t="s">
        <v>207</v>
      </c>
      <c r="AU133" s="203" t="s">
        <v>86</v>
      </c>
      <c r="AY133" s="18" t="s">
        <v>205</v>
      </c>
      <c r="BE133" s="204">
        <f>IF(N133="základní",J133,0)</f>
        <v>0</v>
      </c>
      <c r="BF133" s="204">
        <f>IF(N133="snížená",J133,0)</f>
        <v>0</v>
      </c>
      <c r="BG133" s="204">
        <f>IF(N133="zákl. přenesená",J133,0)</f>
        <v>0</v>
      </c>
      <c r="BH133" s="204">
        <f>IF(N133="sníž. přenesená",J133,0)</f>
        <v>0</v>
      </c>
      <c r="BI133" s="204">
        <f>IF(N133="nulová",J133,0)</f>
        <v>0</v>
      </c>
      <c r="BJ133" s="18" t="s">
        <v>84</v>
      </c>
      <c r="BK133" s="204">
        <f>ROUND(I133*H133,2)</f>
        <v>0</v>
      </c>
      <c r="BL133" s="18" t="s">
        <v>211</v>
      </c>
      <c r="BM133" s="203" t="s">
        <v>2168</v>
      </c>
    </row>
    <row r="134" spans="1:65" s="2" customFormat="1" ht="24.2" customHeight="1">
      <c r="A134" s="35"/>
      <c r="B134" s="36"/>
      <c r="C134" s="192" t="s">
        <v>218</v>
      </c>
      <c r="D134" s="192" t="s">
        <v>207</v>
      </c>
      <c r="E134" s="193" t="s">
        <v>2166</v>
      </c>
      <c r="F134" s="194" t="s">
        <v>2167</v>
      </c>
      <c r="G134" s="195" t="s">
        <v>210</v>
      </c>
      <c r="H134" s="196">
        <v>21</v>
      </c>
      <c r="I134" s="197"/>
      <c r="J134" s="198">
        <f>ROUND(I134*H134,2)</f>
        <v>0</v>
      </c>
      <c r="K134" s="194" t="s">
        <v>278</v>
      </c>
      <c r="L134" s="40"/>
      <c r="M134" s="199" t="s">
        <v>1</v>
      </c>
      <c r="N134" s="200" t="s">
        <v>41</v>
      </c>
      <c r="O134" s="72"/>
      <c r="P134" s="201">
        <f>O134*H134</f>
        <v>0</v>
      </c>
      <c r="Q134" s="201">
        <v>0</v>
      </c>
      <c r="R134" s="201">
        <f>Q134*H134</f>
        <v>0</v>
      </c>
      <c r="S134" s="201">
        <v>0.008</v>
      </c>
      <c r="T134" s="202">
        <f>S134*H134</f>
        <v>0.168</v>
      </c>
      <c r="U134" s="35"/>
      <c r="V134" s="35"/>
      <c r="W134" s="35"/>
      <c r="X134" s="35"/>
      <c r="Y134" s="35"/>
      <c r="Z134" s="35"/>
      <c r="AA134" s="35"/>
      <c r="AB134" s="35"/>
      <c r="AC134" s="35"/>
      <c r="AD134" s="35"/>
      <c r="AE134" s="35"/>
      <c r="AR134" s="203" t="s">
        <v>211</v>
      </c>
      <c r="AT134" s="203" t="s">
        <v>207</v>
      </c>
      <c r="AU134" s="203" t="s">
        <v>86</v>
      </c>
      <c r="AY134" s="18" t="s">
        <v>205</v>
      </c>
      <c r="BE134" s="204">
        <f>IF(N134="základní",J134,0)</f>
        <v>0</v>
      </c>
      <c r="BF134" s="204">
        <f>IF(N134="snížená",J134,0)</f>
        <v>0</v>
      </c>
      <c r="BG134" s="204">
        <f>IF(N134="zákl. přenesená",J134,0)</f>
        <v>0</v>
      </c>
      <c r="BH134" s="204">
        <f>IF(N134="sníž. přenesená",J134,0)</f>
        <v>0</v>
      </c>
      <c r="BI134" s="204">
        <f>IF(N134="nulová",J134,0)</f>
        <v>0</v>
      </c>
      <c r="BJ134" s="18" t="s">
        <v>84</v>
      </c>
      <c r="BK134" s="204">
        <f>ROUND(I134*H134,2)</f>
        <v>0</v>
      </c>
      <c r="BL134" s="18" t="s">
        <v>211</v>
      </c>
      <c r="BM134" s="203" t="s">
        <v>2169</v>
      </c>
    </row>
    <row r="135" spans="1:65" s="2" customFormat="1" ht="24.2" customHeight="1">
      <c r="A135" s="35"/>
      <c r="B135" s="36"/>
      <c r="C135" s="192" t="s">
        <v>211</v>
      </c>
      <c r="D135" s="192" t="s">
        <v>207</v>
      </c>
      <c r="E135" s="193" t="s">
        <v>2170</v>
      </c>
      <c r="F135" s="194" t="s">
        <v>2171</v>
      </c>
      <c r="G135" s="195" t="s">
        <v>326</v>
      </c>
      <c r="H135" s="196">
        <v>100</v>
      </c>
      <c r="I135" s="197"/>
      <c r="J135" s="198">
        <f>ROUND(I135*H135,2)</f>
        <v>0</v>
      </c>
      <c r="K135" s="194" t="s">
        <v>963</v>
      </c>
      <c r="L135" s="40"/>
      <c r="M135" s="199" t="s">
        <v>1</v>
      </c>
      <c r="N135" s="200" t="s">
        <v>41</v>
      </c>
      <c r="O135" s="72"/>
      <c r="P135" s="201">
        <f>O135*H135</f>
        <v>0</v>
      </c>
      <c r="Q135" s="201">
        <v>0</v>
      </c>
      <c r="R135" s="201">
        <f>Q135*H135</f>
        <v>0</v>
      </c>
      <c r="S135" s="201">
        <v>0.081</v>
      </c>
      <c r="T135" s="202">
        <f>S135*H135</f>
        <v>8.1</v>
      </c>
      <c r="U135" s="35"/>
      <c r="V135" s="35"/>
      <c r="W135" s="35"/>
      <c r="X135" s="35"/>
      <c r="Y135" s="35"/>
      <c r="Z135" s="35"/>
      <c r="AA135" s="35"/>
      <c r="AB135" s="35"/>
      <c r="AC135" s="35"/>
      <c r="AD135" s="35"/>
      <c r="AE135" s="35"/>
      <c r="AR135" s="203" t="s">
        <v>211</v>
      </c>
      <c r="AT135" s="203" t="s">
        <v>207</v>
      </c>
      <c r="AU135" s="203" t="s">
        <v>86</v>
      </c>
      <c r="AY135" s="18" t="s">
        <v>205</v>
      </c>
      <c r="BE135" s="204">
        <f>IF(N135="základní",J135,0)</f>
        <v>0</v>
      </c>
      <c r="BF135" s="204">
        <f>IF(N135="snížená",J135,0)</f>
        <v>0</v>
      </c>
      <c r="BG135" s="204">
        <f>IF(N135="zákl. přenesená",J135,0)</f>
        <v>0</v>
      </c>
      <c r="BH135" s="204">
        <f>IF(N135="sníž. přenesená",J135,0)</f>
        <v>0</v>
      </c>
      <c r="BI135" s="204">
        <f>IF(N135="nulová",J135,0)</f>
        <v>0</v>
      </c>
      <c r="BJ135" s="18" t="s">
        <v>84</v>
      </c>
      <c r="BK135" s="204">
        <f>ROUND(I135*H135,2)</f>
        <v>0</v>
      </c>
      <c r="BL135" s="18" t="s">
        <v>211</v>
      </c>
      <c r="BM135" s="203" t="s">
        <v>2172</v>
      </c>
    </row>
    <row r="136" spans="1:65" s="2" customFormat="1" ht="24.2" customHeight="1">
      <c r="A136" s="35"/>
      <c r="B136" s="36"/>
      <c r="C136" s="192" t="s">
        <v>204</v>
      </c>
      <c r="D136" s="192" t="s">
        <v>207</v>
      </c>
      <c r="E136" s="193" t="s">
        <v>2173</v>
      </c>
      <c r="F136" s="194" t="s">
        <v>2174</v>
      </c>
      <c r="G136" s="195" t="s">
        <v>210</v>
      </c>
      <c r="H136" s="196">
        <v>6</v>
      </c>
      <c r="I136" s="197"/>
      <c r="J136" s="198">
        <f>ROUND(I136*H136,2)</f>
        <v>0</v>
      </c>
      <c r="K136" s="194" t="s">
        <v>1</v>
      </c>
      <c r="L136" s="40"/>
      <c r="M136" s="199" t="s">
        <v>1</v>
      </c>
      <c r="N136" s="200" t="s">
        <v>41</v>
      </c>
      <c r="O136" s="72"/>
      <c r="P136" s="201">
        <f>O136*H136</f>
        <v>0</v>
      </c>
      <c r="Q136" s="201">
        <v>0</v>
      </c>
      <c r="R136" s="201">
        <f>Q136*H136</f>
        <v>0</v>
      </c>
      <c r="S136" s="201">
        <v>0</v>
      </c>
      <c r="T136" s="202">
        <f>S136*H136</f>
        <v>0</v>
      </c>
      <c r="U136" s="35"/>
      <c r="V136" s="35"/>
      <c r="W136" s="35"/>
      <c r="X136" s="35"/>
      <c r="Y136" s="35"/>
      <c r="Z136" s="35"/>
      <c r="AA136" s="35"/>
      <c r="AB136" s="35"/>
      <c r="AC136" s="35"/>
      <c r="AD136" s="35"/>
      <c r="AE136" s="35"/>
      <c r="AR136" s="203" t="s">
        <v>211</v>
      </c>
      <c r="AT136" s="203" t="s">
        <v>207</v>
      </c>
      <c r="AU136" s="203" t="s">
        <v>86</v>
      </c>
      <c r="AY136" s="18" t="s">
        <v>205</v>
      </c>
      <c r="BE136" s="204">
        <f>IF(N136="základní",J136,0)</f>
        <v>0</v>
      </c>
      <c r="BF136" s="204">
        <f>IF(N136="snížená",J136,0)</f>
        <v>0</v>
      </c>
      <c r="BG136" s="204">
        <f>IF(N136="zákl. přenesená",J136,0)</f>
        <v>0</v>
      </c>
      <c r="BH136" s="204">
        <f>IF(N136="sníž. přenesená",J136,0)</f>
        <v>0</v>
      </c>
      <c r="BI136" s="204">
        <f>IF(N136="nulová",J136,0)</f>
        <v>0</v>
      </c>
      <c r="BJ136" s="18" t="s">
        <v>84</v>
      </c>
      <c r="BK136" s="204">
        <f>ROUND(I136*H136,2)</f>
        <v>0</v>
      </c>
      <c r="BL136" s="18" t="s">
        <v>211</v>
      </c>
      <c r="BM136" s="203" t="s">
        <v>2175</v>
      </c>
    </row>
    <row r="137" spans="2:63" s="12" customFormat="1" ht="22.9" customHeight="1">
      <c r="B137" s="176"/>
      <c r="C137" s="177"/>
      <c r="D137" s="178" t="s">
        <v>75</v>
      </c>
      <c r="E137" s="190" t="s">
        <v>1069</v>
      </c>
      <c r="F137" s="190" t="s">
        <v>1070</v>
      </c>
      <c r="G137" s="177"/>
      <c r="H137" s="177"/>
      <c r="I137" s="180"/>
      <c r="J137" s="191">
        <f>BK137</f>
        <v>0</v>
      </c>
      <c r="K137" s="177"/>
      <c r="L137" s="182"/>
      <c r="M137" s="183"/>
      <c r="N137" s="184"/>
      <c r="O137" s="184"/>
      <c r="P137" s="185">
        <f>P138</f>
        <v>0</v>
      </c>
      <c r="Q137" s="184"/>
      <c r="R137" s="185">
        <f>R138</f>
        <v>0</v>
      </c>
      <c r="S137" s="184"/>
      <c r="T137" s="186">
        <f>T138</f>
        <v>0</v>
      </c>
      <c r="AR137" s="187" t="s">
        <v>84</v>
      </c>
      <c r="AT137" s="188" t="s">
        <v>75</v>
      </c>
      <c r="AU137" s="188" t="s">
        <v>84</v>
      </c>
      <c r="AY137" s="187" t="s">
        <v>205</v>
      </c>
      <c r="BK137" s="189">
        <f>BK138</f>
        <v>0</v>
      </c>
    </row>
    <row r="138" spans="1:65" s="2" customFormat="1" ht="14.45" customHeight="1">
      <c r="A138" s="35"/>
      <c r="B138" s="36"/>
      <c r="C138" s="192" t="s">
        <v>235</v>
      </c>
      <c r="D138" s="192" t="s">
        <v>207</v>
      </c>
      <c r="E138" s="193" t="s">
        <v>1072</v>
      </c>
      <c r="F138" s="194" t="s">
        <v>1073</v>
      </c>
      <c r="G138" s="195" t="s">
        <v>382</v>
      </c>
      <c r="H138" s="196">
        <v>1.311</v>
      </c>
      <c r="I138" s="197"/>
      <c r="J138" s="198">
        <f>ROUND(I138*H138,2)</f>
        <v>0</v>
      </c>
      <c r="K138" s="194" t="s">
        <v>963</v>
      </c>
      <c r="L138" s="40"/>
      <c r="M138" s="199" t="s">
        <v>1</v>
      </c>
      <c r="N138" s="200" t="s">
        <v>41</v>
      </c>
      <c r="O138" s="72"/>
      <c r="P138" s="201">
        <f>O138*H138</f>
        <v>0</v>
      </c>
      <c r="Q138" s="201">
        <v>0</v>
      </c>
      <c r="R138" s="201">
        <f>Q138*H138</f>
        <v>0</v>
      </c>
      <c r="S138" s="201">
        <v>0</v>
      </c>
      <c r="T138" s="202">
        <f>S138*H138</f>
        <v>0</v>
      </c>
      <c r="U138" s="35"/>
      <c r="V138" s="35"/>
      <c r="W138" s="35"/>
      <c r="X138" s="35"/>
      <c r="Y138" s="35"/>
      <c r="Z138" s="35"/>
      <c r="AA138" s="35"/>
      <c r="AB138" s="35"/>
      <c r="AC138" s="35"/>
      <c r="AD138" s="35"/>
      <c r="AE138" s="35"/>
      <c r="AR138" s="203" t="s">
        <v>211</v>
      </c>
      <c r="AT138" s="203" t="s">
        <v>207</v>
      </c>
      <c r="AU138" s="203" t="s">
        <v>86</v>
      </c>
      <c r="AY138" s="18" t="s">
        <v>205</v>
      </c>
      <c r="BE138" s="204">
        <f>IF(N138="základní",J138,0)</f>
        <v>0</v>
      </c>
      <c r="BF138" s="204">
        <f>IF(N138="snížená",J138,0)</f>
        <v>0</v>
      </c>
      <c r="BG138" s="204">
        <f>IF(N138="zákl. přenesená",J138,0)</f>
        <v>0</v>
      </c>
      <c r="BH138" s="204">
        <f>IF(N138="sníž. přenesená",J138,0)</f>
        <v>0</v>
      </c>
      <c r="BI138" s="204">
        <f>IF(N138="nulová",J138,0)</f>
        <v>0</v>
      </c>
      <c r="BJ138" s="18" t="s">
        <v>84</v>
      </c>
      <c r="BK138" s="204">
        <f>ROUND(I138*H138,2)</f>
        <v>0</v>
      </c>
      <c r="BL138" s="18" t="s">
        <v>211</v>
      </c>
      <c r="BM138" s="203" t="s">
        <v>2176</v>
      </c>
    </row>
    <row r="139" spans="2:63" s="12" customFormat="1" ht="25.9" customHeight="1">
      <c r="B139" s="176"/>
      <c r="C139" s="177"/>
      <c r="D139" s="178" t="s">
        <v>75</v>
      </c>
      <c r="E139" s="179" t="s">
        <v>1075</v>
      </c>
      <c r="F139" s="179" t="s">
        <v>1076</v>
      </c>
      <c r="G139" s="177"/>
      <c r="H139" s="177"/>
      <c r="I139" s="180"/>
      <c r="J139" s="181">
        <f>BK139</f>
        <v>0</v>
      </c>
      <c r="K139" s="177"/>
      <c r="L139" s="182"/>
      <c r="M139" s="183"/>
      <c r="N139" s="184"/>
      <c r="O139" s="184"/>
      <c r="P139" s="185">
        <f>P140+P146+P160+P207+P233+P293</f>
        <v>0</v>
      </c>
      <c r="Q139" s="184"/>
      <c r="R139" s="185">
        <f>R140+R146+R160+R207+R233+R293</f>
        <v>4.766405000000001</v>
      </c>
      <c r="S139" s="184"/>
      <c r="T139" s="186">
        <f>T140+T146+T160+T207+T233+T293</f>
        <v>0.001</v>
      </c>
      <c r="AR139" s="187" t="s">
        <v>84</v>
      </c>
      <c r="AT139" s="188" t="s">
        <v>75</v>
      </c>
      <c r="AU139" s="188" t="s">
        <v>76</v>
      </c>
      <c r="AY139" s="187" t="s">
        <v>205</v>
      </c>
      <c r="BK139" s="189">
        <f>BK140+BK146+BK160+BK207+BK233+BK293</f>
        <v>0</v>
      </c>
    </row>
    <row r="140" spans="2:63" s="12" customFormat="1" ht="22.9" customHeight="1">
      <c r="B140" s="176"/>
      <c r="C140" s="177"/>
      <c r="D140" s="178" t="s">
        <v>75</v>
      </c>
      <c r="E140" s="190" t="s">
        <v>377</v>
      </c>
      <c r="F140" s="190" t="s">
        <v>378</v>
      </c>
      <c r="G140" s="177"/>
      <c r="H140" s="177"/>
      <c r="I140" s="180"/>
      <c r="J140" s="191">
        <f>BK140</f>
        <v>0</v>
      </c>
      <c r="K140" s="177"/>
      <c r="L140" s="182"/>
      <c r="M140" s="183"/>
      <c r="N140" s="184"/>
      <c r="O140" s="184"/>
      <c r="P140" s="185">
        <f>SUM(P141:P145)</f>
        <v>0</v>
      </c>
      <c r="Q140" s="184"/>
      <c r="R140" s="185">
        <f>SUM(R141:R145)</f>
        <v>0</v>
      </c>
      <c r="S140" s="184"/>
      <c r="T140" s="186">
        <f>SUM(T141:T145)</f>
        <v>0</v>
      </c>
      <c r="AR140" s="187" t="s">
        <v>84</v>
      </c>
      <c r="AT140" s="188" t="s">
        <v>75</v>
      </c>
      <c r="AU140" s="188" t="s">
        <v>84</v>
      </c>
      <c r="AY140" s="187" t="s">
        <v>205</v>
      </c>
      <c r="BK140" s="189">
        <f>SUM(BK141:BK145)</f>
        <v>0</v>
      </c>
    </row>
    <row r="141" spans="1:65" s="2" customFormat="1" ht="24.2" customHeight="1">
      <c r="A141" s="35"/>
      <c r="B141" s="36"/>
      <c r="C141" s="192" t="s">
        <v>240</v>
      </c>
      <c r="D141" s="192" t="s">
        <v>207</v>
      </c>
      <c r="E141" s="193" t="s">
        <v>2177</v>
      </c>
      <c r="F141" s="194" t="s">
        <v>2178</v>
      </c>
      <c r="G141" s="195" t="s">
        <v>382</v>
      </c>
      <c r="H141" s="196">
        <v>8.437</v>
      </c>
      <c r="I141" s="197"/>
      <c r="J141" s="198">
        <f>ROUND(I141*H141,2)</f>
        <v>0</v>
      </c>
      <c r="K141" s="194" t="s">
        <v>963</v>
      </c>
      <c r="L141" s="40"/>
      <c r="M141" s="199" t="s">
        <v>1</v>
      </c>
      <c r="N141" s="200" t="s">
        <v>41</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211</v>
      </c>
      <c r="AT141" s="203" t="s">
        <v>207</v>
      </c>
      <c r="AU141" s="203" t="s">
        <v>86</v>
      </c>
      <c r="AY141" s="18" t="s">
        <v>205</v>
      </c>
      <c r="BE141" s="204">
        <f>IF(N141="základní",J141,0)</f>
        <v>0</v>
      </c>
      <c r="BF141" s="204">
        <f>IF(N141="snížená",J141,0)</f>
        <v>0</v>
      </c>
      <c r="BG141" s="204">
        <f>IF(N141="zákl. přenesená",J141,0)</f>
        <v>0</v>
      </c>
      <c r="BH141" s="204">
        <f>IF(N141="sníž. přenesená",J141,0)</f>
        <v>0</v>
      </c>
      <c r="BI141" s="204">
        <f>IF(N141="nulová",J141,0)</f>
        <v>0</v>
      </c>
      <c r="BJ141" s="18" t="s">
        <v>84</v>
      </c>
      <c r="BK141" s="204">
        <f>ROUND(I141*H141,2)</f>
        <v>0</v>
      </c>
      <c r="BL141" s="18" t="s">
        <v>211</v>
      </c>
      <c r="BM141" s="203" t="s">
        <v>2179</v>
      </c>
    </row>
    <row r="142" spans="1:65" s="2" customFormat="1" ht="24.2" customHeight="1">
      <c r="A142" s="35"/>
      <c r="B142" s="36"/>
      <c r="C142" s="192" t="s">
        <v>245</v>
      </c>
      <c r="D142" s="192" t="s">
        <v>207</v>
      </c>
      <c r="E142" s="193" t="s">
        <v>1057</v>
      </c>
      <c r="F142" s="194" t="s">
        <v>1058</v>
      </c>
      <c r="G142" s="195" t="s">
        <v>382</v>
      </c>
      <c r="H142" s="196">
        <v>8.437</v>
      </c>
      <c r="I142" s="197"/>
      <c r="J142" s="198">
        <f>ROUND(I142*H142,2)</f>
        <v>0</v>
      </c>
      <c r="K142" s="194" t="s">
        <v>963</v>
      </c>
      <c r="L142" s="40"/>
      <c r="M142" s="199" t="s">
        <v>1</v>
      </c>
      <c r="N142" s="200" t="s">
        <v>41</v>
      </c>
      <c r="O142" s="72"/>
      <c r="P142" s="201">
        <f>O142*H142</f>
        <v>0</v>
      </c>
      <c r="Q142" s="201">
        <v>0</v>
      </c>
      <c r="R142" s="201">
        <f>Q142*H142</f>
        <v>0</v>
      </c>
      <c r="S142" s="201">
        <v>0</v>
      </c>
      <c r="T142" s="202">
        <f>S142*H142</f>
        <v>0</v>
      </c>
      <c r="U142" s="35"/>
      <c r="V142" s="35"/>
      <c r="W142" s="35"/>
      <c r="X142" s="35"/>
      <c r="Y142" s="35"/>
      <c r="Z142" s="35"/>
      <c r="AA142" s="35"/>
      <c r="AB142" s="35"/>
      <c r="AC142" s="35"/>
      <c r="AD142" s="35"/>
      <c r="AE142" s="35"/>
      <c r="AR142" s="203" t="s">
        <v>211</v>
      </c>
      <c r="AT142" s="203" t="s">
        <v>207</v>
      </c>
      <c r="AU142" s="203" t="s">
        <v>86</v>
      </c>
      <c r="AY142" s="18" t="s">
        <v>205</v>
      </c>
      <c r="BE142" s="204">
        <f>IF(N142="základní",J142,0)</f>
        <v>0</v>
      </c>
      <c r="BF142" s="204">
        <f>IF(N142="snížená",J142,0)</f>
        <v>0</v>
      </c>
      <c r="BG142" s="204">
        <f>IF(N142="zákl. přenesená",J142,0)</f>
        <v>0</v>
      </c>
      <c r="BH142" s="204">
        <f>IF(N142="sníž. přenesená",J142,0)</f>
        <v>0</v>
      </c>
      <c r="BI142" s="204">
        <f>IF(N142="nulová",J142,0)</f>
        <v>0</v>
      </c>
      <c r="BJ142" s="18" t="s">
        <v>84</v>
      </c>
      <c r="BK142" s="204">
        <f>ROUND(I142*H142,2)</f>
        <v>0</v>
      </c>
      <c r="BL142" s="18" t="s">
        <v>211</v>
      </c>
      <c r="BM142" s="203" t="s">
        <v>2180</v>
      </c>
    </row>
    <row r="143" spans="1:65" s="2" customFormat="1" ht="24.2" customHeight="1">
      <c r="A143" s="35"/>
      <c r="B143" s="36"/>
      <c r="C143" s="192" t="s">
        <v>249</v>
      </c>
      <c r="D143" s="192" t="s">
        <v>207</v>
      </c>
      <c r="E143" s="193" t="s">
        <v>1061</v>
      </c>
      <c r="F143" s="194" t="s">
        <v>1062</v>
      </c>
      <c r="G143" s="195" t="s">
        <v>382</v>
      </c>
      <c r="H143" s="196">
        <v>160.303</v>
      </c>
      <c r="I143" s="197"/>
      <c r="J143" s="198">
        <f>ROUND(I143*H143,2)</f>
        <v>0</v>
      </c>
      <c r="K143" s="194" t="s">
        <v>963</v>
      </c>
      <c r="L143" s="40"/>
      <c r="M143" s="199" t="s">
        <v>1</v>
      </c>
      <c r="N143" s="200" t="s">
        <v>41</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211</v>
      </c>
      <c r="AT143" s="203" t="s">
        <v>207</v>
      </c>
      <c r="AU143" s="203" t="s">
        <v>86</v>
      </c>
      <c r="AY143" s="18" t="s">
        <v>205</v>
      </c>
      <c r="BE143" s="204">
        <f>IF(N143="základní",J143,0)</f>
        <v>0</v>
      </c>
      <c r="BF143" s="204">
        <f>IF(N143="snížená",J143,0)</f>
        <v>0</v>
      </c>
      <c r="BG143" s="204">
        <f>IF(N143="zákl. přenesená",J143,0)</f>
        <v>0</v>
      </c>
      <c r="BH143" s="204">
        <f>IF(N143="sníž. přenesená",J143,0)</f>
        <v>0</v>
      </c>
      <c r="BI143" s="204">
        <f>IF(N143="nulová",J143,0)</f>
        <v>0</v>
      </c>
      <c r="BJ143" s="18" t="s">
        <v>84</v>
      </c>
      <c r="BK143" s="204">
        <f>ROUND(I143*H143,2)</f>
        <v>0</v>
      </c>
      <c r="BL143" s="18" t="s">
        <v>211</v>
      </c>
      <c r="BM143" s="203" t="s">
        <v>2181</v>
      </c>
    </row>
    <row r="144" spans="2:51" s="13" customFormat="1" ht="12">
      <c r="B144" s="214"/>
      <c r="C144" s="215"/>
      <c r="D144" s="205" t="s">
        <v>284</v>
      </c>
      <c r="E144" s="215"/>
      <c r="F144" s="217" t="s">
        <v>2182</v>
      </c>
      <c r="G144" s="215"/>
      <c r="H144" s="218">
        <v>160.303</v>
      </c>
      <c r="I144" s="219"/>
      <c r="J144" s="215"/>
      <c r="K144" s="215"/>
      <c r="L144" s="220"/>
      <c r="M144" s="221"/>
      <c r="N144" s="222"/>
      <c r="O144" s="222"/>
      <c r="P144" s="222"/>
      <c r="Q144" s="222"/>
      <c r="R144" s="222"/>
      <c r="S144" s="222"/>
      <c r="T144" s="223"/>
      <c r="AT144" s="224" t="s">
        <v>284</v>
      </c>
      <c r="AU144" s="224" t="s">
        <v>86</v>
      </c>
      <c r="AV144" s="13" t="s">
        <v>86</v>
      </c>
      <c r="AW144" s="13" t="s">
        <v>4</v>
      </c>
      <c r="AX144" s="13" t="s">
        <v>84</v>
      </c>
      <c r="AY144" s="224" t="s">
        <v>205</v>
      </c>
    </row>
    <row r="145" spans="1:65" s="2" customFormat="1" ht="24.2" customHeight="1">
      <c r="A145" s="35"/>
      <c r="B145" s="36"/>
      <c r="C145" s="192" t="s">
        <v>256</v>
      </c>
      <c r="D145" s="192" t="s">
        <v>207</v>
      </c>
      <c r="E145" s="193" t="s">
        <v>1066</v>
      </c>
      <c r="F145" s="194" t="s">
        <v>1067</v>
      </c>
      <c r="G145" s="195" t="s">
        <v>382</v>
      </c>
      <c r="H145" s="196">
        <v>8.437</v>
      </c>
      <c r="I145" s="197"/>
      <c r="J145" s="198">
        <f>ROUND(I145*H145,2)</f>
        <v>0</v>
      </c>
      <c r="K145" s="194" t="s">
        <v>963</v>
      </c>
      <c r="L145" s="40"/>
      <c r="M145" s="199" t="s">
        <v>1</v>
      </c>
      <c r="N145" s="200" t="s">
        <v>41</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211</v>
      </c>
      <c r="AT145" s="203" t="s">
        <v>207</v>
      </c>
      <c r="AU145" s="203" t="s">
        <v>86</v>
      </c>
      <c r="AY145" s="18" t="s">
        <v>205</v>
      </c>
      <c r="BE145" s="204">
        <f>IF(N145="základní",J145,0)</f>
        <v>0</v>
      </c>
      <c r="BF145" s="204">
        <f>IF(N145="snížená",J145,0)</f>
        <v>0</v>
      </c>
      <c r="BG145" s="204">
        <f>IF(N145="zákl. přenesená",J145,0)</f>
        <v>0</v>
      </c>
      <c r="BH145" s="204">
        <f>IF(N145="sníž. přenesená",J145,0)</f>
        <v>0</v>
      </c>
      <c r="BI145" s="204">
        <f>IF(N145="nulová",J145,0)</f>
        <v>0</v>
      </c>
      <c r="BJ145" s="18" t="s">
        <v>84</v>
      </c>
      <c r="BK145" s="204">
        <f>ROUND(I145*H145,2)</f>
        <v>0</v>
      </c>
      <c r="BL145" s="18" t="s">
        <v>211</v>
      </c>
      <c r="BM145" s="203" t="s">
        <v>2183</v>
      </c>
    </row>
    <row r="146" spans="2:63" s="12" customFormat="1" ht="22.9" customHeight="1">
      <c r="B146" s="176"/>
      <c r="C146" s="177"/>
      <c r="D146" s="178" t="s">
        <v>75</v>
      </c>
      <c r="E146" s="190" t="s">
        <v>1176</v>
      </c>
      <c r="F146" s="190" t="s">
        <v>1177</v>
      </c>
      <c r="G146" s="177"/>
      <c r="H146" s="177"/>
      <c r="I146" s="180"/>
      <c r="J146" s="191">
        <f>BK146</f>
        <v>0</v>
      </c>
      <c r="K146" s="177"/>
      <c r="L146" s="182"/>
      <c r="M146" s="183"/>
      <c r="N146" s="184"/>
      <c r="O146" s="184"/>
      <c r="P146" s="185">
        <f>SUM(P147:P159)</f>
        <v>0</v>
      </c>
      <c r="Q146" s="184"/>
      <c r="R146" s="185">
        <f>SUM(R147:R159)</f>
        <v>0.0545</v>
      </c>
      <c r="S146" s="184"/>
      <c r="T146" s="186">
        <f>SUM(T147:T159)</f>
        <v>0</v>
      </c>
      <c r="AR146" s="187" t="s">
        <v>86</v>
      </c>
      <c r="AT146" s="188" t="s">
        <v>75</v>
      </c>
      <c r="AU146" s="188" t="s">
        <v>84</v>
      </c>
      <c r="AY146" s="187" t="s">
        <v>205</v>
      </c>
      <c r="BK146" s="189">
        <f>SUM(BK147:BK159)</f>
        <v>0</v>
      </c>
    </row>
    <row r="147" spans="1:65" s="2" customFormat="1" ht="24.2" customHeight="1">
      <c r="A147" s="35"/>
      <c r="B147" s="36"/>
      <c r="C147" s="192" t="s">
        <v>263</v>
      </c>
      <c r="D147" s="192" t="s">
        <v>207</v>
      </c>
      <c r="E147" s="193" t="s">
        <v>2184</v>
      </c>
      <c r="F147" s="194" t="s">
        <v>2185</v>
      </c>
      <c r="G147" s="195" t="s">
        <v>326</v>
      </c>
      <c r="H147" s="196">
        <v>613.5</v>
      </c>
      <c r="I147" s="197"/>
      <c r="J147" s="198">
        <f>ROUND(I147*H147,2)</f>
        <v>0</v>
      </c>
      <c r="K147" s="194" t="s">
        <v>963</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341</v>
      </c>
      <c r="AT147" s="203" t="s">
        <v>207</v>
      </c>
      <c r="AU147" s="203" t="s">
        <v>86</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341</v>
      </c>
      <c r="BM147" s="203" t="s">
        <v>2186</v>
      </c>
    </row>
    <row r="148" spans="2:51" s="13" customFormat="1" ht="12">
      <c r="B148" s="214"/>
      <c r="C148" s="215"/>
      <c r="D148" s="205" t="s">
        <v>284</v>
      </c>
      <c r="E148" s="216" t="s">
        <v>1</v>
      </c>
      <c r="F148" s="217" t="s">
        <v>2187</v>
      </c>
      <c r="G148" s="215"/>
      <c r="H148" s="218">
        <v>613.5</v>
      </c>
      <c r="I148" s="219"/>
      <c r="J148" s="215"/>
      <c r="K148" s="215"/>
      <c r="L148" s="220"/>
      <c r="M148" s="221"/>
      <c r="N148" s="222"/>
      <c r="O148" s="222"/>
      <c r="P148" s="222"/>
      <c r="Q148" s="222"/>
      <c r="R148" s="222"/>
      <c r="S148" s="222"/>
      <c r="T148" s="223"/>
      <c r="AT148" s="224" t="s">
        <v>284</v>
      </c>
      <c r="AU148" s="224" t="s">
        <v>86</v>
      </c>
      <c r="AV148" s="13" t="s">
        <v>86</v>
      </c>
      <c r="AW148" s="13" t="s">
        <v>32</v>
      </c>
      <c r="AX148" s="13" t="s">
        <v>84</v>
      </c>
      <c r="AY148" s="224" t="s">
        <v>205</v>
      </c>
    </row>
    <row r="149" spans="1:65" s="2" customFormat="1" ht="24.2" customHeight="1">
      <c r="A149" s="35"/>
      <c r="B149" s="36"/>
      <c r="C149" s="250" t="s">
        <v>323</v>
      </c>
      <c r="D149" s="250" t="s">
        <v>502</v>
      </c>
      <c r="E149" s="251" t="s">
        <v>2188</v>
      </c>
      <c r="F149" s="252" t="s">
        <v>2189</v>
      </c>
      <c r="G149" s="253" t="s">
        <v>326</v>
      </c>
      <c r="H149" s="254">
        <v>10.5</v>
      </c>
      <c r="I149" s="255"/>
      <c r="J149" s="256">
        <f>ROUND(I149*H149,2)</f>
        <v>0</v>
      </c>
      <c r="K149" s="252" t="s">
        <v>963</v>
      </c>
      <c r="L149" s="257"/>
      <c r="M149" s="258" t="s">
        <v>1</v>
      </c>
      <c r="N149" s="259" t="s">
        <v>41</v>
      </c>
      <c r="O149" s="72"/>
      <c r="P149" s="201">
        <f>O149*H149</f>
        <v>0</v>
      </c>
      <c r="Q149" s="201">
        <v>4E-05</v>
      </c>
      <c r="R149" s="201">
        <f>Q149*H149</f>
        <v>0.00042</v>
      </c>
      <c r="S149" s="201">
        <v>0</v>
      </c>
      <c r="T149" s="202">
        <f>S149*H149</f>
        <v>0</v>
      </c>
      <c r="U149" s="35"/>
      <c r="V149" s="35"/>
      <c r="W149" s="35"/>
      <c r="X149" s="35"/>
      <c r="Y149" s="35"/>
      <c r="Z149" s="35"/>
      <c r="AA149" s="35"/>
      <c r="AB149" s="35"/>
      <c r="AC149" s="35"/>
      <c r="AD149" s="35"/>
      <c r="AE149" s="35"/>
      <c r="AR149" s="203" t="s">
        <v>643</v>
      </c>
      <c r="AT149" s="203" t="s">
        <v>502</v>
      </c>
      <c r="AU149" s="203" t="s">
        <v>86</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341</v>
      </c>
      <c r="BM149" s="203" t="s">
        <v>2190</v>
      </c>
    </row>
    <row r="150" spans="2:51" s="13" customFormat="1" ht="12">
      <c r="B150" s="214"/>
      <c r="C150" s="215"/>
      <c r="D150" s="205" t="s">
        <v>284</v>
      </c>
      <c r="E150" s="216" t="s">
        <v>1</v>
      </c>
      <c r="F150" s="217" t="s">
        <v>2191</v>
      </c>
      <c r="G150" s="215"/>
      <c r="H150" s="218">
        <v>10.5</v>
      </c>
      <c r="I150" s="219"/>
      <c r="J150" s="215"/>
      <c r="K150" s="215"/>
      <c r="L150" s="220"/>
      <c r="M150" s="221"/>
      <c r="N150" s="222"/>
      <c r="O150" s="222"/>
      <c r="P150" s="222"/>
      <c r="Q150" s="222"/>
      <c r="R150" s="222"/>
      <c r="S150" s="222"/>
      <c r="T150" s="223"/>
      <c r="AT150" s="224" t="s">
        <v>284</v>
      </c>
      <c r="AU150" s="224" t="s">
        <v>86</v>
      </c>
      <c r="AV150" s="13" t="s">
        <v>86</v>
      </c>
      <c r="AW150" s="13" t="s">
        <v>32</v>
      </c>
      <c r="AX150" s="13" t="s">
        <v>84</v>
      </c>
      <c r="AY150" s="224" t="s">
        <v>205</v>
      </c>
    </row>
    <row r="151" spans="1:65" s="2" customFormat="1" ht="24.2" customHeight="1">
      <c r="A151" s="35"/>
      <c r="B151" s="36"/>
      <c r="C151" s="250" t="s">
        <v>329</v>
      </c>
      <c r="D151" s="250" t="s">
        <v>502</v>
      </c>
      <c r="E151" s="251" t="s">
        <v>2192</v>
      </c>
      <c r="F151" s="252" t="s">
        <v>2193</v>
      </c>
      <c r="G151" s="253" t="s">
        <v>326</v>
      </c>
      <c r="H151" s="254">
        <v>444</v>
      </c>
      <c r="I151" s="255"/>
      <c r="J151" s="256">
        <f>ROUND(I151*H151,2)</f>
        <v>0</v>
      </c>
      <c r="K151" s="252" t="s">
        <v>278</v>
      </c>
      <c r="L151" s="257"/>
      <c r="M151" s="258" t="s">
        <v>1</v>
      </c>
      <c r="N151" s="259" t="s">
        <v>41</v>
      </c>
      <c r="O151" s="72"/>
      <c r="P151" s="201">
        <f>O151*H151</f>
        <v>0</v>
      </c>
      <c r="Q151" s="201">
        <v>8E-05</v>
      </c>
      <c r="R151" s="201">
        <f>Q151*H151</f>
        <v>0.03552</v>
      </c>
      <c r="S151" s="201">
        <v>0</v>
      </c>
      <c r="T151" s="202">
        <f>S151*H151</f>
        <v>0</v>
      </c>
      <c r="U151" s="35"/>
      <c r="V151" s="35"/>
      <c r="W151" s="35"/>
      <c r="X151" s="35"/>
      <c r="Y151" s="35"/>
      <c r="Z151" s="35"/>
      <c r="AA151" s="35"/>
      <c r="AB151" s="35"/>
      <c r="AC151" s="35"/>
      <c r="AD151" s="35"/>
      <c r="AE151" s="35"/>
      <c r="AR151" s="203" t="s">
        <v>643</v>
      </c>
      <c r="AT151" s="203" t="s">
        <v>502</v>
      </c>
      <c r="AU151" s="203" t="s">
        <v>86</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341</v>
      </c>
      <c r="BM151" s="203" t="s">
        <v>2194</v>
      </c>
    </row>
    <row r="152" spans="2:51" s="13" customFormat="1" ht="12">
      <c r="B152" s="214"/>
      <c r="C152" s="215"/>
      <c r="D152" s="205" t="s">
        <v>284</v>
      </c>
      <c r="E152" s="216" t="s">
        <v>1</v>
      </c>
      <c r="F152" s="217" t="s">
        <v>2195</v>
      </c>
      <c r="G152" s="215"/>
      <c r="H152" s="218">
        <v>444</v>
      </c>
      <c r="I152" s="219"/>
      <c r="J152" s="215"/>
      <c r="K152" s="215"/>
      <c r="L152" s="220"/>
      <c r="M152" s="221"/>
      <c r="N152" s="222"/>
      <c r="O152" s="222"/>
      <c r="P152" s="222"/>
      <c r="Q152" s="222"/>
      <c r="R152" s="222"/>
      <c r="S152" s="222"/>
      <c r="T152" s="223"/>
      <c r="AT152" s="224" t="s">
        <v>284</v>
      </c>
      <c r="AU152" s="224" t="s">
        <v>86</v>
      </c>
      <c r="AV152" s="13" t="s">
        <v>86</v>
      </c>
      <c r="AW152" s="13" t="s">
        <v>32</v>
      </c>
      <c r="AX152" s="13" t="s">
        <v>84</v>
      </c>
      <c r="AY152" s="224" t="s">
        <v>205</v>
      </c>
    </row>
    <row r="153" spans="1:65" s="2" customFormat="1" ht="24.2" customHeight="1">
      <c r="A153" s="35"/>
      <c r="B153" s="36"/>
      <c r="C153" s="250" t="s">
        <v>333</v>
      </c>
      <c r="D153" s="250" t="s">
        <v>502</v>
      </c>
      <c r="E153" s="251" t="s">
        <v>2196</v>
      </c>
      <c r="F153" s="252" t="s">
        <v>2197</v>
      </c>
      <c r="G153" s="253" t="s">
        <v>326</v>
      </c>
      <c r="H153" s="254">
        <v>69</v>
      </c>
      <c r="I153" s="255"/>
      <c r="J153" s="256">
        <f>ROUND(I153*H153,2)</f>
        <v>0</v>
      </c>
      <c r="K153" s="252" t="s">
        <v>278</v>
      </c>
      <c r="L153" s="257"/>
      <c r="M153" s="258" t="s">
        <v>1</v>
      </c>
      <c r="N153" s="259" t="s">
        <v>41</v>
      </c>
      <c r="O153" s="72"/>
      <c r="P153" s="201">
        <f>O153*H153</f>
        <v>0</v>
      </c>
      <c r="Q153" s="201">
        <v>9E-05</v>
      </c>
      <c r="R153" s="201">
        <f>Q153*H153</f>
        <v>0.00621</v>
      </c>
      <c r="S153" s="201">
        <v>0</v>
      </c>
      <c r="T153" s="202">
        <f>S153*H153</f>
        <v>0</v>
      </c>
      <c r="U153" s="35"/>
      <c r="V153" s="35"/>
      <c r="W153" s="35"/>
      <c r="X153" s="35"/>
      <c r="Y153" s="35"/>
      <c r="Z153" s="35"/>
      <c r="AA153" s="35"/>
      <c r="AB153" s="35"/>
      <c r="AC153" s="35"/>
      <c r="AD153" s="35"/>
      <c r="AE153" s="35"/>
      <c r="AR153" s="203" t="s">
        <v>643</v>
      </c>
      <c r="AT153" s="203" t="s">
        <v>502</v>
      </c>
      <c r="AU153" s="203" t="s">
        <v>86</v>
      </c>
      <c r="AY153" s="18" t="s">
        <v>205</v>
      </c>
      <c r="BE153" s="204">
        <f>IF(N153="základní",J153,0)</f>
        <v>0</v>
      </c>
      <c r="BF153" s="204">
        <f>IF(N153="snížená",J153,0)</f>
        <v>0</v>
      </c>
      <c r="BG153" s="204">
        <f>IF(N153="zákl. přenesená",J153,0)</f>
        <v>0</v>
      </c>
      <c r="BH153" s="204">
        <f>IF(N153="sníž. přenesená",J153,0)</f>
        <v>0</v>
      </c>
      <c r="BI153" s="204">
        <f>IF(N153="nulová",J153,0)</f>
        <v>0</v>
      </c>
      <c r="BJ153" s="18" t="s">
        <v>84</v>
      </c>
      <c r="BK153" s="204">
        <f>ROUND(I153*H153,2)</f>
        <v>0</v>
      </c>
      <c r="BL153" s="18" t="s">
        <v>341</v>
      </c>
      <c r="BM153" s="203" t="s">
        <v>2198</v>
      </c>
    </row>
    <row r="154" spans="2:51" s="13" customFormat="1" ht="12">
      <c r="B154" s="214"/>
      <c r="C154" s="215"/>
      <c r="D154" s="205" t="s">
        <v>284</v>
      </c>
      <c r="E154" s="216" t="s">
        <v>1</v>
      </c>
      <c r="F154" s="217" t="s">
        <v>2199</v>
      </c>
      <c r="G154" s="215"/>
      <c r="H154" s="218">
        <v>69</v>
      </c>
      <c r="I154" s="219"/>
      <c r="J154" s="215"/>
      <c r="K154" s="215"/>
      <c r="L154" s="220"/>
      <c r="M154" s="221"/>
      <c r="N154" s="222"/>
      <c r="O154" s="222"/>
      <c r="P154" s="222"/>
      <c r="Q154" s="222"/>
      <c r="R154" s="222"/>
      <c r="S154" s="222"/>
      <c r="T154" s="223"/>
      <c r="AT154" s="224" t="s">
        <v>284</v>
      </c>
      <c r="AU154" s="224" t="s">
        <v>86</v>
      </c>
      <c r="AV154" s="13" t="s">
        <v>86</v>
      </c>
      <c r="AW154" s="13" t="s">
        <v>32</v>
      </c>
      <c r="AX154" s="13" t="s">
        <v>84</v>
      </c>
      <c r="AY154" s="224" t="s">
        <v>205</v>
      </c>
    </row>
    <row r="155" spans="1:65" s="2" customFormat="1" ht="24.2" customHeight="1">
      <c r="A155" s="35"/>
      <c r="B155" s="36"/>
      <c r="C155" s="250" t="s">
        <v>8</v>
      </c>
      <c r="D155" s="250" t="s">
        <v>502</v>
      </c>
      <c r="E155" s="251" t="s">
        <v>2200</v>
      </c>
      <c r="F155" s="252" t="s">
        <v>2201</v>
      </c>
      <c r="G155" s="253" t="s">
        <v>326</v>
      </c>
      <c r="H155" s="254">
        <v>65</v>
      </c>
      <c r="I155" s="255"/>
      <c r="J155" s="256">
        <f>ROUND(I155*H155,2)</f>
        <v>0</v>
      </c>
      <c r="K155" s="252" t="s">
        <v>278</v>
      </c>
      <c r="L155" s="257"/>
      <c r="M155" s="258" t="s">
        <v>1</v>
      </c>
      <c r="N155" s="259" t="s">
        <v>41</v>
      </c>
      <c r="O155" s="72"/>
      <c r="P155" s="201">
        <f>O155*H155</f>
        <v>0</v>
      </c>
      <c r="Q155" s="201">
        <v>0.00013</v>
      </c>
      <c r="R155" s="201">
        <f>Q155*H155</f>
        <v>0.00845</v>
      </c>
      <c r="S155" s="201">
        <v>0</v>
      </c>
      <c r="T155" s="202">
        <f>S155*H155</f>
        <v>0</v>
      </c>
      <c r="U155" s="35"/>
      <c r="V155" s="35"/>
      <c r="W155" s="35"/>
      <c r="X155" s="35"/>
      <c r="Y155" s="35"/>
      <c r="Z155" s="35"/>
      <c r="AA155" s="35"/>
      <c r="AB155" s="35"/>
      <c r="AC155" s="35"/>
      <c r="AD155" s="35"/>
      <c r="AE155" s="35"/>
      <c r="AR155" s="203" t="s">
        <v>643</v>
      </c>
      <c r="AT155" s="203" t="s">
        <v>502</v>
      </c>
      <c r="AU155" s="203" t="s">
        <v>86</v>
      </c>
      <c r="AY155" s="18" t="s">
        <v>205</v>
      </c>
      <c r="BE155" s="204">
        <f>IF(N155="základní",J155,0)</f>
        <v>0</v>
      </c>
      <c r="BF155" s="204">
        <f>IF(N155="snížená",J155,0)</f>
        <v>0</v>
      </c>
      <c r="BG155" s="204">
        <f>IF(N155="zákl. přenesená",J155,0)</f>
        <v>0</v>
      </c>
      <c r="BH155" s="204">
        <f>IF(N155="sníž. přenesená",J155,0)</f>
        <v>0</v>
      </c>
      <c r="BI155" s="204">
        <f>IF(N155="nulová",J155,0)</f>
        <v>0</v>
      </c>
      <c r="BJ155" s="18" t="s">
        <v>84</v>
      </c>
      <c r="BK155" s="204">
        <f>ROUND(I155*H155,2)</f>
        <v>0</v>
      </c>
      <c r="BL155" s="18" t="s">
        <v>341</v>
      </c>
      <c r="BM155" s="203" t="s">
        <v>2202</v>
      </c>
    </row>
    <row r="156" spans="2:51" s="13" customFormat="1" ht="12">
      <c r="B156" s="214"/>
      <c r="C156" s="215"/>
      <c r="D156" s="205" t="s">
        <v>284</v>
      </c>
      <c r="E156" s="216" t="s">
        <v>1</v>
      </c>
      <c r="F156" s="217" t="s">
        <v>2203</v>
      </c>
      <c r="G156" s="215"/>
      <c r="H156" s="218">
        <v>65</v>
      </c>
      <c r="I156" s="219"/>
      <c r="J156" s="215"/>
      <c r="K156" s="215"/>
      <c r="L156" s="220"/>
      <c r="M156" s="221"/>
      <c r="N156" s="222"/>
      <c r="O156" s="222"/>
      <c r="P156" s="222"/>
      <c r="Q156" s="222"/>
      <c r="R156" s="222"/>
      <c r="S156" s="222"/>
      <c r="T156" s="223"/>
      <c r="AT156" s="224" t="s">
        <v>284</v>
      </c>
      <c r="AU156" s="224" t="s">
        <v>86</v>
      </c>
      <c r="AV156" s="13" t="s">
        <v>86</v>
      </c>
      <c r="AW156" s="13" t="s">
        <v>32</v>
      </c>
      <c r="AX156" s="13" t="s">
        <v>84</v>
      </c>
      <c r="AY156" s="224" t="s">
        <v>205</v>
      </c>
    </row>
    <row r="157" spans="1:65" s="2" customFormat="1" ht="24.2" customHeight="1">
      <c r="A157" s="35"/>
      <c r="B157" s="36"/>
      <c r="C157" s="250" t="s">
        <v>341</v>
      </c>
      <c r="D157" s="250" t="s">
        <v>502</v>
      </c>
      <c r="E157" s="251" t="s">
        <v>2204</v>
      </c>
      <c r="F157" s="252" t="s">
        <v>2205</v>
      </c>
      <c r="G157" s="253" t="s">
        <v>326</v>
      </c>
      <c r="H157" s="254">
        <v>26</v>
      </c>
      <c r="I157" s="255"/>
      <c r="J157" s="256">
        <f>ROUND(I157*H157,2)</f>
        <v>0</v>
      </c>
      <c r="K157" s="252" t="s">
        <v>278</v>
      </c>
      <c r="L157" s="257"/>
      <c r="M157" s="258" t="s">
        <v>1</v>
      </c>
      <c r="N157" s="259" t="s">
        <v>41</v>
      </c>
      <c r="O157" s="72"/>
      <c r="P157" s="201">
        <f>O157*H157</f>
        <v>0</v>
      </c>
      <c r="Q157" s="201">
        <v>0.00015</v>
      </c>
      <c r="R157" s="201">
        <f>Q157*H157</f>
        <v>0.0039</v>
      </c>
      <c r="S157" s="201">
        <v>0</v>
      </c>
      <c r="T157" s="202">
        <f>S157*H157</f>
        <v>0</v>
      </c>
      <c r="U157" s="35"/>
      <c r="V157" s="35"/>
      <c r="W157" s="35"/>
      <c r="X157" s="35"/>
      <c r="Y157" s="35"/>
      <c r="Z157" s="35"/>
      <c r="AA157" s="35"/>
      <c r="AB157" s="35"/>
      <c r="AC157" s="35"/>
      <c r="AD157" s="35"/>
      <c r="AE157" s="35"/>
      <c r="AR157" s="203" t="s">
        <v>643</v>
      </c>
      <c r="AT157" s="203" t="s">
        <v>502</v>
      </c>
      <c r="AU157" s="203" t="s">
        <v>86</v>
      </c>
      <c r="AY157" s="18" t="s">
        <v>205</v>
      </c>
      <c r="BE157" s="204">
        <f>IF(N157="základní",J157,0)</f>
        <v>0</v>
      </c>
      <c r="BF157" s="204">
        <f>IF(N157="snížená",J157,0)</f>
        <v>0</v>
      </c>
      <c r="BG157" s="204">
        <f>IF(N157="zákl. přenesená",J157,0)</f>
        <v>0</v>
      </c>
      <c r="BH157" s="204">
        <f>IF(N157="sníž. přenesená",J157,0)</f>
        <v>0</v>
      </c>
      <c r="BI157" s="204">
        <f>IF(N157="nulová",J157,0)</f>
        <v>0</v>
      </c>
      <c r="BJ157" s="18" t="s">
        <v>84</v>
      </c>
      <c r="BK157" s="204">
        <f>ROUND(I157*H157,2)</f>
        <v>0</v>
      </c>
      <c r="BL157" s="18" t="s">
        <v>341</v>
      </c>
      <c r="BM157" s="203" t="s">
        <v>2206</v>
      </c>
    </row>
    <row r="158" spans="2:51" s="13" customFormat="1" ht="12">
      <c r="B158" s="214"/>
      <c r="C158" s="215"/>
      <c r="D158" s="205" t="s">
        <v>284</v>
      </c>
      <c r="E158" s="216" t="s">
        <v>1</v>
      </c>
      <c r="F158" s="217" t="s">
        <v>2207</v>
      </c>
      <c r="G158" s="215"/>
      <c r="H158" s="218">
        <v>26</v>
      </c>
      <c r="I158" s="219"/>
      <c r="J158" s="215"/>
      <c r="K158" s="215"/>
      <c r="L158" s="220"/>
      <c r="M158" s="221"/>
      <c r="N158" s="222"/>
      <c r="O158" s="222"/>
      <c r="P158" s="222"/>
      <c r="Q158" s="222"/>
      <c r="R158" s="222"/>
      <c r="S158" s="222"/>
      <c r="T158" s="223"/>
      <c r="AT158" s="224" t="s">
        <v>284</v>
      </c>
      <c r="AU158" s="224" t="s">
        <v>86</v>
      </c>
      <c r="AV158" s="13" t="s">
        <v>86</v>
      </c>
      <c r="AW158" s="13" t="s">
        <v>32</v>
      </c>
      <c r="AX158" s="13" t="s">
        <v>84</v>
      </c>
      <c r="AY158" s="224" t="s">
        <v>205</v>
      </c>
    </row>
    <row r="159" spans="1:65" s="2" customFormat="1" ht="24.2" customHeight="1">
      <c r="A159" s="35"/>
      <c r="B159" s="36"/>
      <c r="C159" s="192" t="s">
        <v>345</v>
      </c>
      <c r="D159" s="192" t="s">
        <v>207</v>
      </c>
      <c r="E159" s="193" t="s">
        <v>1235</v>
      </c>
      <c r="F159" s="194" t="s">
        <v>1236</v>
      </c>
      <c r="G159" s="195" t="s">
        <v>1137</v>
      </c>
      <c r="H159" s="271"/>
      <c r="I159" s="197"/>
      <c r="J159" s="198">
        <f>ROUND(I159*H159,2)</f>
        <v>0</v>
      </c>
      <c r="K159" s="194" t="s">
        <v>963</v>
      </c>
      <c r="L159" s="40"/>
      <c r="M159" s="199" t="s">
        <v>1</v>
      </c>
      <c r="N159" s="200" t="s">
        <v>41</v>
      </c>
      <c r="O159" s="72"/>
      <c r="P159" s="201">
        <f>O159*H159</f>
        <v>0</v>
      </c>
      <c r="Q159" s="201">
        <v>0</v>
      </c>
      <c r="R159" s="201">
        <f>Q159*H159</f>
        <v>0</v>
      </c>
      <c r="S159" s="201">
        <v>0</v>
      </c>
      <c r="T159" s="202">
        <f>S159*H159</f>
        <v>0</v>
      </c>
      <c r="U159" s="35"/>
      <c r="V159" s="35"/>
      <c r="W159" s="35"/>
      <c r="X159" s="35"/>
      <c r="Y159" s="35"/>
      <c r="Z159" s="35"/>
      <c r="AA159" s="35"/>
      <c r="AB159" s="35"/>
      <c r="AC159" s="35"/>
      <c r="AD159" s="35"/>
      <c r="AE159" s="35"/>
      <c r="AR159" s="203" t="s">
        <v>341</v>
      </c>
      <c r="AT159" s="203" t="s">
        <v>207</v>
      </c>
      <c r="AU159" s="203" t="s">
        <v>86</v>
      </c>
      <c r="AY159" s="18" t="s">
        <v>205</v>
      </c>
      <c r="BE159" s="204">
        <f>IF(N159="základní",J159,0)</f>
        <v>0</v>
      </c>
      <c r="BF159" s="204">
        <f>IF(N159="snížená",J159,0)</f>
        <v>0</v>
      </c>
      <c r="BG159" s="204">
        <f>IF(N159="zákl. přenesená",J159,0)</f>
        <v>0</v>
      </c>
      <c r="BH159" s="204">
        <f>IF(N159="sníž. přenesená",J159,0)</f>
        <v>0</v>
      </c>
      <c r="BI159" s="204">
        <f>IF(N159="nulová",J159,0)</f>
        <v>0</v>
      </c>
      <c r="BJ159" s="18" t="s">
        <v>84</v>
      </c>
      <c r="BK159" s="204">
        <f>ROUND(I159*H159,2)</f>
        <v>0</v>
      </c>
      <c r="BL159" s="18" t="s">
        <v>341</v>
      </c>
      <c r="BM159" s="203" t="s">
        <v>2208</v>
      </c>
    </row>
    <row r="160" spans="2:63" s="12" customFormat="1" ht="22.9" customHeight="1">
      <c r="B160" s="176"/>
      <c r="C160" s="177"/>
      <c r="D160" s="178" t="s">
        <v>75</v>
      </c>
      <c r="E160" s="190" t="s">
        <v>1238</v>
      </c>
      <c r="F160" s="190" t="s">
        <v>1239</v>
      </c>
      <c r="G160" s="177"/>
      <c r="H160" s="177"/>
      <c r="I160" s="180"/>
      <c r="J160" s="191">
        <f>BK160</f>
        <v>0</v>
      </c>
      <c r="K160" s="177"/>
      <c r="L160" s="182"/>
      <c r="M160" s="183"/>
      <c r="N160" s="184"/>
      <c r="O160" s="184"/>
      <c r="P160" s="185">
        <f>SUM(P161:P206)</f>
        <v>0</v>
      </c>
      <c r="Q160" s="184"/>
      <c r="R160" s="185">
        <f>SUM(R161:R206)</f>
        <v>2.11561</v>
      </c>
      <c r="S160" s="184"/>
      <c r="T160" s="186">
        <f>SUM(T161:T206)</f>
        <v>0</v>
      </c>
      <c r="AR160" s="187" t="s">
        <v>86</v>
      </c>
      <c r="AT160" s="188" t="s">
        <v>75</v>
      </c>
      <c r="AU160" s="188" t="s">
        <v>84</v>
      </c>
      <c r="AY160" s="187" t="s">
        <v>205</v>
      </c>
      <c r="BK160" s="189">
        <f>SUM(BK161:BK206)</f>
        <v>0</v>
      </c>
    </row>
    <row r="161" spans="1:65" s="2" customFormat="1" ht="14.45" customHeight="1">
      <c r="A161" s="35"/>
      <c r="B161" s="36"/>
      <c r="C161" s="192" t="s">
        <v>350</v>
      </c>
      <c r="D161" s="192" t="s">
        <v>207</v>
      </c>
      <c r="E161" s="193" t="s">
        <v>2209</v>
      </c>
      <c r="F161" s="194" t="s">
        <v>2210</v>
      </c>
      <c r="G161" s="195" t="s">
        <v>326</v>
      </c>
      <c r="H161" s="196">
        <v>70</v>
      </c>
      <c r="I161" s="197"/>
      <c r="J161" s="198">
        <f>ROUND(I161*H161,2)</f>
        <v>0</v>
      </c>
      <c r="K161" s="194" t="s">
        <v>963</v>
      </c>
      <c r="L161" s="40"/>
      <c r="M161" s="199" t="s">
        <v>1</v>
      </c>
      <c r="N161" s="200" t="s">
        <v>41</v>
      </c>
      <c r="O161" s="72"/>
      <c r="P161" s="201">
        <f>O161*H161</f>
        <v>0</v>
      </c>
      <c r="Q161" s="201">
        <v>0.00142</v>
      </c>
      <c r="R161" s="201">
        <f>Q161*H161</f>
        <v>0.0994</v>
      </c>
      <c r="S161" s="201">
        <v>0</v>
      </c>
      <c r="T161" s="202">
        <f>S161*H161</f>
        <v>0</v>
      </c>
      <c r="U161" s="35"/>
      <c r="V161" s="35"/>
      <c r="W161" s="35"/>
      <c r="X161" s="35"/>
      <c r="Y161" s="35"/>
      <c r="Z161" s="35"/>
      <c r="AA161" s="35"/>
      <c r="AB161" s="35"/>
      <c r="AC161" s="35"/>
      <c r="AD161" s="35"/>
      <c r="AE161" s="35"/>
      <c r="AR161" s="203" t="s">
        <v>341</v>
      </c>
      <c r="AT161" s="203" t="s">
        <v>207</v>
      </c>
      <c r="AU161" s="203" t="s">
        <v>86</v>
      </c>
      <c r="AY161" s="18" t="s">
        <v>205</v>
      </c>
      <c r="BE161" s="204">
        <f>IF(N161="základní",J161,0)</f>
        <v>0</v>
      </c>
      <c r="BF161" s="204">
        <f>IF(N161="snížená",J161,0)</f>
        <v>0</v>
      </c>
      <c r="BG161" s="204">
        <f>IF(N161="zákl. přenesená",J161,0)</f>
        <v>0</v>
      </c>
      <c r="BH161" s="204">
        <f>IF(N161="sníž. přenesená",J161,0)</f>
        <v>0</v>
      </c>
      <c r="BI161" s="204">
        <f>IF(N161="nulová",J161,0)</f>
        <v>0</v>
      </c>
      <c r="BJ161" s="18" t="s">
        <v>84</v>
      </c>
      <c r="BK161" s="204">
        <f>ROUND(I161*H161,2)</f>
        <v>0</v>
      </c>
      <c r="BL161" s="18" t="s">
        <v>341</v>
      </c>
      <c r="BM161" s="203" t="s">
        <v>2211</v>
      </c>
    </row>
    <row r="162" spans="2:51" s="13" customFormat="1" ht="12">
      <c r="B162" s="214"/>
      <c r="C162" s="215"/>
      <c r="D162" s="205" t="s">
        <v>284</v>
      </c>
      <c r="E162" s="216" t="s">
        <v>1</v>
      </c>
      <c r="F162" s="217" t="s">
        <v>2212</v>
      </c>
      <c r="G162" s="215"/>
      <c r="H162" s="218">
        <v>70</v>
      </c>
      <c r="I162" s="219"/>
      <c r="J162" s="215"/>
      <c r="K162" s="215"/>
      <c r="L162" s="220"/>
      <c r="M162" s="221"/>
      <c r="N162" s="222"/>
      <c r="O162" s="222"/>
      <c r="P162" s="222"/>
      <c r="Q162" s="222"/>
      <c r="R162" s="222"/>
      <c r="S162" s="222"/>
      <c r="T162" s="223"/>
      <c r="AT162" s="224" t="s">
        <v>284</v>
      </c>
      <c r="AU162" s="224" t="s">
        <v>86</v>
      </c>
      <c r="AV162" s="13" t="s">
        <v>86</v>
      </c>
      <c r="AW162" s="13" t="s">
        <v>32</v>
      </c>
      <c r="AX162" s="13" t="s">
        <v>84</v>
      </c>
      <c r="AY162" s="224" t="s">
        <v>205</v>
      </c>
    </row>
    <row r="163" spans="1:65" s="2" customFormat="1" ht="14.45" customHeight="1">
      <c r="A163" s="35"/>
      <c r="B163" s="36"/>
      <c r="C163" s="192" t="s">
        <v>355</v>
      </c>
      <c r="D163" s="192" t="s">
        <v>207</v>
      </c>
      <c r="E163" s="193" t="s">
        <v>2213</v>
      </c>
      <c r="F163" s="194" t="s">
        <v>2214</v>
      </c>
      <c r="G163" s="195" t="s">
        <v>326</v>
      </c>
      <c r="H163" s="196">
        <v>55</v>
      </c>
      <c r="I163" s="197"/>
      <c r="J163" s="198">
        <f>ROUND(I163*H163,2)</f>
        <v>0</v>
      </c>
      <c r="K163" s="194" t="s">
        <v>963</v>
      </c>
      <c r="L163" s="40"/>
      <c r="M163" s="199" t="s">
        <v>1</v>
      </c>
      <c r="N163" s="200" t="s">
        <v>41</v>
      </c>
      <c r="O163" s="72"/>
      <c r="P163" s="201">
        <f>O163*H163</f>
        <v>0</v>
      </c>
      <c r="Q163" s="201">
        <v>0.00744</v>
      </c>
      <c r="R163" s="201">
        <f>Q163*H163</f>
        <v>0.4092</v>
      </c>
      <c r="S163" s="201">
        <v>0</v>
      </c>
      <c r="T163" s="202">
        <f>S163*H163</f>
        <v>0</v>
      </c>
      <c r="U163" s="35"/>
      <c r="V163" s="35"/>
      <c r="W163" s="35"/>
      <c r="X163" s="35"/>
      <c r="Y163" s="35"/>
      <c r="Z163" s="35"/>
      <c r="AA163" s="35"/>
      <c r="AB163" s="35"/>
      <c r="AC163" s="35"/>
      <c r="AD163" s="35"/>
      <c r="AE163" s="35"/>
      <c r="AR163" s="203" t="s">
        <v>341</v>
      </c>
      <c r="AT163" s="203" t="s">
        <v>207</v>
      </c>
      <c r="AU163" s="203" t="s">
        <v>86</v>
      </c>
      <c r="AY163" s="18" t="s">
        <v>205</v>
      </c>
      <c r="BE163" s="204">
        <f>IF(N163="základní",J163,0)</f>
        <v>0</v>
      </c>
      <c r="BF163" s="204">
        <f>IF(N163="snížená",J163,0)</f>
        <v>0</v>
      </c>
      <c r="BG163" s="204">
        <f>IF(N163="zákl. přenesená",J163,0)</f>
        <v>0</v>
      </c>
      <c r="BH163" s="204">
        <f>IF(N163="sníž. přenesená",J163,0)</f>
        <v>0</v>
      </c>
      <c r="BI163" s="204">
        <f>IF(N163="nulová",J163,0)</f>
        <v>0</v>
      </c>
      <c r="BJ163" s="18" t="s">
        <v>84</v>
      </c>
      <c r="BK163" s="204">
        <f>ROUND(I163*H163,2)</f>
        <v>0</v>
      </c>
      <c r="BL163" s="18" t="s">
        <v>341</v>
      </c>
      <c r="BM163" s="203" t="s">
        <v>2215</v>
      </c>
    </row>
    <row r="164" spans="2:51" s="13" customFormat="1" ht="12">
      <c r="B164" s="214"/>
      <c r="C164" s="215"/>
      <c r="D164" s="205" t="s">
        <v>284</v>
      </c>
      <c r="E164" s="216" t="s">
        <v>1</v>
      </c>
      <c r="F164" s="217" t="s">
        <v>2216</v>
      </c>
      <c r="G164" s="215"/>
      <c r="H164" s="218">
        <v>55</v>
      </c>
      <c r="I164" s="219"/>
      <c r="J164" s="215"/>
      <c r="K164" s="215"/>
      <c r="L164" s="220"/>
      <c r="M164" s="221"/>
      <c r="N164" s="222"/>
      <c r="O164" s="222"/>
      <c r="P164" s="222"/>
      <c r="Q164" s="222"/>
      <c r="R164" s="222"/>
      <c r="S164" s="222"/>
      <c r="T164" s="223"/>
      <c r="AT164" s="224" t="s">
        <v>284</v>
      </c>
      <c r="AU164" s="224" t="s">
        <v>86</v>
      </c>
      <c r="AV164" s="13" t="s">
        <v>86</v>
      </c>
      <c r="AW164" s="13" t="s">
        <v>32</v>
      </c>
      <c r="AX164" s="13" t="s">
        <v>84</v>
      </c>
      <c r="AY164" s="224" t="s">
        <v>205</v>
      </c>
    </row>
    <row r="165" spans="1:65" s="2" customFormat="1" ht="14.45" customHeight="1">
      <c r="A165" s="35"/>
      <c r="B165" s="36"/>
      <c r="C165" s="192" t="s">
        <v>361</v>
      </c>
      <c r="D165" s="192" t="s">
        <v>207</v>
      </c>
      <c r="E165" s="193" t="s">
        <v>2217</v>
      </c>
      <c r="F165" s="194" t="s">
        <v>2218</v>
      </c>
      <c r="G165" s="195" t="s">
        <v>326</v>
      </c>
      <c r="H165" s="196">
        <v>16</v>
      </c>
      <c r="I165" s="197"/>
      <c r="J165" s="198">
        <f>ROUND(I165*H165,2)</f>
        <v>0</v>
      </c>
      <c r="K165" s="194" t="s">
        <v>963</v>
      </c>
      <c r="L165" s="40"/>
      <c r="M165" s="199" t="s">
        <v>1</v>
      </c>
      <c r="N165" s="200" t="s">
        <v>41</v>
      </c>
      <c r="O165" s="72"/>
      <c r="P165" s="201">
        <f>O165*H165</f>
        <v>0</v>
      </c>
      <c r="Q165" s="201">
        <v>0.01232</v>
      </c>
      <c r="R165" s="201">
        <f>Q165*H165</f>
        <v>0.19712</v>
      </c>
      <c r="S165" s="201">
        <v>0</v>
      </c>
      <c r="T165" s="202">
        <f>S165*H165</f>
        <v>0</v>
      </c>
      <c r="U165" s="35"/>
      <c r="V165" s="35"/>
      <c r="W165" s="35"/>
      <c r="X165" s="35"/>
      <c r="Y165" s="35"/>
      <c r="Z165" s="35"/>
      <c r="AA165" s="35"/>
      <c r="AB165" s="35"/>
      <c r="AC165" s="35"/>
      <c r="AD165" s="35"/>
      <c r="AE165" s="35"/>
      <c r="AR165" s="203" t="s">
        <v>341</v>
      </c>
      <c r="AT165" s="203" t="s">
        <v>207</v>
      </c>
      <c r="AU165" s="203" t="s">
        <v>86</v>
      </c>
      <c r="AY165" s="18" t="s">
        <v>205</v>
      </c>
      <c r="BE165" s="204">
        <f>IF(N165="základní",J165,0)</f>
        <v>0</v>
      </c>
      <c r="BF165" s="204">
        <f>IF(N165="snížená",J165,0)</f>
        <v>0</v>
      </c>
      <c r="BG165" s="204">
        <f>IF(N165="zákl. přenesená",J165,0)</f>
        <v>0</v>
      </c>
      <c r="BH165" s="204">
        <f>IF(N165="sníž. přenesená",J165,0)</f>
        <v>0</v>
      </c>
      <c r="BI165" s="204">
        <f>IF(N165="nulová",J165,0)</f>
        <v>0</v>
      </c>
      <c r="BJ165" s="18" t="s">
        <v>84</v>
      </c>
      <c r="BK165" s="204">
        <f>ROUND(I165*H165,2)</f>
        <v>0</v>
      </c>
      <c r="BL165" s="18" t="s">
        <v>341</v>
      </c>
      <c r="BM165" s="203" t="s">
        <v>2219</v>
      </c>
    </row>
    <row r="166" spans="2:51" s="13" customFormat="1" ht="12">
      <c r="B166" s="214"/>
      <c r="C166" s="215"/>
      <c r="D166" s="205" t="s">
        <v>284</v>
      </c>
      <c r="E166" s="216" t="s">
        <v>1</v>
      </c>
      <c r="F166" s="217" t="s">
        <v>2220</v>
      </c>
      <c r="G166" s="215"/>
      <c r="H166" s="218">
        <v>16</v>
      </c>
      <c r="I166" s="219"/>
      <c r="J166" s="215"/>
      <c r="K166" s="215"/>
      <c r="L166" s="220"/>
      <c r="M166" s="221"/>
      <c r="N166" s="222"/>
      <c r="O166" s="222"/>
      <c r="P166" s="222"/>
      <c r="Q166" s="222"/>
      <c r="R166" s="222"/>
      <c r="S166" s="222"/>
      <c r="T166" s="223"/>
      <c r="AT166" s="224" t="s">
        <v>284</v>
      </c>
      <c r="AU166" s="224" t="s">
        <v>86</v>
      </c>
      <c r="AV166" s="13" t="s">
        <v>86</v>
      </c>
      <c r="AW166" s="13" t="s">
        <v>32</v>
      </c>
      <c r="AX166" s="13" t="s">
        <v>84</v>
      </c>
      <c r="AY166" s="224" t="s">
        <v>205</v>
      </c>
    </row>
    <row r="167" spans="1:65" s="2" customFormat="1" ht="14.45" customHeight="1">
      <c r="A167" s="35"/>
      <c r="B167" s="36"/>
      <c r="C167" s="192" t="s">
        <v>7</v>
      </c>
      <c r="D167" s="192" t="s">
        <v>207</v>
      </c>
      <c r="E167" s="193" t="s">
        <v>2221</v>
      </c>
      <c r="F167" s="194" t="s">
        <v>2222</v>
      </c>
      <c r="G167" s="195" t="s">
        <v>326</v>
      </c>
      <c r="H167" s="196">
        <v>37</v>
      </c>
      <c r="I167" s="197"/>
      <c r="J167" s="198">
        <f>ROUND(I167*H167,2)</f>
        <v>0</v>
      </c>
      <c r="K167" s="194" t="s">
        <v>278</v>
      </c>
      <c r="L167" s="40"/>
      <c r="M167" s="199" t="s">
        <v>1</v>
      </c>
      <c r="N167" s="200" t="s">
        <v>41</v>
      </c>
      <c r="O167" s="72"/>
      <c r="P167" s="201">
        <f>O167*H167</f>
        <v>0</v>
      </c>
      <c r="Q167" s="201">
        <v>0.01975</v>
      </c>
      <c r="R167" s="201">
        <f>Q167*H167</f>
        <v>0.73075</v>
      </c>
      <c r="S167" s="201">
        <v>0</v>
      </c>
      <c r="T167" s="202">
        <f>S167*H167</f>
        <v>0</v>
      </c>
      <c r="U167" s="35"/>
      <c r="V167" s="35"/>
      <c r="W167" s="35"/>
      <c r="X167" s="35"/>
      <c r="Y167" s="35"/>
      <c r="Z167" s="35"/>
      <c r="AA167" s="35"/>
      <c r="AB167" s="35"/>
      <c r="AC167" s="35"/>
      <c r="AD167" s="35"/>
      <c r="AE167" s="35"/>
      <c r="AR167" s="203" t="s">
        <v>341</v>
      </c>
      <c r="AT167" s="203" t="s">
        <v>207</v>
      </c>
      <c r="AU167" s="203" t="s">
        <v>86</v>
      </c>
      <c r="AY167" s="18" t="s">
        <v>205</v>
      </c>
      <c r="BE167" s="204">
        <f>IF(N167="základní",J167,0)</f>
        <v>0</v>
      </c>
      <c r="BF167" s="204">
        <f>IF(N167="snížená",J167,0)</f>
        <v>0</v>
      </c>
      <c r="BG167" s="204">
        <f>IF(N167="zákl. přenesená",J167,0)</f>
        <v>0</v>
      </c>
      <c r="BH167" s="204">
        <f>IF(N167="sníž. přenesená",J167,0)</f>
        <v>0</v>
      </c>
      <c r="BI167" s="204">
        <f>IF(N167="nulová",J167,0)</f>
        <v>0</v>
      </c>
      <c r="BJ167" s="18" t="s">
        <v>84</v>
      </c>
      <c r="BK167" s="204">
        <f>ROUND(I167*H167,2)</f>
        <v>0</v>
      </c>
      <c r="BL167" s="18" t="s">
        <v>341</v>
      </c>
      <c r="BM167" s="203" t="s">
        <v>2223</v>
      </c>
    </row>
    <row r="168" spans="2:51" s="13" customFormat="1" ht="12">
      <c r="B168" s="214"/>
      <c r="C168" s="215"/>
      <c r="D168" s="205" t="s">
        <v>284</v>
      </c>
      <c r="E168" s="216" t="s">
        <v>1</v>
      </c>
      <c r="F168" s="217" t="s">
        <v>2224</v>
      </c>
      <c r="G168" s="215"/>
      <c r="H168" s="218">
        <v>16</v>
      </c>
      <c r="I168" s="219"/>
      <c r="J168" s="215"/>
      <c r="K168" s="215"/>
      <c r="L168" s="220"/>
      <c r="M168" s="221"/>
      <c r="N168" s="222"/>
      <c r="O168" s="222"/>
      <c r="P168" s="222"/>
      <c r="Q168" s="222"/>
      <c r="R168" s="222"/>
      <c r="S168" s="222"/>
      <c r="T168" s="223"/>
      <c r="AT168" s="224" t="s">
        <v>284</v>
      </c>
      <c r="AU168" s="224" t="s">
        <v>86</v>
      </c>
      <c r="AV168" s="13" t="s">
        <v>86</v>
      </c>
      <c r="AW168" s="13" t="s">
        <v>32</v>
      </c>
      <c r="AX168" s="13" t="s">
        <v>76</v>
      </c>
      <c r="AY168" s="224" t="s">
        <v>205</v>
      </c>
    </row>
    <row r="169" spans="2:51" s="13" customFormat="1" ht="12">
      <c r="B169" s="214"/>
      <c r="C169" s="215"/>
      <c r="D169" s="205" t="s">
        <v>284</v>
      </c>
      <c r="E169" s="216" t="s">
        <v>1</v>
      </c>
      <c r="F169" s="217" t="s">
        <v>2225</v>
      </c>
      <c r="G169" s="215"/>
      <c r="H169" s="218">
        <v>21</v>
      </c>
      <c r="I169" s="219"/>
      <c r="J169" s="215"/>
      <c r="K169" s="215"/>
      <c r="L169" s="220"/>
      <c r="M169" s="221"/>
      <c r="N169" s="222"/>
      <c r="O169" s="222"/>
      <c r="P169" s="222"/>
      <c r="Q169" s="222"/>
      <c r="R169" s="222"/>
      <c r="S169" s="222"/>
      <c r="T169" s="223"/>
      <c r="AT169" s="224" t="s">
        <v>284</v>
      </c>
      <c r="AU169" s="224" t="s">
        <v>86</v>
      </c>
      <c r="AV169" s="13" t="s">
        <v>86</v>
      </c>
      <c r="AW169" s="13" t="s">
        <v>32</v>
      </c>
      <c r="AX169" s="13" t="s">
        <v>76</v>
      </c>
      <c r="AY169" s="224" t="s">
        <v>205</v>
      </c>
    </row>
    <row r="170" spans="2:51" s="15" customFormat="1" ht="12">
      <c r="B170" s="239"/>
      <c r="C170" s="240"/>
      <c r="D170" s="205" t="s">
        <v>284</v>
      </c>
      <c r="E170" s="241" t="s">
        <v>1</v>
      </c>
      <c r="F170" s="242" t="s">
        <v>453</v>
      </c>
      <c r="G170" s="240"/>
      <c r="H170" s="243">
        <v>37</v>
      </c>
      <c r="I170" s="244"/>
      <c r="J170" s="240"/>
      <c r="K170" s="240"/>
      <c r="L170" s="245"/>
      <c r="M170" s="246"/>
      <c r="N170" s="247"/>
      <c r="O170" s="247"/>
      <c r="P170" s="247"/>
      <c r="Q170" s="247"/>
      <c r="R170" s="247"/>
      <c r="S170" s="247"/>
      <c r="T170" s="248"/>
      <c r="AT170" s="249" t="s">
        <v>284</v>
      </c>
      <c r="AU170" s="249" t="s">
        <v>86</v>
      </c>
      <c r="AV170" s="15" t="s">
        <v>211</v>
      </c>
      <c r="AW170" s="15" t="s">
        <v>32</v>
      </c>
      <c r="AX170" s="15" t="s">
        <v>84</v>
      </c>
      <c r="AY170" s="249" t="s">
        <v>205</v>
      </c>
    </row>
    <row r="171" spans="1:65" s="2" customFormat="1" ht="24.2" customHeight="1">
      <c r="A171" s="35"/>
      <c r="B171" s="36"/>
      <c r="C171" s="192" t="s">
        <v>372</v>
      </c>
      <c r="D171" s="192" t="s">
        <v>207</v>
      </c>
      <c r="E171" s="193" t="s">
        <v>2226</v>
      </c>
      <c r="F171" s="194" t="s">
        <v>2227</v>
      </c>
      <c r="G171" s="195" t="s">
        <v>326</v>
      </c>
      <c r="H171" s="196">
        <v>61.5</v>
      </c>
      <c r="I171" s="197"/>
      <c r="J171" s="198">
        <f>ROUND(I171*H171,2)</f>
        <v>0</v>
      </c>
      <c r="K171" s="194" t="s">
        <v>278</v>
      </c>
      <c r="L171" s="40"/>
      <c r="M171" s="199" t="s">
        <v>1</v>
      </c>
      <c r="N171" s="200" t="s">
        <v>41</v>
      </c>
      <c r="O171" s="72"/>
      <c r="P171" s="201">
        <f>O171*H171</f>
        <v>0</v>
      </c>
      <c r="Q171" s="201">
        <v>0.00055</v>
      </c>
      <c r="R171" s="201">
        <f>Q171*H171</f>
        <v>0.033825</v>
      </c>
      <c r="S171" s="201">
        <v>0</v>
      </c>
      <c r="T171" s="202">
        <f>S171*H171</f>
        <v>0</v>
      </c>
      <c r="U171" s="35"/>
      <c r="V171" s="35"/>
      <c r="W171" s="35"/>
      <c r="X171" s="35"/>
      <c r="Y171" s="35"/>
      <c r="Z171" s="35"/>
      <c r="AA171" s="35"/>
      <c r="AB171" s="35"/>
      <c r="AC171" s="35"/>
      <c r="AD171" s="35"/>
      <c r="AE171" s="35"/>
      <c r="AR171" s="203" t="s">
        <v>341</v>
      </c>
      <c r="AT171" s="203" t="s">
        <v>207</v>
      </c>
      <c r="AU171" s="203" t="s">
        <v>86</v>
      </c>
      <c r="AY171" s="18" t="s">
        <v>205</v>
      </c>
      <c r="BE171" s="204">
        <f>IF(N171="základní",J171,0)</f>
        <v>0</v>
      </c>
      <c r="BF171" s="204">
        <f>IF(N171="snížená",J171,0)</f>
        <v>0</v>
      </c>
      <c r="BG171" s="204">
        <f>IF(N171="zákl. přenesená",J171,0)</f>
        <v>0</v>
      </c>
      <c r="BH171" s="204">
        <f>IF(N171="sníž. přenesená",J171,0)</f>
        <v>0</v>
      </c>
      <c r="BI171" s="204">
        <f>IF(N171="nulová",J171,0)</f>
        <v>0</v>
      </c>
      <c r="BJ171" s="18" t="s">
        <v>84</v>
      </c>
      <c r="BK171" s="204">
        <f>ROUND(I171*H171,2)</f>
        <v>0</v>
      </c>
      <c r="BL171" s="18" t="s">
        <v>341</v>
      </c>
      <c r="BM171" s="203" t="s">
        <v>2228</v>
      </c>
    </row>
    <row r="172" spans="2:51" s="13" customFormat="1" ht="12">
      <c r="B172" s="214"/>
      <c r="C172" s="215"/>
      <c r="D172" s="205" t="s">
        <v>284</v>
      </c>
      <c r="E172" s="216" t="s">
        <v>1</v>
      </c>
      <c r="F172" s="217" t="s">
        <v>2229</v>
      </c>
      <c r="G172" s="215"/>
      <c r="H172" s="218">
        <v>61.5</v>
      </c>
      <c r="I172" s="219"/>
      <c r="J172" s="215"/>
      <c r="K172" s="215"/>
      <c r="L172" s="220"/>
      <c r="M172" s="221"/>
      <c r="N172" s="222"/>
      <c r="O172" s="222"/>
      <c r="P172" s="222"/>
      <c r="Q172" s="222"/>
      <c r="R172" s="222"/>
      <c r="S172" s="222"/>
      <c r="T172" s="223"/>
      <c r="AT172" s="224" t="s">
        <v>284</v>
      </c>
      <c r="AU172" s="224" t="s">
        <v>86</v>
      </c>
      <c r="AV172" s="13" t="s">
        <v>86</v>
      </c>
      <c r="AW172" s="13" t="s">
        <v>32</v>
      </c>
      <c r="AX172" s="13" t="s">
        <v>84</v>
      </c>
      <c r="AY172" s="224" t="s">
        <v>205</v>
      </c>
    </row>
    <row r="173" spans="1:65" s="2" customFormat="1" ht="24.2" customHeight="1">
      <c r="A173" s="35"/>
      <c r="B173" s="36"/>
      <c r="C173" s="192" t="s">
        <v>379</v>
      </c>
      <c r="D173" s="192" t="s">
        <v>207</v>
      </c>
      <c r="E173" s="193" t="s">
        <v>2230</v>
      </c>
      <c r="F173" s="194" t="s">
        <v>2231</v>
      </c>
      <c r="G173" s="195" t="s">
        <v>326</v>
      </c>
      <c r="H173" s="196">
        <v>3</v>
      </c>
      <c r="I173" s="197"/>
      <c r="J173" s="198">
        <f>ROUND(I173*H173,2)</f>
        <v>0</v>
      </c>
      <c r="K173" s="194" t="s">
        <v>278</v>
      </c>
      <c r="L173" s="40"/>
      <c r="M173" s="199" t="s">
        <v>1</v>
      </c>
      <c r="N173" s="200" t="s">
        <v>41</v>
      </c>
      <c r="O173" s="72"/>
      <c r="P173" s="201">
        <f>O173*H173</f>
        <v>0</v>
      </c>
      <c r="Q173" s="201">
        <v>0.00104</v>
      </c>
      <c r="R173" s="201">
        <f>Q173*H173</f>
        <v>0.0031199999999999995</v>
      </c>
      <c r="S173" s="201">
        <v>0</v>
      </c>
      <c r="T173" s="202">
        <f>S173*H173</f>
        <v>0</v>
      </c>
      <c r="U173" s="35"/>
      <c r="V173" s="35"/>
      <c r="W173" s="35"/>
      <c r="X173" s="35"/>
      <c r="Y173" s="35"/>
      <c r="Z173" s="35"/>
      <c r="AA173" s="35"/>
      <c r="AB173" s="35"/>
      <c r="AC173" s="35"/>
      <c r="AD173" s="35"/>
      <c r="AE173" s="35"/>
      <c r="AR173" s="203" t="s">
        <v>341</v>
      </c>
      <c r="AT173" s="203" t="s">
        <v>207</v>
      </c>
      <c r="AU173" s="203" t="s">
        <v>86</v>
      </c>
      <c r="AY173" s="18" t="s">
        <v>205</v>
      </c>
      <c r="BE173" s="204">
        <f>IF(N173="základní",J173,0)</f>
        <v>0</v>
      </c>
      <c r="BF173" s="204">
        <f>IF(N173="snížená",J173,0)</f>
        <v>0</v>
      </c>
      <c r="BG173" s="204">
        <f>IF(N173="zákl. přenesená",J173,0)</f>
        <v>0</v>
      </c>
      <c r="BH173" s="204">
        <f>IF(N173="sníž. přenesená",J173,0)</f>
        <v>0</v>
      </c>
      <c r="BI173" s="204">
        <f>IF(N173="nulová",J173,0)</f>
        <v>0</v>
      </c>
      <c r="BJ173" s="18" t="s">
        <v>84</v>
      </c>
      <c r="BK173" s="204">
        <f>ROUND(I173*H173,2)</f>
        <v>0</v>
      </c>
      <c r="BL173" s="18" t="s">
        <v>341</v>
      </c>
      <c r="BM173" s="203" t="s">
        <v>2232</v>
      </c>
    </row>
    <row r="174" spans="2:51" s="13" customFormat="1" ht="12">
      <c r="B174" s="214"/>
      <c r="C174" s="215"/>
      <c r="D174" s="205" t="s">
        <v>284</v>
      </c>
      <c r="E174" s="216" t="s">
        <v>1</v>
      </c>
      <c r="F174" s="217" t="s">
        <v>2233</v>
      </c>
      <c r="G174" s="215"/>
      <c r="H174" s="218">
        <v>3</v>
      </c>
      <c r="I174" s="219"/>
      <c r="J174" s="215"/>
      <c r="K174" s="215"/>
      <c r="L174" s="220"/>
      <c r="M174" s="221"/>
      <c r="N174" s="222"/>
      <c r="O174" s="222"/>
      <c r="P174" s="222"/>
      <c r="Q174" s="222"/>
      <c r="R174" s="222"/>
      <c r="S174" s="222"/>
      <c r="T174" s="223"/>
      <c r="AT174" s="224" t="s">
        <v>284</v>
      </c>
      <c r="AU174" s="224" t="s">
        <v>86</v>
      </c>
      <c r="AV174" s="13" t="s">
        <v>86</v>
      </c>
      <c r="AW174" s="13" t="s">
        <v>32</v>
      </c>
      <c r="AX174" s="13" t="s">
        <v>84</v>
      </c>
      <c r="AY174" s="224" t="s">
        <v>205</v>
      </c>
    </row>
    <row r="175" spans="1:65" s="2" customFormat="1" ht="24.2" customHeight="1">
      <c r="A175" s="35"/>
      <c r="B175" s="36"/>
      <c r="C175" s="192" t="s">
        <v>384</v>
      </c>
      <c r="D175" s="192" t="s">
        <v>207</v>
      </c>
      <c r="E175" s="193" t="s">
        <v>2234</v>
      </c>
      <c r="F175" s="194" t="s">
        <v>2235</v>
      </c>
      <c r="G175" s="195" t="s">
        <v>326</v>
      </c>
      <c r="H175" s="196">
        <v>10.5</v>
      </c>
      <c r="I175" s="197"/>
      <c r="J175" s="198">
        <f>ROUND(I175*H175,2)</f>
        <v>0</v>
      </c>
      <c r="K175" s="194" t="s">
        <v>278</v>
      </c>
      <c r="L175" s="40"/>
      <c r="M175" s="199" t="s">
        <v>1</v>
      </c>
      <c r="N175" s="200" t="s">
        <v>41</v>
      </c>
      <c r="O175" s="72"/>
      <c r="P175" s="201">
        <f>O175*H175</f>
        <v>0</v>
      </c>
      <c r="Q175" s="201">
        <v>0.00187</v>
      </c>
      <c r="R175" s="201">
        <f>Q175*H175</f>
        <v>0.019635</v>
      </c>
      <c r="S175" s="201">
        <v>0</v>
      </c>
      <c r="T175" s="202">
        <f>S175*H175</f>
        <v>0</v>
      </c>
      <c r="U175" s="35"/>
      <c r="V175" s="35"/>
      <c r="W175" s="35"/>
      <c r="X175" s="35"/>
      <c r="Y175" s="35"/>
      <c r="Z175" s="35"/>
      <c r="AA175" s="35"/>
      <c r="AB175" s="35"/>
      <c r="AC175" s="35"/>
      <c r="AD175" s="35"/>
      <c r="AE175" s="35"/>
      <c r="AR175" s="203" t="s">
        <v>341</v>
      </c>
      <c r="AT175" s="203" t="s">
        <v>207</v>
      </c>
      <c r="AU175" s="203" t="s">
        <v>86</v>
      </c>
      <c r="AY175" s="18" t="s">
        <v>205</v>
      </c>
      <c r="BE175" s="204">
        <f>IF(N175="základní",J175,0)</f>
        <v>0</v>
      </c>
      <c r="BF175" s="204">
        <f>IF(N175="snížená",J175,0)</f>
        <v>0</v>
      </c>
      <c r="BG175" s="204">
        <f>IF(N175="zákl. přenesená",J175,0)</f>
        <v>0</v>
      </c>
      <c r="BH175" s="204">
        <f>IF(N175="sníž. přenesená",J175,0)</f>
        <v>0</v>
      </c>
      <c r="BI175" s="204">
        <f>IF(N175="nulová",J175,0)</f>
        <v>0</v>
      </c>
      <c r="BJ175" s="18" t="s">
        <v>84</v>
      </c>
      <c r="BK175" s="204">
        <f>ROUND(I175*H175,2)</f>
        <v>0</v>
      </c>
      <c r="BL175" s="18" t="s">
        <v>341</v>
      </c>
      <c r="BM175" s="203" t="s">
        <v>2236</v>
      </c>
    </row>
    <row r="176" spans="2:51" s="13" customFormat="1" ht="12">
      <c r="B176" s="214"/>
      <c r="C176" s="215"/>
      <c r="D176" s="205" t="s">
        <v>284</v>
      </c>
      <c r="E176" s="216" t="s">
        <v>1</v>
      </c>
      <c r="F176" s="217" t="s">
        <v>2237</v>
      </c>
      <c r="G176" s="215"/>
      <c r="H176" s="218">
        <v>10.5</v>
      </c>
      <c r="I176" s="219"/>
      <c r="J176" s="215"/>
      <c r="K176" s="215"/>
      <c r="L176" s="220"/>
      <c r="M176" s="221"/>
      <c r="N176" s="222"/>
      <c r="O176" s="222"/>
      <c r="P176" s="222"/>
      <c r="Q176" s="222"/>
      <c r="R176" s="222"/>
      <c r="S176" s="222"/>
      <c r="T176" s="223"/>
      <c r="AT176" s="224" t="s">
        <v>284</v>
      </c>
      <c r="AU176" s="224" t="s">
        <v>86</v>
      </c>
      <c r="AV176" s="13" t="s">
        <v>86</v>
      </c>
      <c r="AW176" s="13" t="s">
        <v>32</v>
      </c>
      <c r="AX176" s="13" t="s">
        <v>84</v>
      </c>
      <c r="AY176" s="224" t="s">
        <v>205</v>
      </c>
    </row>
    <row r="177" spans="1:65" s="2" customFormat="1" ht="24.2" customHeight="1">
      <c r="A177" s="35"/>
      <c r="B177" s="36"/>
      <c r="C177" s="192" t="s">
        <v>389</v>
      </c>
      <c r="D177" s="192" t="s">
        <v>207</v>
      </c>
      <c r="E177" s="193" t="s">
        <v>2238</v>
      </c>
      <c r="F177" s="194" t="s">
        <v>2239</v>
      </c>
      <c r="G177" s="195" t="s">
        <v>326</v>
      </c>
      <c r="H177" s="196">
        <v>17</v>
      </c>
      <c r="I177" s="197"/>
      <c r="J177" s="198">
        <f>ROUND(I177*H177,2)</f>
        <v>0</v>
      </c>
      <c r="K177" s="194" t="s">
        <v>278</v>
      </c>
      <c r="L177" s="40"/>
      <c r="M177" s="199" t="s">
        <v>1</v>
      </c>
      <c r="N177" s="200" t="s">
        <v>41</v>
      </c>
      <c r="O177" s="72"/>
      <c r="P177" s="201">
        <f>O177*H177</f>
        <v>0</v>
      </c>
      <c r="Q177" s="201">
        <v>0.00093</v>
      </c>
      <c r="R177" s="201">
        <f>Q177*H177</f>
        <v>0.01581</v>
      </c>
      <c r="S177" s="201">
        <v>0</v>
      </c>
      <c r="T177" s="202">
        <f>S177*H177</f>
        <v>0</v>
      </c>
      <c r="U177" s="35"/>
      <c r="V177" s="35"/>
      <c r="W177" s="35"/>
      <c r="X177" s="35"/>
      <c r="Y177" s="35"/>
      <c r="Z177" s="35"/>
      <c r="AA177" s="35"/>
      <c r="AB177" s="35"/>
      <c r="AC177" s="35"/>
      <c r="AD177" s="35"/>
      <c r="AE177" s="35"/>
      <c r="AR177" s="203" t="s">
        <v>341</v>
      </c>
      <c r="AT177" s="203" t="s">
        <v>207</v>
      </c>
      <c r="AU177" s="203" t="s">
        <v>86</v>
      </c>
      <c r="AY177" s="18" t="s">
        <v>205</v>
      </c>
      <c r="BE177" s="204">
        <f>IF(N177="základní",J177,0)</f>
        <v>0</v>
      </c>
      <c r="BF177" s="204">
        <f>IF(N177="snížená",J177,0)</f>
        <v>0</v>
      </c>
      <c r="BG177" s="204">
        <f>IF(N177="zákl. přenesená",J177,0)</f>
        <v>0</v>
      </c>
      <c r="BH177" s="204">
        <f>IF(N177="sníž. přenesená",J177,0)</f>
        <v>0</v>
      </c>
      <c r="BI177" s="204">
        <f>IF(N177="nulová",J177,0)</f>
        <v>0</v>
      </c>
      <c r="BJ177" s="18" t="s">
        <v>84</v>
      </c>
      <c r="BK177" s="204">
        <f>ROUND(I177*H177,2)</f>
        <v>0</v>
      </c>
      <c r="BL177" s="18" t="s">
        <v>341</v>
      </c>
      <c r="BM177" s="203" t="s">
        <v>2240</v>
      </c>
    </row>
    <row r="178" spans="2:51" s="13" customFormat="1" ht="12">
      <c r="B178" s="214"/>
      <c r="C178" s="215"/>
      <c r="D178" s="205" t="s">
        <v>284</v>
      </c>
      <c r="E178" s="216" t="s">
        <v>1</v>
      </c>
      <c r="F178" s="217" t="s">
        <v>2241</v>
      </c>
      <c r="G178" s="215"/>
      <c r="H178" s="218">
        <v>17</v>
      </c>
      <c r="I178" s="219"/>
      <c r="J178" s="215"/>
      <c r="K178" s="215"/>
      <c r="L178" s="220"/>
      <c r="M178" s="221"/>
      <c r="N178" s="222"/>
      <c r="O178" s="222"/>
      <c r="P178" s="222"/>
      <c r="Q178" s="222"/>
      <c r="R178" s="222"/>
      <c r="S178" s="222"/>
      <c r="T178" s="223"/>
      <c r="AT178" s="224" t="s">
        <v>284</v>
      </c>
      <c r="AU178" s="224" t="s">
        <v>86</v>
      </c>
      <c r="AV178" s="13" t="s">
        <v>86</v>
      </c>
      <c r="AW178" s="13" t="s">
        <v>32</v>
      </c>
      <c r="AX178" s="13" t="s">
        <v>84</v>
      </c>
      <c r="AY178" s="224" t="s">
        <v>205</v>
      </c>
    </row>
    <row r="179" spans="1:65" s="2" customFormat="1" ht="24.2" customHeight="1">
      <c r="A179" s="35"/>
      <c r="B179" s="36"/>
      <c r="C179" s="192" t="s">
        <v>393</v>
      </c>
      <c r="D179" s="192" t="s">
        <v>207</v>
      </c>
      <c r="E179" s="193" t="s">
        <v>2242</v>
      </c>
      <c r="F179" s="194" t="s">
        <v>2243</v>
      </c>
      <c r="G179" s="195" t="s">
        <v>326</v>
      </c>
      <c r="H179" s="196">
        <v>82</v>
      </c>
      <c r="I179" s="197"/>
      <c r="J179" s="198">
        <f>ROUND(I179*H179,2)</f>
        <v>0</v>
      </c>
      <c r="K179" s="194" t="s">
        <v>278</v>
      </c>
      <c r="L179" s="40"/>
      <c r="M179" s="199" t="s">
        <v>1</v>
      </c>
      <c r="N179" s="200" t="s">
        <v>41</v>
      </c>
      <c r="O179" s="72"/>
      <c r="P179" s="201">
        <f>O179*H179</f>
        <v>0</v>
      </c>
      <c r="Q179" s="201">
        <v>0.00177</v>
      </c>
      <c r="R179" s="201">
        <f>Q179*H179</f>
        <v>0.14514000000000002</v>
      </c>
      <c r="S179" s="201">
        <v>0</v>
      </c>
      <c r="T179" s="202">
        <f>S179*H179</f>
        <v>0</v>
      </c>
      <c r="U179" s="35"/>
      <c r="V179" s="35"/>
      <c r="W179" s="35"/>
      <c r="X179" s="35"/>
      <c r="Y179" s="35"/>
      <c r="Z179" s="35"/>
      <c r="AA179" s="35"/>
      <c r="AB179" s="35"/>
      <c r="AC179" s="35"/>
      <c r="AD179" s="35"/>
      <c r="AE179" s="35"/>
      <c r="AR179" s="203" t="s">
        <v>341</v>
      </c>
      <c r="AT179" s="203" t="s">
        <v>207</v>
      </c>
      <c r="AU179" s="203" t="s">
        <v>86</v>
      </c>
      <c r="AY179" s="18" t="s">
        <v>205</v>
      </c>
      <c r="BE179" s="204">
        <f>IF(N179="základní",J179,0)</f>
        <v>0</v>
      </c>
      <c r="BF179" s="204">
        <f>IF(N179="snížená",J179,0)</f>
        <v>0</v>
      </c>
      <c r="BG179" s="204">
        <f>IF(N179="zákl. přenesená",J179,0)</f>
        <v>0</v>
      </c>
      <c r="BH179" s="204">
        <f>IF(N179="sníž. přenesená",J179,0)</f>
        <v>0</v>
      </c>
      <c r="BI179" s="204">
        <f>IF(N179="nulová",J179,0)</f>
        <v>0</v>
      </c>
      <c r="BJ179" s="18" t="s">
        <v>84</v>
      </c>
      <c r="BK179" s="204">
        <f>ROUND(I179*H179,2)</f>
        <v>0</v>
      </c>
      <c r="BL179" s="18" t="s">
        <v>341</v>
      </c>
      <c r="BM179" s="203" t="s">
        <v>2244</v>
      </c>
    </row>
    <row r="180" spans="2:51" s="13" customFormat="1" ht="12">
      <c r="B180" s="214"/>
      <c r="C180" s="215"/>
      <c r="D180" s="205" t="s">
        <v>284</v>
      </c>
      <c r="E180" s="216" t="s">
        <v>1</v>
      </c>
      <c r="F180" s="217" t="s">
        <v>2245</v>
      </c>
      <c r="G180" s="215"/>
      <c r="H180" s="218">
        <v>42</v>
      </c>
      <c r="I180" s="219"/>
      <c r="J180" s="215"/>
      <c r="K180" s="215"/>
      <c r="L180" s="220"/>
      <c r="M180" s="221"/>
      <c r="N180" s="222"/>
      <c r="O180" s="222"/>
      <c r="P180" s="222"/>
      <c r="Q180" s="222"/>
      <c r="R180" s="222"/>
      <c r="S180" s="222"/>
      <c r="T180" s="223"/>
      <c r="AT180" s="224" t="s">
        <v>284</v>
      </c>
      <c r="AU180" s="224" t="s">
        <v>86</v>
      </c>
      <c r="AV180" s="13" t="s">
        <v>86</v>
      </c>
      <c r="AW180" s="13" t="s">
        <v>32</v>
      </c>
      <c r="AX180" s="13" t="s">
        <v>76</v>
      </c>
      <c r="AY180" s="224" t="s">
        <v>205</v>
      </c>
    </row>
    <row r="181" spans="2:51" s="13" customFormat="1" ht="12">
      <c r="B181" s="214"/>
      <c r="C181" s="215"/>
      <c r="D181" s="205" t="s">
        <v>284</v>
      </c>
      <c r="E181" s="216" t="s">
        <v>1</v>
      </c>
      <c r="F181" s="217" t="s">
        <v>2246</v>
      </c>
      <c r="G181" s="215"/>
      <c r="H181" s="218">
        <v>40</v>
      </c>
      <c r="I181" s="219"/>
      <c r="J181" s="215"/>
      <c r="K181" s="215"/>
      <c r="L181" s="220"/>
      <c r="M181" s="221"/>
      <c r="N181" s="222"/>
      <c r="O181" s="222"/>
      <c r="P181" s="222"/>
      <c r="Q181" s="222"/>
      <c r="R181" s="222"/>
      <c r="S181" s="222"/>
      <c r="T181" s="223"/>
      <c r="AT181" s="224" t="s">
        <v>284</v>
      </c>
      <c r="AU181" s="224" t="s">
        <v>86</v>
      </c>
      <c r="AV181" s="13" t="s">
        <v>86</v>
      </c>
      <c r="AW181" s="13" t="s">
        <v>32</v>
      </c>
      <c r="AX181" s="13" t="s">
        <v>76</v>
      </c>
      <c r="AY181" s="224" t="s">
        <v>205</v>
      </c>
    </row>
    <row r="182" spans="2:51" s="15" customFormat="1" ht="12">
      <c r="B182" s="239"/>
      <c r="C182" s="240"/>
      <c r="D182" s="205" t="s">
        <v>284</v>
      </c>
      <c r="E182" s="241" t="s">
        <v>1</v>
      </c>
      <c r="F182" s="242" t="s">
        <v>453</v>
      </c>
      <c r="G182" s="240"/>
      <c r="H182" s="243">
        <v>82</v>
      </c>
      <c r="I182" s="244"/>
      <c r="J182" s="240"/>
      <c r="K182" s="240"/>
      <c r="L182" s="245"/>
      <c r="M182" s="246"/>
      <c r="N182" s="247"/>
      <c r="O182" s="247"/>
      <c r="P182" s="247"/>
      <c r="Q182" s="247"/>
      <c r="R182" s="247"/>
      <c r="S182" s="247"/>
      <c r="T182" s="248"/>
      <c r="AT182" s="249" t="s">
        <v>284</v>
      </c>
      <c r="AU182" s="249" t="s">
        <v>86</v>
      </c>
      <c r="AV182" s="15" t="s">
        <v>211</v>
      </c>
      <c r="AW182" s="15" t="s">
        <v>32</v>
      </c>
      <c r="AX182" s="15" t="s">
        <v>84</v>
      </c>
      <c r="AY182" s="249" t="s">
        <v>205</v>
      </c>
    </row>
    <row r="183" spans="1:65" s="2" customFormat="1" ht="24.2" customHeight="1">
      <c r="A183" s="35"/>
      <c r="B183" s="36"/>
      <c r="C183" s="192" t="s">
        <v>397</v>
      </c>
      <c r="D183" s="192" t="s">
        <v>207</v>
      </c>
      <c r="E183" s="193" t="s">
        <v>2247</v>
      </c>
      <c r="F183" s="194" t="s">
        <v>2248</v>
      </c>
      <c r="G183" s="195" t="s">
        <v>326</v>
      </c>
      <c r="H183" s="196">
        <v>40</v>
      </c>
      <c r="I183" s="197"/>
      <c r="J183" s="198">
        <f>ROUND(I183*H183,2)</f>
        <v>0</v>
      </c>
      <c r="K183" s="194" t="s">
        <v>278</v>
      </c>
      <c r="L183" s="40"/>
      <c r="M183" s="199" t="s">
        <v>1</v>
      </c>
      <c r="N183" s="200" t="s">
        <v>41</v>
      </c>
      <c r="O183" s="72"/>
      <c r="P183" s="201">
        <f>O183*H183</f>
        <v>0</v>
      </c>
      <c r="Q183" s="201">
        <v>0.00233</v>
      </c>
      <c r="R183" s="201">
        <f>Q183*H183</f>
        <v>0.0932</v>
      </c>
      <c r="S183" s="201">
        <v>0</v>
      </c>
      <c r="T183" s="202">
        <f>S183*H183</f>
        <v>0</v>
      </c>
      <c r="U183" s="35"/>
      <c r="V183" s="35"/>
      <c r="W183" s="35"/>
      <c r="X183" s="35"/>
      <c r="Y183" s="35"/>
      <c r="Z183" s="35"/>
      <c r="AA183" s="35"/>
      <c r="AB183" s="35"/>
      <c r="AC183" s="35"/>
      <c r="AD183" s="35"/>
      <c r="AE183" s="35"/>
      <c r="AR183" s="203" t="s">
        <v>341</v>
      </c>
      <c r="AT183" s="203" t="s">
        <v>207</v>
      </c>
      <c r="AU183" s="203" t="s">
        <v>86</v>
      </c>
      <c r="AY183" s="18" t="s">
        <v>205</v>
      </c>
      <c r="BE183" s="204">
        <f>IF(N183="základní",J183,0)</f>
        <v>0</v>
      </c>
      <c r="BF183" s="204">
        <f>IF(N183="snížená",J183,0)</f>
        <v>0</v>
      </c>
      <c r="BG183" s="204">
        <f>IF(N183="zákl. přenesená",J183,0)</f>
        <v>0</v>
      </c>
      <c r="BH183" s="204">
        <f>IF(N183="sníž. přenesená",J183,0)</f>
        <v>0</v>
      </c>
      <c r="BI183" s="204">
        <f>IF(N183="nulová",J183,0)</f>
        <v>0</v>
      </c>
      <c r="BJ183" s="18" t="s">
        <v>84</v>
      </c>
      <c r="BK183" s="204">
        <f>ROUND(I183*H183,2)</f>
        <v>0</v>
      </c>
      <c r="BL183" s="18" t="s">
        <v>341</v>
      </c>
      <c r="BM183" s="203" t="s">
        <v>2249</v>
      </c>
    </row>
    <row r="184" spans="2:51" s="13" customFormat="1" ht="12">
      <c r="B184" s="214"/>
      <c r="C184" s="215"/>
      <c r="D184" s="205" t="s">
        <v>284</v>
      </c>
      <c r="E184" s="216" t="s">
        <v>1</v>
      </c>
      <c r="F184" s="217" t="s">
        <v>2246</v>
      </c>
      <c r="G184" s="215"/>
      <c r="H184" s="218">
        <v>40</v>
      </c>
      <c r="I184" s="219"/>
      <c r="J184" s="215"/>
      <c r="K184" s="215"/>
      <c r="L184" s="220"/>
      <c r="M184" s="221"/>
      <c r="N184" s="222"/>
      <c r="O184" s="222"/>
      <c r="P184" s="222"/>
      <c r="Q184" s="222"/>
      <c r="R184" s="222"/>
      <c r="S184" s="222"/>
      <c r="T184" s="223"/>
      <c r="AT184" s="224" t="s">
        <v>284</v>
      </c>
      <c r="AU184" s="224" t="s">
        <v>86</v>
      </c>
      <c r="AV184" s="13" t="s">
        <v>86</v>
      </c>
      <c r="AW184" s="13" t="s">
        <v>32</v>
      </c>
      <c r="AX184" s="13" t="s">
        <v>84</v>
      </c>
      <c r="AY184" s="224" t="s">
        <v>205</v>
      </c>
    </row>
    <row r="185" spans="1:65" s="2" customFormat="1" ht="14.45" customHeight="1">
      <c r="A185" s="35"/>
      <c r="B185" s="36"/>
      <c r="C185" s="192" t="s">
        <v>401</v>
      </c>
      <c r="D185" s="192" t="s">
        <v>207</v>
      </c>
      <c r="E185" s="193" t="s">
        <v>2250</v>
      </c>
      <c r="F185" s="194" t="s">
        <v>2251</v>
      </c>
      <c r="G185" s="195" t="s">
        <v>210</v>
      </c>
      <c r="H185" s="196">
        <v>33</v>
      </c>
      <c r="I185" s="197"/>
      <c r="J185" s="198">
        <f aca="true" t="shared" si="0" ref="J185:J199">ROUND(I185*H185,2)</f>
        <v>0</v>
      </c>
      <c r="K185" s="194" t="s">
        <v>963</v>
      </c>
      <c r="L185" s="40"/>
      <c r="M185" s="199" t="s">
        <v>1</v>
      </c>
      <c r="N185" s="200" t="s">
        <v>41</v>
      </c>
      <c r="O185" s="72"/>
      <c r="P185" s="201">
        <f aca="true" t="shared" si="1" ref="P185:P199">O185*H185</f>
        <v>0</v>
      </c>
      <c r="Q185" s="201">
        <v>0</v>
      </c>
      <c r="R185" s="201">
        <f aca="true" t="shared" si="2" ref="R185:R199">Q185*H185</f>
        <v>0</v>
      </c>
      <c r="S185" s="201">
        <v>0</v>
      </c>
      <c r="T185" s="202">
        <f aca="true" t="shared" si="3" ref="T185:T199">S185*H185</f>
        <v>0</v>
      </c>
      <c r="U185" s="35"/>
      <c r="V185" s="35"/>
      <c r="W185" s="35"/>
      <c r="X185" s="35"/>
      <c r="Y185" s="35"/>
      <c r="Z185" s="35"/>
      <c r="AA185" s="35"/>
      <c r="AB185" s="35"/>
      <c r="AC185" s="35"/>
      <c r="AD185" s="35"/>
      <c r="AE185" s="35"/>
      <c r="AR185" s="203" t="s">
        <v>341</v>
      </c>
      <c r="AT185" s="203" t="s">
        <v>207</v>
      </c>
      <c r="AU185" s="203" t="s">
        <v>86</v>
      </c>
      <c r="AY185" s="18" t="s">
        <v>205</v>
      </c>
      <c r="BE185" s="204">
        <f aca="true" t="shared" si="4" ref="BE185:BE199">IF(N185="základní",J185,0)</f>
        <v>0</v>
      </c>
      <c r="BF185" s="204">
        <f aca="true" t="shared" si="5" ref="BF185:BF199">IF(N185="snížená",J185,0)</f>
        <v>0</v>
      </c>
      <c r="BG185" s="204">
        <f aca="true" t="shared" si="6" ref="BG185:BG199">IF(N185="zákl. přenesená",J185,0)</f>
        <v>0</v>
      </c>
      <c r="BH185" s="204">
        <f aca="true" t="shared" si="7" ref="BH185:BH199">IF(N185="sníž. přenesená",J185,0)</f>
        <v>0</v>
      </c>
      <c r="BI185" s="204">
        <f aca="true" t="shared" si="8" ref="BI185:BI199">IF(N185="nulová",J185,0)</f>
        <v>0</v>
      </c>
      <c r="BJ185" s="18" t="s">
        <v>84</v>
      </c>
      <c r="BK185" s="204">
        <f aca="true" t="shared" si="9" ref="BK185:BK199">ROUND(I185*H185,2)</f>
        <v>0</v>
      </c>
      <c r="BL185" s="18" t="s">
        <v>341</v>
      </c>
      <c r="BM185" s="203" t="s">
        <v>2252</v>
      </c>
    </row>
    <row r="186" spans="1:65" s="2" customFormat="1" ht="14.45" customHeight="1">
      <c r="A186" s="35"/>
      <c r="B186" s="36"/>
      <c r="C186" s="192" t="s">
        <v>405</v>
      </c>
      <c r="D186" s="192" t="s">
        <v>207</v>
      </c>
      <c r="E186" s="193" t="s">
        <v>2253</v>
      </c>
      <c r="F186" s="194" t="s">
        <v>2254</v>
      </c>
      <c r="G186" s="195" t="s">
        <v>210</v>
      </c>
      <c r="H186" s="196">
        <v>3</v>
      </c>
      <c r="I186" s="197"/>
      <c r="J186" s="198">
        <f t="shared" si="0"/>
        <v>0</v>
      </c>
      <c r="K186" s="194" t="s">
        <v>278</v>
      </c>
      <c r="L186" s="40"/>
      <c r="M186" s="199" t="s">
        <v>1</v>
      </c>
      <c r="N186" s="200" t="s">
        <v>41</v>
      </c>
      <c r="O186" s="72"/>
      <c r="P186" s="201">
        <f t="shared" si="1"/>
        <v>0</v>
      </c>
      <c r="Q186" s="201">
        <v>0</v>
      </c>
      <c r="R186" s="201">
        <f t="shared" si="2"/>
        <v>0</v>
      </c>
      <c r="S186" s="201">
        <v>0</v>
      </c>
      <c r="T186" s="202">
        <f t="shared" si="3"/>
        <v>0</v>
      </c>
      <c r="U186" s="35"/>
      <c r="V186" s="35"/>
      <c r="W186" s="35"/>
      <c r="X186" s="35"/>
      <c r="Y186" s="35"/>
      <c r="Z186" s="35"/>
      <c r="AA186" s="35"/>
      <c r="AB186" s="35"/>
      <c r="AC186" s="35"/>
      <c r="AD186" s="35"/>
      <c r="AE186" s="35"/>
      <c r="AR186" s="203" t="s">
        <v>341</v>
      </c>
      <c r="AT186" s="203" t="s">
        <v>207</v>
      </c>
      <c r="AU186" s="203" t="s">
        <v>86</v>
      </c>
      <c r="AY186" s="18" t="s">
        <v>205</v>
      </c>
      <c r="BE186" s="204">
        <f t="shared" si="4"/>
        <v>0</v>
      </c>
      <c r="BF186" s="204">
        <f t="shared" si="5"/>
        <v>0</v>
      </c>
      <c r="BG186" s="204">
        <f t="shared" si="6"/>
        <v>0</v>
      </c>
      <c r="BH186" s="204">
        <f t="shared" si="7"/>
        <v>0</v>
      </c>
      <c r="BI186" s="204">
        <f t="shared" si="8"/>
        <v>0</v>
      </c>
      <c r="BJ186" s="18" t="s">
        <v>84</v>
      </c>
      <c r="BK186" s="204">
        <f t="shared" si="9"/>
        <v>0</v>
      </c>
      <c r="BL186" s="18" t="s">
        <v>341</v>
      </c>
      <c r="BM186" s="203" t="s">
        <v>2255</v>
      </c>
    </row>
    <row r="187" spans="1:65" s="2" customFormat="1" ht="14.45" customHeight="1">
      <c r="A187" s="35"/>
      <c r="B187" s="36"/>
      <c r="C187" s="192" t="s">
        <v>632</v>
      </c>
      <c r="D187" s="192" t="s">
        <v>207</v>
      </c>
      <c r="E187" s="193" t="s">
        <v>2256</v>
      </c>
      <c r="F187" s="194" t="s">
        <v>2257</v>
      </c>
      <c r="G187" s="195" t="s">
        <v>210</v>
      </c>
      <c r="H187" s="196">
        <v>10</v>
      </c>
      <c r="I187" s="197"/>
      <c r="J187" s="198">
        <f t="shared" si="0"/>
        <v>0</v>
      </c>
      <c r="K187" s="194" t="s">
        <v>963</v>
      </c>
      <c r="L187" s="40"/>
      <c r="M187" s="199" t="s">
        <v>1</v>
      </c>
      <c r="N187" s="200" t="s">
        <v>41</v>
      </c>
      <c r="O187" s="72"/>
      <c r="P187" s="201">
        <f t="shared" si="1"/>
        <v>0</v>
      </c>
      <c r="Q187" s="201">
        <v>0</v>
      </c>
      <c r="R187" s="201">
        <f t="shared" si="2"/>
        <v>0</v>
      </c>
      <c r="S187" s="201">
        <v>0</v>
      </c>
      <c r="T187" s="202">
        <f t="shared" si="3"/>
        <v>0</v>
      </c>
      <c r="U187" s="35"/>
      <c r="V187" s="35"/>
      <c r="W187" s="35"/>
      <c r="X187" s="35"/>
      <c r="Y187" s="35"/>
      <c r="Z187" s="35"/>
      <c r="AA187" s="35"/>
      <c r="AB187" s="35"/>
      <c r="AC187" s="35"/>
      <c r="AD187" s="35"/>
      <c r="AE187" s="35"/>
      <c r="AR187" s="203" t="s">
        <v>341</v>
      </c>
      <c r="AT187" s="203" t="s">
        <v>207</v>
      </c>
      <c r="AU187" s="203" t="s">
        <v>86</v>
      </c>
      <c r="AY187" s="18" t="s">
        <v>205</v>
      </c>
      <c r="BE187" s="204">
        <f t="shared" si="4"/>
        <v>0</v>
      </c>
      <c r="BF187" s="204">
        <f t="shared" si="5"/>
        <v>0</v>
      </c>
      <c r="BG187" s="204">
        <f t="shared" si="6"/>
        <v>0</v>
      </c>
      <c r="BH187" s="204">
        <f t="shared" si="7"/>
        <v>0</v>
      </c>
      <c r="BI187" s="204">
        <f t="shared" si="8"/>
        <v>0</v>
      </c>
      <c r="BJ187" s="18" t="s">
        <v>84</v>
      </c>
      <c r="BK187" s="204">
        <f t="shared" si="9"/>
        <v>0</v>
      </c>
      <c r="BL187" s="18" t="s">
        <v>341</v>
      </c>
      <c r="BM187" s="203" t="s">
        <v>2258</v>
      </c>
    </row>
    <row r="188" spans="1:65" s="2" customFormat="1" ht="24.2" customHeight="1">
      <c r="A188" s="35"/>
      <c r="B188" s="36"/>
      <c r="C188" s="192" t="s">
        <v>637</v>
      </c>
      <c r="D188" s="192" t="s">
        <v>207</v>
      </c>
      <c r="E188" s="193" t="s">
        <v>2259</v>
      </c>
      <c r="F188" s="194" t="s">
        <v>2260</v>
      </c>
      <c r="G188" s="195" t="s">
        <v>210</v>
      </c>
      <c r="H188" s="196">
        <v>3</v>
      </c>
      <c r="I188" s="197"/>
      <c r="J188" s="198">
        <f t="shared" si="0"/>
        <v>0</v>
      </c>
      <c r="K188" s="194" t="s">
        <v>963</v>
      </c>
      <c r="L188" s="40"/>
      <c r="M188" s="199" t="s">
        <v>1</v>
      </c>
      <c r="N188" s="200" t="s">
        <v>41</v>
      </c>
      <c r="O188" s="72"/>
      <c r="P188" s="201">
        <f t="shared" si="1"/>
        <v>0</v>
      </c>
      <c r="Q188" s="201">
        <v>0.00148</v>
      </c>
      <c r="R188" s="201">
        <f t="shared" si="2"/>
        <v>0.0044399999999999995</v>
      </c>
      <c r="S188" s="201">
        <v>0</v>
      </c>
      <c r="T188" s="202">
        <f t="shared" si="3"/>
        <v>0</v>
      </c>
      <c r="U188" s="35"/>
      <c r="V188" s="35"/>
      <c r="W188" s="35"/>
      <c r="X188" s="35"/>
      <c r="Y188" s="35"/>
      <c r="Z188" s="35"/>
      <c r="AA188" s="35"/>
      <c r="AB188" s="35"/>
      <c r="AC188" s="35"/>
      <c r="AD188" s="35"/>
      <c r="AE188" s="35"/>
      <c r="AR188" s="203" t="s">
        <v>341</v>
      </c>
      <c r="AT188" s="203" t="s">
        <v>207</v>
      </c>
      <c r="AU188" s="203" t="s">
        <v>86</v>
      </c>
      <c r="AY188" s="18" t="s">
        <v>205</v>
      </c>
      <c r="BE188" s="204">
        <f t="shared" si="4"/>
        <v>0</v>
      </c>
      <c r="BF188" s="204">
        <f t="shared" si="5"/>
        <v>0</v>
      </c>
      <c r="BG188" s="204">
        <f t="shared" si="6"/>
        <v>0</v>
      </c>
      <c r="BH188" s="204">
        <f t="shared" si="7"/>
        <v>0</v>
      </c>
      <c r="BI188" s="204">
        <f t="shared" si="8"/>
        <v>0</v>
      </c>
      <c r="BJ188" s="18" t="s">
        <v>84</v>
      </c>
      <c r="BK188" s="204">
        <f t="shared" si="9"/>
        <v>0</v>
      </c>
      <c r="BL188" s="18" t="s">
        <v>341</v>
      </c>
      <c r="BM188" s="203" t="s">
        <v>2261</v>
      </c>
    </row>
    <row r="189" spans="1:65" s="2" customFormat="1" ht="14.45" customHeight="1">
      <c r="A189" s="35"/>
      <c r="B189" s="36"/>
      <c r="C189" s="192" t="s">
        <v>643</v>
      </c>
      <c r="D189" s="192" t="s">
        <v>207</v>
      </c>
      <c r="E189" s="193" t="s">
        <v>2262</v>
      </c>
      <c r="F189" s="194" t="s">
        <v>2263</v>
      </c>
      <c r="G189" s="195" t="s">
        <v>210</v>
      </c>
      <c r="H189" s="196">
        <v>3</v>
      </c>
      <c r="I189" s="197"/>
      <c r="J189" s="198">
        <f t="shared" si="0"/>
        <v>0</v>
      </c>
      <c r="K189" s="194" t="s">
        <v>278</v>
      </c>
      <c r="L189" s="40"/>
      <c r="M189" s="199" t="s">
        <v>1</v>
      </c>
      <c r="N189" s="200" t="s">
        <v>41</v>
      </c>
      <c r="O189" s="72"/>
      <c r="P189" s="201">
        <f t="shared" si="1"/>
        <v>0</v>
      </c>
      <c r="Q189" s="201">
        <v>8E-05</v>
      </c>
      <c r="R189" s="201">
        <f t="shared" si="2"/>
        <v>0.00024000000000000003</v>
      </c>
      <c r="S189" s="201">
        <v>0</v>
      </c>
      <c r="T189" s="202">
        <f t="shared" si="3"/>
        <v>0</v>
      </c>
      <c r="U189" s="35"/>
      <c r="V189" s="35"/>
      <c r="W189" s="35"/>
      <c r="X189" s="35"/>
      <c r="Y189" s="35"/>
      <c r="Z189" s="35"/>
      <c r="AA189" s="35"/>
      <c r="AB189" s="35"/>
      <c r="AC189" s="35"/>
      <c r="AD189" s="35"/>
      <c r="AE189" s="35"/>
      <c r="AR189" s="203" t="s">
        <v>341</v>
      </c>
      <c r="AT189" s="203" t="s">
        <v>207</v>
      </c>
      <c r="AU189" s="203" t="s">
        <v>86</v>
      </c>
      <c r="AY189" s="18" t="s">
        <v>205</v>
      </c>
      <c r="BE189" s="204">
        <f t="shared" si="4"/>
        <v>0</v>
      </c>
      <c r="BF189" s="204">
        <f t="shared" si="5"/>
        <v>0</v>
      </c>
      <c r="BG189" s="204">
        <f t="shared" si="6"/>
        <v>0</v>
      </c>
      <c r="BH189" s="204">
        <f t="shared" si="7"/>
        <v>0</v>
      </c>
      <c r="BI189" s="204">
        <f t="shared" si="8"/>
        <v>0</v>
      </c>
      <c r="BJ189" s="18" t="s">
        <v>84</v>
      </c>
      <c r="BK189" s="204">
        <f t="shared" si="9"/>
        <v>0</v>
      </c>
      <c r="BL189" s="18" t="s">
        <v>341</v>
      </c>
      <c r="BM189" s="203" t="s">
        <v>2264</v>
      </c>
    </row>
    <row r="190" spans="1:65" s="2" customFormat="1" ht="14.45" customHeight="1">
      <c r="A190" s="35"/>
      <c r="B190" s="36"/>
      <c r="C190" s="192" t="s">
        <v>649</v>
      </c>
      <c r="D190" s="192" t="s">
        <v>207</v>
      </c>
      <c r="E190" s="193" t="s">
        <v>2265</v>
      </c>
      <c r="F190" s="194" t="s">
        <v>2266</v>
      </c>
      <c r="G190" s="195" t="s">
        <v>210</v>
      </c>
      <c r="H190" s="196">
        <v>3</v>
      </c>
      <c r="I190" s="197"/>
      <c r="J190" s="198">
        <f t="shared" si="0"/>
        <v>0</v>
      </c>
      <c r="K190" s="194" t="s">
        <v>963</v>
      </c>
      <c r="L190" s="40"/>
      <c r="M190" s="199" t="s">
        <v>1</v>
      </c>
      <c r="N190" s="200" t="s">
        <v>41</v>
      </c>
      <c r="O190" s="72"/>
      <c r="P190" s="201">
        <f t="shared" si="1"/>
        <v>0</v>
      </c>
      <c r="Q190" s="201">
        <v>0.00029</v>
      </c>
      <c r="R190" s="201">
        <f t="shared" si="2"/>
        <v>0.00087</v>
      </c>
      <c r="S190" s="201">
        <v>0</v>
      </c>
      <c r="T190" s="202">
        <f t="shared" si="3"/>
        <v>0</v>
      </c>
      <c r="U190" s="35"/>
      <c r="V190" s="35"/>
      <c r="W190" s="35"/>
      <c r="X190" s="35"/>
      <c r="Y190" s="35"/>
      <c r="Z190" s="35"/>
      <c r="AA190" s="35"/>
      <c r="AB190" s="35"/>
      <c r="AC190" s="35"/>
      <c r="AD190" s="35"/>
      <c r="AE190" s="35"/>
      <c r="AR190" s="203" t="s">
        <v>341</v>
      </c>
      <c r="AT190" s="203" t="s">
        <v>207</v>
      </c>
      <c r="AU190" s="203" t="s">
        <v>86</v>
      </c>
      <c r="AY190" s="18" t="s">
        <v>205</v>
      </c>
      <c r="BE190" s="204">
        <f t="shared" si="4"/>
        <v>0</v>
      </c>
      <c r="BF190" s="204">
        <f t="shared" si="5"/>
        <v>0</v>
      </c>
      <c r="BG190" s="204">
        <f t="shared" si="6"/>
        <v>0</v>
      </c>
      <c r="BH190" s="204">
        <f t="shared" si="7"/>
        <v>0</v>
      </c>
      <c r="BI190" s="204">
        <f t="shared" si="8"/>
        <v>0</v>
      </c>
      <c r="BJ190" s="18" t="s">
        <v>84</v>
      </c>
      <c r="BK190" s="204">
        <f t="shared" si="9"/>
        <v>0</v>
      </c>
      <c r="BL190" s="18" t="s">
        <v>341</v>
      </c>
      <c r="BM190" s="203" t="s">
        <v>2267</v>
      </c>
    </row>
    <row r="191" spans="1:65" s="2" customFormat="1" ht="24.2" customHeight="1">
      <c r="A191" s="35"/>
      <c r="B191" s="36"/>
      <c r="C191" s="192" t="s">
        <v>653</v>
      </c>
      <c r="D191" s="192" t="s">
        <v>207</v>
      </c>
      <c r="E191" s="193" t="s">
        <v>2268</v>
      </c>
      <c r="F191" s="194" t="s">
        <v>2269</v>
      </c>
      <c r="G191" s="195" t="s">
        <v>210</v>
      </c>
      <c r="H191" s="196">
        <v>7</v>
      </c>
      <c r="I191" s="197"/>
      <c r="J191" s="198">
        <f t="shared" si="0"/>
        <v>0</v>
      </c>
      <c r="K191" s="194" t="s">
        <v>278</v>
      </c>
      <c r="L191" s="40"/>
      <c r="M191" s="199" t="s">
        <v>1</v>
      </c>
      <c r="N191" s="200" t="s">
        <v>41</v>
      </c>
      <c r="O191" s="72"/>
      <c r="P191" s="201">
        <f t="shared" si="1"/>
        <v>0</v>
      </c>
      <c r="Q191" s="201">
        <v>0.00017</v>
      </c>
      <c r="R191" s="201">
        <f t="shared" si="2"/>
        <v>0.00119</v>
      </c>
      <c r="S191" s="201">
        <v>0</v>
      </c>
      <c r="T191" s="202">
        <f t="shared" si="3"/>
        <v>0</v>
      </c>
      <c r="U191" s="35"/>
      <c r="V191" s="35"/>
      <c r="W191" s="35"/>
      <c r="X191" s="35"/>
      <c r="Y191" s="35"/>
      <c r="Z191" s="35"/>
      <c r="AA191" s="35"/>
      <c r="AB191" s="35"/>
      <c r="AC191" s="35"/>
      <c r="AD191" s="35"/>
      <c r="AE191" s="35"/>
      <c r="AR191" s="203" t="s">
        <v>341</v>
      </c>
      <c r="AT191" s="203" t="s">
        <v>207</v>
      </c>
      <c r="AU191" s="203" t="s">
        <v>86</v>
      </c>
      <c r="AY191" s="18" t="s">
        <v>205</v>
      </c>
      <c r="BE191" s="204">
        <f t="shared" si="4"/>
        <v>0</v>
      </c>
      <c r="BF191" s="204">
        <f t="shared" si="5"/>
        <v>0</v>
      </c>
      <c r="BG191" s="204">
        <f t="shared" si="6"/>
        <v>0</v>
      </c>
      <c r="BH191" s="204">
        <f t="shared" si="7"/>
        <v>0</v>
      </c>
      <c r="BI191" s="204">
        <f t="shared" si="8"/>
        <v>0</v>
      </c>
      <c r="BJ191" s="18" t="s">
        <v>84</v>
      </c>
      <c r="BK191" s="204">
        <f t="shared" si="9"/>
        <v>0</v>
      </c>
      <c r="BL191" s="18" t="s">
        <v>341</v>
      </c>
      <c r="BM191" s="203" t="s">
        <v>2270</v>
      </c>
    </row>
    <row r="192" spans="1:65" s="2" customFormat="1" ht="14.45" customHeight="1">
      <c r="A192" s="35"/>
      <c r="B192" s="36"/>
      <c r="C192" s="192" t="s">
        <v>660</v>
      </c>
      <c r="D192" s="192" t="s">
        <v>207</v>
      </c>
      <c r="E192" s="193" t="s">
        <v>2271</v>
      </c>
      <c r="F192" s="194" t="s">
        <v>2272</v>
      </c>
      <c r="G192" s="195" t="s">
        <v>210</v>
      </c>
      <c r="H192" s="196">
        <v>2</v>
      </c>
      <c r="I192" s="197"/>
      <c r="J192" s="198">
        <f t="shared" si="0"/>
        <v>0</v>
      </c>
      <c r="K192" s="194" t="s">
        <v>278</v>
      </c>
      <c r="L192" s="40"/>
      <c r="M192" s="199" t="s">
        <v>1</v>
      </c>
      <c r="N192" s="200" t="s">
        <v>41</v>
      </c>
      <c r="O192" s="72"/>
      <c r="P192" s="201">
        <f t="shared" si="1"/>
        <v>0</v>
      </c>
      <c r="Q192" s="201">
        <v>9E-05</v>
      </c>
      <c r="R192" s="201">
        <f t="shared" si="2"/>
        <v>0.00018</v>
      </c>
      <c r="S192" s="201">
        <v>0</v>
      </c>
      <c r="T192" s="202">
        <f t="shared" si="3"/>
        <v>0</v>
      </c>
      <c r="U192" s="35"/>
      <c r="V192" s="35"/>
      <c r="W192" s="35"/>
      <c r="X192" s="35"/>
      <c r="Y192" s="35"/>
      <c r="Z192" s="35"/>
      <c r="AA192" s="35"/>
      <c r="AB192" s="35"/>
      <c r="AC192" s="35"/>
      <c r="AD192" s="35"/>
      <c r="AE192" s="35"/>
      <c r="AR192" s="203" t="s">
        <v>341</v>
      </c>
      <c r="AT192" s="203" t="s">
        <v>207</v>
      </c>
      <c r="AU192" s="203" t="s">
        <v>86</v>
      </c>
      <c r="AY192" s="18" t="s">
        <v>205</v>
      </c>
      <c r="BE192" s="204">
        <f t="shared" si="4"/>
        <v>0</v>
      </c>
      <c r="BF192" s="204">
        <f t="shared" si="5"/>
        <v>0</v>
      </c>
      <c r="BG192" s="204">
        <f t="shared" si="6"/>
        <v>0</v>
      </c>
      <c r="BH192" s="204">
        <f t="shared" si="7"/>
        <v>0</v>
      </c>
      <c r="BI192" s="204">
        <f t="shared" si="8"/>
        <v>0</v>
      </c>
      <c r="BJ192" s="18" t="s">
        <v>84</v>
      </c>
      <c r="BK192" s="204">
        <f t="shared" si="9"/>
        <v>0</v>
      </c>
      <c r="BL192" s="18" t="s">
        <v>341</v>
      </c>
      <c r="BM192" s="203" t="s">
        <v>2273</v>
      </c>
    </row>
    <row r="193" spans="1:65" s="2" customFormat="1" ht="14.45" customHeight="1">
      <c r="A193" s="35"/>
      <c r="B193" s="36"/>
      <c r="C193" s="192" t="s">
        <v>666</v>
      </c>
      <c r="D193" s="192" t="s">
        <v>207</v>
      </c>
      <c r="E193" s="193" t="s">
        <v>2274</v>
      </c>
      <c r="F193" s="194" t="s">
        <v>2275</v>
      </c>
      <c r="G193" s="195" t="s">
        <v>210</v>
      </c>
      <c r="H193" s="196">
        <v>2</v>
      </c>
      <c r="I193" s="197"/>
      <c r="J193" s="198">
        <f t="shared" si="0"/>
        <v>0</v>
      </c>
      <c r="K193" s="194" t="s">
        <v>278</v>
      </c>
      <c r="L193" s="40"/>
      <c r="M193" s="199" t="s">
        <v>1</v>
      </c>
      <c r="N193" s="200" t="s">
        <v>41</v>
      </c>
      <c r="O193" s="72"/>
      <c r="P193" s="201">
        <f t="shared" si="1"/>
        <v>0</v>
      </c>
      <c r="Q193" s="201">
        <v>0.00018</v>
      </c>
      <c r="R193" s="201">
        <f t="shared" si="2"/>
        <v>0.00036</v>
      </c>
      <c r="S193" s="201">
        <v>0</v>
      </c>
      <c r="T193" s="202">
        <f t="shared" si="3"/>
        <v>0</v>
      </c>
      <c r="U193" s="35"/>
      <c r="V193" s="35"/>
      <c r="W193" s="35"/>
      <c r="X193" s="35"/>
      <c r="Y193" s="35"/>
      <c r="Z193" s="35"/>
      <c r="AA193" s="35"/>
      <c r="AB193" s="35"/>
      <c r="AC193" s="35"/>
      <c r="AD193" s="35"/>
      <c r="AE193" s="35"/>
      <c r="AR193" s="203" t="s">
        <v>341</v>
      </c>
      <c r="AT193" s="203" t="s">
        <v>207</v>
      </c>
      <c r="AU193" s="203" t="s">
        <v>86</v>
      </c>
      <c r="AY193" s="18" t="s">
        <v>205</v>
      </c>
      <c r="BE193" s="204">
        <f t="shared" si="4"/>
        <v>0</v>
      </c>
      <c r="BF193" s="204">
        <f t="shared" si="5"/>
        <v>0</v>
      </c>
      <c r="BG193" s="204">
        <f t="shared" si="6"/>
        <v>0</v>
      </c>
      <c r="BH193" s="204">
        <f t="shared" si="7"/>
        <v>0</v>
      </c>
      <c r="BI193" s="204">
        <f t="shared" si="8"/>
        <v>0</v>
      </c>
      <c r="BJ193" s="18" t="s">
        <v>84</v>
      </c>
      <c r="BK193" s="204">
        <f t="shared" si="9"/>
        <v>0</v>
      </c>
      <c r="BL193" s="18" t="s">
        <v>341</v>
      </c>
      <c r="BM193" s="203" t="s">
        <v>2276</v>
      </c>
    </row>
    <row r="194" spans="1:65" s="2" customFormat="1" ht="14.45" customHeight="1">
      <c r="A194" s="35"/>
      <c r="B194" s="36"/>
      <c r="C194" s="192" t="s">
        <v>675</v>
      </c>
      <c r="D194" s="192" t="s">
        <v>207</v>
      </c>
      <c r="E194" s="193" t="s">
        <v>2277</v>
      </c>
      <c r="F194" s="194" t="s">
        <v>2278</v>
      </c>
      <c r="G194" s="195" t="s">
        <v>326</v>
      </c>
      <c r="H194" s="196">
        <v>603.5</v>
      </c>
      <c r="I194" s="197"/>
      <c r="J194" s="198">
        <f t="shared" si="0"/>
        <v>0</v>
      </c>
      <c r="K194" s="194" t="s">
        <v>963</v>
      </c>
      <c r="L194" s="40"/>
      <c r="M194" s="199" t="s">
        <v>1</v>
      </c>
      <c r="N194" s="200" t="s">
        <v>41</v>
      </c>
      <c r="O194" s="72"/>
      <c r="P194" s="201">
        <f t="shared" si="1"/>
        <v>0</v>
      </c>
      <c r="Q194" s="201">
        <v>0</v>
      </c>
      <c r="R194" s="201">
        <f t="shared" si="2"/>
        <v>0</v>
      </c>
      <c r="S194" s="201">
        <v>0</v>
      </c>
      <c r="T194" s="202">
        <f t="shared" si="3"/>
        <v>0</v>
      </c>
      <c r="U194" s="35"/>
      <c r="V194" s="35"/>
      <c r="W194" s="35"/>
      <c r="X194" s="35"/>
      <c r="Y194" s="35"/>
      <c r="Z194" s="35"/>
      <c r="AA194" s="35"/>
      <c r="AB194" s="35"/>
      <c r="AC194" s="35"/>
      <c r="AD194" s="35"/>
      <c r="AE194" s="35"/>
      <c r="AR194" s="203" t="s">
        <v>341</v>
      </c>
      <c r="AT194" s="203" t="s">
        <v>207</v>
      </c>
      <c r="AU194" s="203" t="s">
        <v>86</v>
      </c>
      <c r="AY194" s="18" t="s">
        <v>205</v>
      </c>
      <c r="BE194" s="204">
        <f t="shared" si="4"/>
        <v>0</v>
      </c>
      <c r="BF194" s="204">
        <f t="shared" si="5"/>
        <v>0</v>
      </c>
      <c r="BG194" s="204">
        <f t="shared" si="6"/>
        <v>0</v>
      </c>
      <c r="BH194" s="204">
        <f t="shared" si="7"/>
        <v>0</v>
      </c>
      <c r="BI194" s="204">
        <f t="shared" si="8"/>
        <v>0</v>
      </c>
      <c r="BJ194" s="18" t="s">
        <v>84</v>
      </c>
      <c r="BK194" s="204">
        <f t="shared" si="9"/>
        <v>0</v>
      </c>
      <c r="BL194" s="18" t="s">
        <v>341</v>
      </c>
      <c r="BM194" s="203" t="s">
        <v>2279</v>
      </c>
    </row>
    <row r="195" spans="1:65" s="2" customFormat="1" ht="24.2" customHeight="1">
      <c r="A195" s="35"/>
      <c r="B195" s="36"/>
      <c r="C195" s="192" t="s">
        <v>680</v>
      </c>
      <c r="D195" s="192" t="s">
        <v>207</v>
      </c>
      <c r="E195" s="193" t="s">
        <v>1241</v>
      </c>
      <c r="F195" s="194" t="s">
        <v>1242</v>
      </c>
      <c r="G195" s="195" t="s">
        <v>1137</v>
      </c>
      <c r="H195" s="271"/>
      <c r="I195" s="197"/>
      <c r="J195" s="198">
        <f t="shared" si="0"/>
        <v>0</v>
      </c>
      <c r="K195" s="194" t="s">
        <v>963</v>
      </c>
      <c r="L195" s="40"/>
      <c r="M195" s="199" t="s">
        <v>1</v>
      </c>
      <c r="N195" s="200" t="s">
        <v>41</v>
      </c>
      <c r="O195" s="72"/>
      <c r="P195" s="201">
        <f t="shared" si="1"/>
        <v>0</v>
      </c>
      <c r="Q195" s="201">
        <v>0</v>
      </c>
      <c r="R195" s="201">
        <f t="shared" si="2"/>
        <v>0</v>
      </c>
      <c r="S195" s="201">
        <v>0</v>
      </c>
      <c r="T195" s="202">
        <f t="shared" si="3"/>
        <v>0</v>
      </c>
      <c r="U195" s="35"/>
      <c r="V195" s="35"/>
      <c r="W195" s="35"/>
      <c r="X195" s="35"/>
      <c r="Y195" s="35"/>
      <c r="Z195" s="35"/>
      <c r="AA195" s="35"/>
      <c r="AB195" s="35"/>
      <c r="AC195" s="35"/>
      <c r="AD195" s="35"/>
      <c r="AE195" s="35"/>
      <c r="AR195" s="203" t="s">
        <v>341</v>
      </c>
      <c r="AT195" s="203" t="s">
        <v>207</v>
      </c>
      <c r="AU195" s="203" t="s">
        <v>86</v>
      </c>
      <c r="AY195" s="18" t="s">
        <v>205</v>
      </c>
      <c r="BE195" s="204">
        <f t="shared" si="4"/>
        <v>0</v>
      </c>
      <c r="BF195" s="204">
        <f t="shared" si="5"/>
        <v>0</v>
      </c>
      <c r="BG195" s="204">
        <f t="shared" si="6"/>
        <v>0</v>
      </c>
      <c r="BH195" s="204">
        <f t="shared" si="7"/>
        <v>0</v>
      </c>
      <c r="BI195" s="204">
        <f t="shared" si="8"/>
        <v>0</v>
      </c>
      <c r="BJ195" s="18" t="s">
        <v>84</v>
      </c>
      <c r="BK195" s="204">
        <f t="shared" si="9"/>
        <v>0</v>
      </c>
      <c r="BL195" s="18" t="s">
        <v>341</v>
      </c>
      <c r="BM195" s="203" t="s">
        <v>2280</v>
      </c>
    </row>
    <row r="196" spans="1:65" s="2" customFormat="1" ht="14.45" customHeight="1">
      <c r="A196" s="35"/>
      <c r="B196" s="36"/>
      <c r="C196" s="192" t="s">
        <v>690</v>
      </c>
      <c r="D196" s="192" t="s">
        <v>207</v>
      </c>
      <c r="E196" s="193" t="s">
        <v>2281</v>
      </c>
      <c r="F196" s="194" t="s">
        <v>2282</v>
      </c>
      <c r="G196" s="195" t="s">
        <v>326</v>
      </c>
      <c r="H196" s="196">
        <v>2</v>
      </c>
      <c r="I196" s="197"/>
      <c r="J196" s="198">
        <f t="shared" si="0"/>
        <v>0</v>
      </c>
      <c r="K196" s="194" t="s">
        <v>1</v>
      </c>
      <c r="L196" s="40"/>
      <c r="M196" s="199" t="s">
        <v>1</v>
      </c>
      <c r="N196" s="200" t="s">
        <v>41</v>
      </c>
      <c r="O196" s="72"/>
      <c r="P196" s="201">
        <f t="shared" si="1"/>
        <v>0</v>
      </c>
      <c r="Q196" s="201">
        <v>0.01975</v>
      </c>
      <c r="R196" s="201">
        <f t="shared" si="2"/>
        <v>0.0395</v>
      </c>
      <c r="S196" s="201">
        <v>0</v>
      </c>
      <c r="T196" s="202">
        <f t="shared" si="3"/>
        <v>0</v>
      </c>
      <c r="U196" s="35"/>
      <c r="V196" s="35"/>
      <c r="W196" s="35"/>
      <c r="X196" s="35"/>
      <c r="Y196" s="35"/>
      <c r="Z196" s="35"/>
      <c r="AA196" s="35"/>
      <c r="AB196" s="35"/>
      <c r="AC196" s="35"/>
      <c r="AD196" s="35"/>
      <c r="AE196" s="35"/>
      <c r="AR196" s="203" t="s">
        <v>341</v>
      </c>
      <c r="AT196" s="203" t="s">
        <v>207</v>
      </c>
      <c r="AU196" s="203" t="s">
        <v>86</v>
      </c>
      <c r="AY196" s="18" t="s">
        <v>205</v>
      </c>
      <c r="BE196" s="204">
        <f t="shared" si="4"/>
        <v>0</v>
      </c>
      <c r="BF196" s="204">
        <f t="shared" si="5"/>
        <v>0</v>
      </c>
      <c r="BG196" s="204">
        <f t="shared" si="6"/>
        <v>0</v>
      </c>
      <c r="BH196" s="204">
        <f t="shared" si="7"/>
        <v>0</v>
      </c>
      <c r="BI196" s="204">
        <f t="shared" si="8"/>
        <v>0</v>
      </c>
      <c r="BJ196" s="18" t="s">
        <v>84</v>
      </c>
      <c r="BK196" s="204">
        <f t="shared" si="9"/>
        <v>0</v>
      </c>
      <c r="BL196" s="18" t="s">
        <v>341</v>
      </c>
      <c r="BM196" s="203" t="s">
        <v>2283</v>
      </c>
    </row>
    <row r="197" spans="1:65" s="2" customFormat="1" ht="14.45" customHeight="1">
      <c r="A197" s="35"/>
      <c r="B197" s="36"/>
      <c r="C197" s="192" t="s">
        <v>695</v>
      </c>
      <c r="D197" s="192" t="s">
        <v>207</v>
      </c>
      <c r="E197" s="193" t="s">
        <v>2284</v>
      </c>
      <c r="F197" s="194" t="s">
        <v>2285</v>
      </c>
      <c r="G197" s="195" t="s">
        <v>326</v>
      </c>
      <c r="H197" s="196">
        <v>3</v>
      </c>
      <c r="I197" s="197"/>
      <c r="J197" s="198">
        <f t="shared" si="0"/>
        <v>0</v>
      </c>
      <c r="K197" s="194" t="s">
        <v>1</v>
      </c>
      <c r="L197" s="40"/>
      <c r="M197" s="199" t="s">
        <v>1</v>
      </c>
      <c r="N197" s="200" t="s">
        <v>41</v>
      </c>
      <c r="O197" s="72"/>
      <c r="P197" s="201">
        <f t="shared" si="1"/>
        <v>0</v>
      </c>
      <c r="Q197" s="201">
        <v>0.01975</v>
      </c>
      <c r="R197" s="201">
        <f t="shared" si="2"/>
        <v>0.05925</v>
      </c>
      <c r="S197" s="201">
        <v>0</v>
      </c>
      <c r="T197" s="202">
        <f t="shared" si="3"/>
        <v>0</v>
      </c>
      <c r="U197" s="35"/>
      <c r="V197" s="35"/>
      <c r="W197" s="35"/>
      <c r="X197" s="35"/>
      <c r="Y197" s="35"/>
      <c r="Z197" s="35"/>
      <c r="AA197" s="35"/>
      <c r="AB197" s="35"/>
      <c r="AC197" s="35"/>
      <c r="AD197" s="35"/>
      <c r="AE197" s="35"/>
      <c r="AR197" s="203" t="s">
        <v>341</v>
      </c>
      <c r="AT197" s="203" t="s">
        <v>207</v>
      </c>
      <c r="AU197" s="203" t="s">
        <v>86</v>
      </c>
      <c r="AY197" s="18" t="s">
        <v>205</v>
      </c>
      <c r="BE197" s="204">
        <f t="shared" si="4"/>
        <v>0</v>
      </c>
      <c r="BF197" s="204">
        <f t="shared" si="5"/>
        <v>0</v>
      </c>
      <c r="BG197" s="204">
        <f t="shared" si="6"/>
        <v>0</v>
      </c>
      <c r="BH197" s="204">
        <f t="shared" si="7"/>
        <v>0</v>
      </c>
      <c r="BI197" s="204">
        <f t="shared" si="8"/>
        <v>0</v>
      </c>
      <c r="BJ197" s="18" t="s">
        <v>84</v>
      </c>
      <c r="BK197" s="204">
        <f t="shared" si="9"/>
        <v>0</v>
      </c>
      <c r="BL197" s="18" t="s">
        <v>341</v>
      </c>
      <c r="BM197" s="203" t="s">
        <v>2286</v>
      </c>
    </row>
    <row r="198" spans="1:65" s="2" customFormat="1" ht="14.45" customHeight="1">
      <c r="A198" s="35"/>
      <c r="B198" s="36"/>
      <c r="C198" s="192" t="s">
        <v>699</v>
      </c>
      <c r="D198" s="192" t="s">
        <v>207</v>
      </c>
      <c r="E198" s="193" t="s">
        <v>2287</v>
      </c>
      <c r="F198" s="194" t="s">
        <v>2288</v>
      </c>
      <c r="G198" s="195" t="s">
        <v>326</v>
      </c>
      <c r="H198" s="196">
        <v>9</v>
      </c>
      <c r="I198" s="197"/>
      <c r="J198" s="198">
        <f t="shared" si="0"/>
        <v>0</v>
      </c>
      <c r="K198" s="194" t="s">
        <v>1</v>
      </c>
      <c r="L198" s="40"/>
      <c r="M198" s="199" t="s">
        <v>1</v>
      </c>
      <c r="N198" s="200" t="s">
        <v>41</v>
      </c>
      <c r="O198" s="72"/>
      <c r="P198" s="201">
        <f t="shared" si="1"/>
        <v>0</v>
      </c>
      <c r="Q198" s="201">
        <v>0.01975</v>
      </c>
      <c r="R198" s="201">
        <f t="shared" si="2"/>
        <v>0.17775</v>
      </c>
      <c r="S198" s="201">
        <v>0</v>
      </c>
      <c r="T198" s="202">
        <f t="shared" si="3"/>
        <v>0</v>
      </c>
      <c r="U198" s="35"/>
      <c r="V198" s="35"/>
      <c r="W198" s="35"/>
      <c r="X198" s="35"/>
      <c r="Y198" s="35"/>
      <c r="Z198" s="35"/>
      <c r="AA198" s="35"/>
      <c r="AB198" s="35"/>
      <c r="AC198" s="35"/>
      <c r="AD198" s="35"/>
      <c r="AE198" s="35"/>
      <c r="AR198" s="203" t="s">
        <v>341</v>
      </c>
      <c r="AT198" s="203" t="s">
        <v>207</v>
      </c>
      <c r="AU198" s="203" t="s">
        <v>86</v>
      </c>
      <c r="AY198" s="18" t="s">
        <v>205</v>
      </c>
      <c r="BE198" s="204">
        <f t="shared" si="4"/>
        <v>0</v>
      </c>
      <c r="BF198" s="204">
        <f t="shared" si="5"/>
        <v>0</v>
      </c>
      <c r="BG198" s="204">
        <f t="shared" si="6"/>
        <v>0</v>
      </c>
      <c r="BH198" s="204">
        <f t="shared" si="7"/>
        <v>0</v>
      </c>
      <c r="BI198" s="204">
        <f t="shared" si="8"/>
        <v>0</v>
      </c>
      <c r="BJ198" s="18" t="s">
        <v>84</v>
      </c>
      <c r="BK198" s="204">
        <f t="shared" si="9"/>
        <v>0</v>
      </c>
      <c r="BL198" s="18" t="s">
        <v>341</v>
      </c>
      <c r="BM198" s="203" t="s">
        <v>2289</v>
      </c>
    </row>
    <row r="199" spans="1:65" s="2" customFormat="1" ht="24.2" customHeight="1">
      <c r="A199" s="35"/>
      <c r="B199" s="36"/>
      <c r="C199" s="192" t="s">
        <v>705</v>
      </c>
      <c r="D199" s="192" t="s">
        <v>207</v>
      </c>
      <c r="E199" s="193" t="s">
        <v>2290</v>
      </c>
      <c r="F199" s="194" t="s">
        <v>2291</v>
      </c>
      <c r="G199" s="195" t="s">
        <v>326</v>
      </c>
      <c r="H199" s="196">
        <v>91</v>
      </c>
      <c r="I199" s="197"/>
      <c r="J199" s="198">
        <f t="shared" si="0"/>
        <v>0</v>
      </c>
      <c r="K199" s="194" t="s">
        <v>1</v>
      </c>
      <c r="L199" s="40"/>
      <c r="M199" s="199" t="s">
        <v>1</v>
      </c>
      <c r="N199" s="200" t="s">
        <v>41</v>
      </c>
      <c r="O199" s="72"/>
      <c r="P199" s="201">
        <f t="shared" si="1"/>
        <v>0</v>
      </c>
      <c r="Q199" s="201">
        <v>0.00093</v>
      </c>
      <c r="R199" s="201">
        <f t="shared" si="2"/>
        <v>0.08463000000000001</v>
      </c>
      <c r="S199" s="201">
        <v>0</v>
      </c>
      <c r="T199" s="202">
        <f t="shared" si="3"/>
        <v>0</v>
      </c>
      <c r="U199" s="35"/>
      <c r="V199" s="35"/>
      <c r="W199" s="35"/>
      <c r="X199" s="35"/>
      <c r="Y199" s="35"/>
      <c r="Z199" s="35"/>
      <c r="AA199" s="35"/>
      <c r="AB199" s="35"/>
      <c r="AC199" s="35"/>
      <c r="AD199" s="35"/>
      <c r="AE199" s="35"/>
      <c r="AR199" s="203" t="s">
        <v>341</v>
      </c>
      <c r="AT199" s="203" t="s">
        <v>207</v>
      </c>
      <c r="AU199" s="203" t="s">
        <v>86</v>
      </c>
      <c r="AY199" s="18" t="s">
        <v>205</v>
      </c>
      <c r="BE199" s="204">
        <f t="shared" si="4"/>
        <v>0</v>
      </c>
      <c r="BF199" s="204">
        <f t="shared" si="5"/>
        <v>0</v>
      </c>
      <c r="BG199" s="204">
        <f t="shared" si="6"/>
        <v>0</v>
      </c>
      <c r="BH199" s="204">
        <f t="shared" si="7"/>
        <v>0</v>
      </c>
      <c r="BI199" s="204">
        <f t="shared" si="8"/>
        <v>0</v>
      </c>
      <c r="BJ199" s="18" t="s">
        <v>84</v>
      </c>
      <c r="BK199" s="204">
        <f t="shared" si="9"/>
        <v>0</v>
      </c>
      <c r="BL199" s="18" t="s">
        <v>341</v>
      </c>
      <c r="BM199" s="203" t="s">
        <v>2292</v>
      </c>
    </row>
    <row r="200" spans="2:51" s="13" customFormat="1" ht="12">
      <c r="B200" s="214"/>
      <c r="C200" s="215"/>
      <c r="D200" s="205" t="s">
        <v>284</v>
      </c>
      <c r="E200" s="216" t="s">
        <v>1</v>
      </c>
      <c r="F200" s="217" t="s">
        <v>2293</v>
      </c>
      <c r="G200" s="215"/>
      <c r="H200" s="218">
        <v>91</v>
      </c>
      <c r="I200" s="219"/>
      <c r="J200" s="215"/>
      <c r="K200" s="215"/>
      <c r="L200" s="220"/>
      <c r="M200" s="221"/>
      <c r="N200" s="222"/>
      <c r="O200" s="222"/>
      <c r="P200" s="222"/>
      <c r="Q200" s="222"/>
      <c r="R200" s="222"/>
      <c r="S200" s="222"/>
      <c r="T200" s="223"/>
      <c r="AT200" s="224" t="s">
        <v>284</v>
      </c>
      <c r="AU200" s="224" t="s">
        <v>86</v>
      </c>
      <c r="AV200" s="13" t="s">
        <v>86</v>
      </c>
      <c r="AW200" s="13" t="s">
        <v>32</v>
      </c>
      <c r="AX200" s="13" t="s">
        <v>84</v>
      </c>
      <c r="AY200" s="224" t="s">
        <v>205</v>
      </c>
    </row>
    <row r="201" spans="1:65" s="2" customFormat="1" ht="14.45" customHeight="1">
      <c r="A201" s="35"/>
      <c r="B201" s="36"/>
      <c r="C201" s="192" t="s">
        <v>710</v>
      </c>
      <c r="D201" s="192" t="s">
        <v>207</v>
      </c>
      <c r="E201" s="193" t="s">
        <v>2294</v>
      </c>
      <c r="F201" s="194" t="s">
        <v>2295</v>
      </c>
      <c r="G201" s="195" t="s">
        <v>210</v>
      </c>
      <c r="H201" s="196">
        <v>2</v>
      </c>
      <c r="I201" s="197"/>
      <c r="J201" s="198">
        <f aca="true" t="shared" si="10" ref="J201:J206">ROUND(I201*H201,2)</f>
        <v>0</v>
      </c>
      <c r="K201" s="194" t="s">
        <v>1</v>
      </c>
      <c r="L201" s="40"/>
      <c r="M201" s="199" t="s">
        <v>1</v>
      </c>
      <c r="N201" s="200" t="s">
        <v>41</v>
      </c>
      <c r="O201" s="72"/>
      <c r="P201" s="201">
        <f aca="true" t="shared" si="11" ref="P201:P206">O201*H201</f>
        <v>0</v>
      </c>
      <c r="Q201" s="201">
        <v>0</v>
      </c>
      <c r="R201" s="201">
        <f aca="true" t="shared" si="12" ref="R201:R206">Q201*H201</f>
        <v>0</v>
      </c>
      <c r="S201" s="201">
        <v>0</v>
      </c>
      <c r="T201" s="202">
        <f aca="true" t="shared" si="13" ref="T201:T206">S201*H201</f>
        <v>0</v>
      </c>
      <c r="U201" s="35"/>
      <c r="V201" s="35"/>
      <c r="W201" s="35"/>
      <c r="X201" s="35"/>
      <c r="Y201" s="35"/>
      <c r="Z201" s="35"/>
      <c r="AA201" s="35"/>
      <c r="AB201" s="35"/>
      <c r="AC201" s="35"/>
      <c r="AD201" s="35"/>
      <c r="AE201" s="35"/>
      <c r="AR201" s="203" t="s">
        <v>341</v>
      </c>
      <c r="AT201" s="203" t="s">
        <v>207</v>
      </c>
      <c r="AU201" s="203" t="s">
        <v>86</v>
      </c>
      <c r="AY201" s="18" t="s">
        <v>205</v>
      </c>
      <c r="BE201" s="204">
        <f aca="true" t="shared" si="14" ref="BE201:BE206">IF(N201="základní",J201,0)</f>
        <v>0</v>
      </c>
      <c r="BF201" s="204">
        <f aca="true" t="shared" si="15" ref="BF201:BF206">IF(N201="snížená",J201,0)</f>
        <v>0</v>
      </c>
      <c r="BG201" s="204">
        <f aca="true" t="shared" si="16" ref="BG201:BG206">IF(N201="zákl. přenesená",J201,0)</f>
        <v>0</v>
      </c>
      <c r="BH201" s="204">
        <f aca="true" t="shared" si="17" ref="BH201:BH206">IF(N201="sníž. přenesená",J201,0)</f>
        <v>0</v>
      </c>
      <c r="BI201" s="204">
        <f aca="true" t="shared" si="18" ref="BI201:BI206">IF(N201="nulová",J201,0)</f>
        <v>0</v>
      </c>
      <c r="BJ201" s="18" t="s">
        <v>84</v>
      </c>
      <c r="BK201" s="204">
        <f aca="true" t="shared" si="19" ref="BK201:BK206">ROUND(I201*H201,2)</f>
        <v>0</v>
      </c>
      <c r="BL201" s="18" t="s">
        <v>341</v>
      </c>
      <c r="BM201" s="203" t="s">
        <v>2296</v>
      </c>
    </row>
    <row r="202" spans="1:65" s="2" customFormat="1" ht="14.45" customHeight="1">
      <c r="A202" s="35"/>
      <c r="B202" s="36"/>
      <c r="C202" s="192" t="s">
        <v>715</v>
      </c>
      <c r="D202" s="192" t="s">
        <v>207</v>
      </c>
      <c r="E202" s="193" t="s">
        <v>2297</v>
      </c>
      <c r="F202" s="194" t="s">
        <v>2298</v>
      </c>
      <c r="G202" s="195" t="s">
        <v>210</v>
      </c>
      <c r="H202" s="196">
        <v>8</v>
      </c>
      <c r="I202" s="197"/>
      <c r="J202" s="198">
        <f t="shared" si="10"/>
        <v>0</v>
      </c>
      <c r="K202" s="194" t="s">
        <v>1</v>
      </c>
      <c r="L202" s="40"/>
      <c r="M202" s="199" t="s">
        <v>1</v>
      </c>
      <c r="N202" s="200" t="s">
        <v>41</v>
      </c>
      <c r="O202" s="72"/>
      <c r="P202" s="201">
        <f t="shared" si="11"/>
        <v>0</v>
      </c>
      <c r="Q202" s="201">
        <v>0</v>
      </c>
      <c r="R202" s="201">
        <f t="shared" si="12"/>
        <v>0</v>
      </c>
      <c r="S202" s="201">
        <v>0</v>
      </c>
      <c r="T202" s="202">
        <f t="shared" si="13"/>
        <v>0</v>
      </c>
      <c r="U202" s="35"/>
      <c r="V202" s="35"/>
      <c r="W202" s="35"/>
      <c r="X202" s="35"/>
      <c r="Y202" s="35"/>
      <c r="Z202" s="35"/>
      <c r="AA202" s="35"/>
      <c r="AB202" s="35"/>
      <c r="AC202" s="35"/>
      <c r="AD202" s="35"/>
      <c r="AE202" s="35"/>
      <c r="AR202" s="203" t="s">
        <v>341</v>
      </c>
      <c r="AT202" s="203" t="s">
        <v>207</v>
      </c>
      <c r="AU202" s="203" t="s">
        <v>86</v>
      </c>
      <c r="AY202" s="18" t="s">
        <v>205</v>
      </c>
      <c r="BE202" s="204">
        <f t="shared" si="14"/>
        <v>0</v>
      </c>
      <c r="BF202" s="204">
        <f t="shared" si="15"/>
        <v>0</v>
      </c>
      <c r="BG202" s="204">
        <f t="shared" si="16"/>
        <v>0</v>
      </c>
      <c r="BH202" s="204">
        <f t="shared" si="17"/>
        <v>0</v>
      </c>
      <c r="BI202" s="204">
        <f t="shared" si="18"/>
        <v>0</v>
      </c>
      <c r="BJ202" s="18" t="s">
        <v>84</v>
      </c>
      <c r="BK202" s="204">
        <f t="shared" si="19"/>
        <v>0</v>
      </c>
      <c r="BL202" s="18" t="s">
        <v>341</v>
      </c>
      <c r="BM202" s="203" t="s">
        <v>2299</v>
      </c>
    </row>
    <row r="203" spans="1:65" s="2" customFormat="1" ht="14.45" customHeight="1">
      <c r="A203" s="35"/>
      <c r="B203" s="36"/>
      <c r="C203" s="192" t="s">
        <v>720</v>
      </c>
      <c r="D203" s="192" t="s">
        <v>207</v>
      </c>
      <c r="E203" s="193" t="s">
        <v>2300</v>
      </c>
      <c r="F203" s="194" t="s">
        <v>2301</v>
      </c>
      <c r="G203" s="195" t="s">
        <v>210</v>
      </c>
      <c r="H203" s="196">
        <v>10</v>
      </c>
      <c r="I203" s="197"/>
      <c r="J203" s="198">
        <f t="shared" si="10"/>
        <v>0</v>
      </c>
      <c r="K203" s="194" t="s">
        <v>1</v>
      </c>
      <c r="L203" s="40"/>
      <c r="M203" s="199" t="s">
        <v>1</v>
      </c>
      <c r="N203" s="200" t="s">
        <v>41</v>
      </c>
      <c r="O203" s="72"/>
      <c r="P203" s="201">
        <f t="shared" si="11"/>
        <v>0</v>
      </c>
      <c r="Q203" s="201">
        <v>0</v>
      </c>
      <c r="R203" s="201">
        <f t="shared" si="12"/>
        <v>0</v>
      </c>
      <c r="S203" s="201">
        <v>0</v>
      </c>
      <c r="T203" s="202">
        <f t="shared" si="13"/>
        <v>0</v>
      </c>
      <c r="U203" s="35"/>
      <c r="V203" s="35"/>
      <c r="W203" s="35"/>
      <c r="X203" s="35"/>
      <c r="Y203" s="35"/>
      <c r="Z203" s="35"/>
      <c r="AA203" s="35"/>
      <c r="AB203" s="35"/>
      <c r="AC203" s="35"/>
      <c r="AD203" s="35"/>
      <c r="AE203" s="35"/>
      <c r="AR203" s="203" t="s">
        <v>341</v>
      </c>
      <c r="AT203" s="203" t="s">
        <v>207</v>
      </c>
      <c r="AU203" s="203" t="s">
        <v>86</v>
      </c>
      <c r="AY203" s="18" t="s">
        <v>205</v>
      </c>
      <c r="BE203" s="204">
        <f t="shared" si="14"/>
        <v>0</v>
      </c>
      <c r="BF203" s="204">
        <f t="shared" si="15"/>
        <v>0</v>
      </c>
      <c r="BG203" s="204">
        <f t="shared" si="16"/>
        <v>0</v>
      </c>
      <c r="BH203" s="204">
        <f t="shared" si="17"/>
        <v>0</v>
      </c>
      <c r="BI203" s="204">
        <f t="shared" si="18"/>
        <v>0</v>
      </c>
      <c r="BJ203" s="18" t="s">
        <v>84</v>
      </c>
      <c r="BK203" s="204">
        <f t="shared" si="19"/>
        <v>0</v>
      </c>
      <c r="BL203" s="18" t="s">
        <v>341</v>
      </c>
      <c r="BM203" s="203" t="s">
        <v>2302</v>
      </c>
    </row>
    <row r="204" spans="1:65" s="2" customFormat="1" ht="14.45" customHeight="1">
      <c r="A204" s="35"/>
      <c r="B204" s="36"/>
      <c r="C204" s="192" t="s">
        <v>725</v>
      </c>
      <c r="D204" s="192" t="s">
        <v>207</v>
      </c>
      <c r="E204" s="193" t="s">
        <v>2303</v>
      </c>
      <c r="F204" s="194" t="s">
        <v>2304</v>
      </c>
      <c r="G204" s="195" t="s">
        <v>210</v>
      </c>
      <c r="H204" s="196">
        <v>3</v>
      </c>
      <c r="I204" s="197"/>
      <c r="J204" s="198">
        <f t="shared" si="10"/>
        <v>0</v>
      </c>
      <c r="K204" s="194" t="s">
        <v>1</v>
      </c>
      <c r="L204" s="40"/>
      <c r="M204" s="199" t="s">
        <v>1</v>
      </c>
      <c r="N204" s="200" t="s">
        <v>41</v>
      </c>
      <c r="O204" s="72"/>
      <c r="P204" s="201">
        <f t="shared" si="11"/>
        <v>0</v>
      </c>
      <c r="Q204" s="201">
        <v>0</v>
      </c>
      <c r="R204" s="201">
        <f t="shared" si="12"/>
        <v>0</v>
      </c>
      <c r="S204" s="201">
        <v>0</v>
      </c>
      <c r="T204" s="202">
        <f t="shared" si="13"/>
        <v>0</v>
      </c>
      <c r="U204" s="35"/>
      <c r="V204" s="35"/>
      <c r="W204" s="35"/>
      <c r="X204" s="35"/>
      <c r="Y204" s="35"/>
      <c r="Z204" s="35"/>
      <c r="AA204" s="35"/>
      <c r="AB204" s="35"/>
      <c r="AC204" s="35"/>
      <c r="AD204" s="35"/>
      <c r="AE204" s="35"/>
      <c r="AR204" s="203" t="s">
        <v>341</v>
      </c>
      <c r="AT204" s="203" t="s">
        <v>207</v>
      </c>
      <c r="AU204" s="203" t="s">
        <v>86</v>
      </c>
      <c r="AY204" s="18" t="s">
        <v>205</v>
      </c>
      <c r="BE204" s="204">
        <f t="shared" si="14"/>
        <v>0</v>
      </c>
      <c r="BF204" s="204">
        <f t="shared" si="15"/>
        <v>0</v>
      </c>
      <c r="BG204" s="204">
        <f t="shared" si="16"/>
        <v>0</v>
      </c>
      <c r="BH204" s="204">
        <f t="shared" si="17"/>
        <v>0</v>
      </c>
      <c r="BI204" s="204">
        <f t="shared" si="18"/>
        <v>0</v>
      </c>
      <c r="BJ204" s="18" t="s">
        <v>84</v>
      </c>
      <c r="BK204" s="204">
        <f t="shared" si="19"/>
        <v>0</v>
      </c>
      <c r="BL204" s="18" t="s">
        <v>341</v>
      </c>
      <c r="BM204" s="203" t="s">
        <v>2305</v>
      </c>
    </row>
    <row r="205" spans="1:65" s="2" customFormat="1" ht="14.45" customHeight="1">
      <c r="A205" s="35"/>
      <c r="B205" s="36"/>
      <c r="C205" s="192" t="s">
        <v>733</v>
      </c>
      <c r="D205" s="192" t="s">
        <v>207</v>
      </c>
      <c r="E205" s="193" t="s">
        <v>2306</v>
      </c>
      <c r="F205" s="194" t="s">
        <v>2307</v>
      </c>
      <c r="G205" s="195" t="s">
        <v>326</v>
      </c>
      <c r="H205" s="196">
        <v>93.5</v>
      </c>
      <c r="I205" s="197"/>
      <c r="J205" s="198">
        <f t="shared" si="10"/>
        <v>0</v>
      </c>
      <c r="K205" s="194" t="s">
        <v>1</v>
      </c>
      <c r="L205" s="40"/>
      <c r="M205" s="199" t="s">
        <v>1</v>
      </c>
      <c r="N205" s="200" t="s">
        <v>41</v>
      </c>
      <c r="O205" s="72"/>
      <c r="P205" s="201">
        <f t="shared" si="11"/>
        <v>0</v>
      </c>
      <c r="Q205" s="201">
        <v>0</v>
      </c>
      <c r="R205" s="201">
        <f t="shared" si="12"/>
        <v>0</v>
      </c>
      <c r="S205" s="201">
        <v>0</v>
      </c>
      <c r="T205" s="202">
        <f t="shared" si="13"/>
        <v>0</v>
      </c>
      <c r="U205" s="35"/>
      <c r="V205" s="35"/>
      <c r="W205" s="35"/>
      <c r="X205" s="35"/>
      <c r="Y205" s="35"/>
      <c r="Z205" s="35"/>
      <c r="AA205" s="35"/>
      <c r="AB205" s="35"/>
      <c r="AC205" s="35"/>
      <c r="AD205" s="35"/>
      <c r="AE205" s="35"/>
      <c r="AR205" s="203" t="s">
        <v>341</v>
      </c>
      <c r="AT205" s="203" t="s">
        <v>207</v>
      </c>
      <c r="AU205" s="203" t="s">
        <v>86</v>
      </c>
      <c r="AY205" s="18" t="s">
        <v>205</v>
      </c>
      <c r="BE205" s="204">
        <f t="shared" si="14"/>
        <v>0</v>
      </c>
      <c r="BF205" s="204">
        <f t="shared" si="15"/>
        <v>0</v>
      </c>
      <c r="BG205" s="204">
        <f t="shared" si="16"/>
        <v>0</v>
      </c>
      <c r="BH205" s="204">
        <f t="shared" si="17"/>
        <v>0</v>
      </c>
      <c r="BI205" s="204">
        <f t="shared" si="18"/>
        <v>0</v>
      </c>
      <c r="BJ205" s="18" t="s">
        <v>84</v>
      </c>
      <c r="BK205" s="204">
        <f t="shared" si="19"/>
        <v>0</v>
      </c>
      <c r="BL205" s="18" t="s">
        <v>341</v>
      </c>
      <c r="BM205" s="203" t="s">
        <v>2308</v>
      </c>
    </row>
    <row r="206" spans="1:65" s="2" customFormat="1" ht="14.45" customHeight="1">
      <c r="A206" s="35"/>
      <c r="B206" s="36"/>
      <c r="C206" s="192" t="s">
        <v>740</v>
      </c>
      <c r="D206" s="192" t="s">
        <v>207</v>
      </c>
      <c r="E206" s="193" t="s">
        <v>2309</v>
      </c>
      <c r="F206" s="194" t="s">
        <v>2310</v>
      </c>
      <c r="G206" s="195" t="s">
        <v>210</v>
      </c>
      <c r="H206" s="196">
        <v>3</v>
      </c>
      <c r="I206" s="197"/>
      <c r="J206" s="198">
        <f t="shared" si="10"/>
        <v>0</v>
      </c>
      <c r="K206" s="194" t="s">
        <v>1</v>
      </c>
      <c r="L206" s="40"/>
      <c r="M206" s="199" t="s">
        <v>1</v>
      </c>
      <c r="N206" s="200" t="s">
        <v>41</v>
      </c>
      <c r="O206" s="72"/>
      <c r="P206" s="201">
        <f t="shared" si="11"/>
        <v>0</v>
      </c>
      <c r="Q206" s="201">
        <v>0</v>
      </c>
      <c r="R206" s="201">
        <f t="shared" si="12"/>
        <v>0</v>
      </c>
      <c r="S206" s="201">
        <v>0</v>
      </c>
      <c r="T206" s="202">
        <f t="shared" si="13"/>
        <v>0</v>
      </c>
      <c r="U206" s="35"/>
      <c r="V206" s="35"/>
      <c r="W206" s="35"/>
      <c r="X206" s="35"/>
      <c r="Y206" s="35"/>
      <c r="Z206" s="35"/>
      <c r="AA206" s="35"/>
      <c r="AB206" s="35"/>
      <c r="AC206" s="35"/>
      <c r="AD206" s="35"/>
      <c r="AE206" s="35"/>
      <c r="AR206" s="203" t="s">
        <v>341</v>
      </c>
      <c r="AT206" s="203" t="s">
        <v>207</v>
      </c>
      <c r="AU206" s="203" t="s">
        <v>86</v>
      </c>
      <c r="AY206" s="18" t="s">
        <v>205</v>
      </c>
      <c r="BE206" s="204">
        <f t="shared" si="14"/>
        <v>0</v>
      </c>
      <c r="BF206" s="204">
        <f t="shared" si="15"/>
        <v>0</v>
      </c>
      <c r="BG206" s="204">
        <f t="shared" si="16"/>
        <v>0</v>
      </c>
      <c r="BH206" s="204">
        <f t="shared" si="17"/>
        <v>0</v>
      </c>
      <c r="BI206" s="204">
        <f t="shared" si="18"/>
        <v>0</v>
      </c>
      <c r="BJ206" s="18" t="s">
        <v>84</v>
      </c>
      <c r="BK206" s="204">
        <f t="shared" si="19"/>
        <v>0</v>
      </c>
      <c r="BL206" s="18" t="s">
        <v>341</v>
      </c>
      <c r="BM206" s="203" t="s">
        <v>2311</v>
      </c>
    </row>
    <row r="207" spans="2:63" s="12" customFormat="1" ht="22.9" customHeight="1">
      <c r="B207" s="176"/>
      <c r="C207" s="177"/>
      <c r="D207" s="178" t="s">
        <v>75</v>
      </c>
      <c r="E207" s="190" t="s">
        <v>2312</v>
      </c>
      <c r="F207" s="190" t="s">
        <v>2313</v>
      </c>
      <c r="G207" s="177"/>
      <c r="H207" s="177"/>
      <c r="I207" s="180"/>
      <c r="J207" s="191">
        <f>BK207</f>
        <v>0</v>
      </c>
      <c r="K207" s="177"/>
      <c r="L207" s="182"/>
      <c r="M207" s="183"/>
      <c r="N207" s="184"/>
      <c r="O207" s="184"/>
      <c r="P207" s="185">
        <f>SUM(P208:P232)</f>
        <v>0</v>
      </c>
      <c r="Q207" s="184"/>
      <c r="R207" s="185">
        <f>SUM(R208:R232)</f>
        <v>1.0355550000000002</v>
      </c>
      <c r="S207" s="184"/>
      <c r="T207" s="186">
        <f>SUM(T208:T232)</f>
        <v>0</v>
      </c>
      <c r="AR207" s="187" t="s">
        <v>86</v>
      </c>
      <c r="AT207" s="188" t="s">
        <v>75</v>
      </c>
      <c r="AU207" s="188" t="s">
        <v>84</v>
      </c>
      <c r="AY207" s="187" t="s">
        <v>205</v>
      </c>
      <c r="BK207" s="189">
        <f>SUM(BK208:BK232)</f>
        <v>0</v>
      </c>
    </row>
    <row r="208" spans="1:65" s="2" customFormat="1" ht="24.2" customHeight="1">
      <c r="A208" s="35"/>
      <c r="B208" s="36"/>
      <c r="C208" s="192" t="s">
        <v>744</v>
      </c>
      <c r="D208" s="192" t="s">
        <v>207</v>
      </c>
      <c r="E208" s="193" t="s">
        <v>2314</v>
      </c>
      <c r="F208" s="194" t="s">
        <v>2315</v>
      </c>
      <c r="G208" s="195" t="s">
        <v>326</v>
      </c>
      <c r="H208" s="196">
        <v>10.5</v>
      </c>
      <c r="I208" s="197"/>
      <c r="J208" s="198">
        <f>ROUND(I208*H208,2)</f>
        <v>0</v>
      </c>
      <c r="K208" s="194" t="s">
        <v>278</v>
      </c>
      <c r="L208" s="40"/>
      <c r="M208" s="199" t="s">
        <v>1</v>
      </c>
      <c r="N208" s="200" t="s">
        <v>41</v>
      </c>
      <c r="O208" s="72"/>
      <c r="P208" s="201">
        <f>O208*H208</f>
        <v>0</v>
      </c>
      <c r="Q208" s="201">
        <v>0.00245</v>
      </c>
      <c r="R208" s="201">
        <f>Q208*H208</f>
        <v>0.025724999999999998</v>
      </c>
      <c r="S208" s="201">
        <v>0</v>
      </c>
      <c r="T208" s="202">
        <f>S208*H208</f>
        <v>0</v>
      </c>
      <c r="U208" s="35"/>
      <c r="V208" s="35"/>
      <c r="W208" s="35"/>
      <c r="X208" s="35"/>
      <c r="Y208" s="35"/>
      <c r="Z208" s="35"/>
      <c r="AA208" s="35"/>
      <c r="AB208" s="35"/>
      <c r="AC208" s="35"/>
      <c r="AD208" s="35"/>
      <c r="AE208" s="35"/>
      <c r="AR208" s="203" t="s">
        <v>341</v>
      </c>
      <c r="AT208" s="203" t="s">
        <v>207</v>
      </c>
      <c r="AU208" s="203" t="s">
        <v>86</v>
      </c>
      <c r="AY208" s="18" t="s">
        <v>205</v>
      </c>
      <c r="BE208" s="204">
        <f>IF(N208="základní",J208,0)</f>
        <v>0</v>
      </c>
      <c r="BF208" s="204">
        <f>IF(N208="snížená",J208,0)</f>
        <v>0</v>
      </c>
      <c r="BG208" s="204">
        <f>IF(N208="zákl. přenesená",J208,0)</f>
        <v>0</v>
      </c>
      <c r="BH208" s="204">
        <f>IF(N208="sníž. přenesená",J208,0)</f>
        <v>0</v>
      </c>
      <c r="BI208" s="204">
        <f>IF(N208="nulová",J208,0)</f>
        <v>0</v>
      </c>
      <c r="BJ208" s="18" t="s">
        <v>84</v>
      </c>
      <c r="BK208" s="204">
        <f>ROUND(I208*H208,2)</f>
        <v>0</v>
      </c>
      <c r="BL208" s="18" t="s">
        <v>341</v>
      </c>
      <c r="BM208" s="203" t="s">
        <v>2316</v>
      </c>
    </row>
    <row r="209" spans="1:65" s="2" customFormat="1" ht="24.2" customHeight="1">
      <c r="A209" s="35"/>
      <c r="B209" s="36"/>
      <c r="C209" s="192" t="s">
        <v>751</v>
      </c>
      <c r="D209" s="192" t="s">
        <v>207</v>
      </c>
      <c r="E209" s="193" t="s">
        <v>2317</v>
      </c>
      <c r="F209" s="194" t="s">
        <v>2318</v>
      </c>
      <c r="G209" s="195" t="s">
        <v>326</v>
      </c>
      <c r="H209" s="196">
        <v>30</v>
      </c>
      <c r="I209" s="197"/>
      <c r="J209" s="198">
        <f>ROUND(I209*H209,2)</f>
        <v>0</v>
      </c>
      <c r="K209" s="194" t="s">
        <v>278</v>
      </c>
      <c r="L209" s="40"/>
      <c r="M209" s="199" t="s">
        <v>1</v>
      </c>
      <c r="N209" s="200" t="s">
        <v>41</v>
      </c>
      <c r="O209" s="72"/>
      <c r="P209" s="201">
        <f>O209*H209</f>
        <v>0</v>
      </c>
      <c r="Q209" s="201">
        <v>0.00451</v>
      </c>
      <c r="R209" s="201">
        <f>Q209*H209</f>
        <v>0.1353</v>
      </c>
      <c r="S209" s="201">
        <v>0</v>
      </c>
      <c r="T209" s="202">
        <f>S209*H209</f>
        <v>0</v>
      </c>
      <c r="U209" s="35"/>
      <c r="V209" s="35"/>
      <c r="W209" s="35"/>
      <c r="X209" s="35"/>
      <c r="Y209" s="35"/>
      <c r="Z209" s="35"/>
      <c r="AA209" s="35"/>
      <c r="AB209" s="35"/>
      <c r="AC209" s="35"/>
      <c r="AD209" s="35"/>
      <c r="AE209" s="35"/>
      <c r="AR209" s="203" t="s">
        <v>341</v>
      </c>
      <c r="AT209" s="203" t="s">
        <v>207</v>
      </c>
      <c r="AU209" s="203" t="s">
        <v>86</v>
      </c>
      <c r="AY209" s="18" t="s">
        <v>205</v>
      </c>
      <c r="BE209" s="204">
        <f>IF(N209="základní",J209,0)</f>
        <v>0</v>
      </c>
      <c r="BF209" s="204">
        <f>IF(N209="snížená",J209,0)</f>
        <v>0</v>
      </c>
      <c r="BG209" s="204">
        <f>IF(N209="zákl. přenesená",J209,0)</f>
        <v>0</v>
      </c>
      <c r="BH209" s="204">
        <f>IF(N209="sníž. přenesená",J209,0)</f>
        <v>0</v>
      </c>
      <c r="BI209" s="204">
        <f>IF(N209="nulová",J209,0)</f>
        <v>0</v>
      </c>
      <c r="BJ209" s="18" t="s">
        <v>84</v>
      </c>
      <c r="BK209" s="204">
        <f>ROUND(I209*H209,2)</f>
        <v>0</v>
      </c>
      <c r="BL209" s="18" t="s">
        <v>341</v>
      </c>
      <c r="BM209" s="203" t="s">
        <v>2319</v>
      </c>
    </row>
    <row r="210" spans="1:65" s="2" customFormat="1" ht="24.2" customHeight="1">
      <c r="A210" s="35"/>
      <c r="B210" s="36"/>
      <c r="C210" s="192" t="s">
        <v>757</v>
      </c>
      <c r="D210" s="192" t="s">
        <v>207</v>
      </c>
      <c r="E210" s="193" t="s">
        <v>2320</v>
      </c>
      <c r="F210" s="194" t="s">
        <v>2321</v>
      </c>
      <c r="G210" s="195" t="s">
        <v>326</v>
      </c>
      <c r="H210" s="196">
        <v>444</v>
      </c>
      <c r="I210" s="197"/>
      <c r="J210" s="198">
        <f>ROUND(I210*H210,2)</f>
        <v>0</v>
      </c>
      <c r="K210" s="194" t="s">
        <v>278</v>
      </c>
      <c r="L210" s="40"/>
      <c r="M210" s="199" t="s">
        <v>1</v>
      </c>
      <c r="N210" s="200" t="s">
        <v>41</v>
      </c>
      <c r="O210" s="72"/>
      <c r="P210" s="201">
        <f>O210*H210</f>
        <v>0</v>
      </c>
      <c r="Q210" s="201">
        <v>0.00098</v>
      </c>
      <c r="R210" s="201">
        <f>Q210*H210</f>
        <v>0.43512</v>
      </c>
      <c r="S210" s="201">
        <v>0</v>
      </c>
      <c r="T210" s="202">
        <f>S210*H210</f>
        <v>0</v>
      </c>
      <c r="U210" s="35"/>
      <c r="V210" s="35"/>
      <c r="W210" s="35"/>
      <c r="X210" s="35"/>
      <c r="Y210" s="35"/>
      <c r="Z210" s="35"/>
      <c r="AA210" s="35"/>
      <c r="AB210" s="35"/>
      <c r="AC210" s="35"/>
      <c r="AD210" s="35"/>
      <c r="AE210" s="35"/>
      <c r="AR210" s="203" t="s">
        <v>341</v>
      </c>
      <c r="AT210" s="203" t="s">
        <v>207</v>
      </c>
      <c r="AU210" s="203" t="s">
        <v>86</v>
      </c>
      <c r="AY210" s="18" t="s">
        <v>205</v>
      </c>
      <c r="BE210" s="204">
        <f>IF(N210="základní",J210,0)</f>
        <v>0</v>
      </c>
      <c r="BF210" s="204">
        <f>IF(N210="snížená",J210,0)</f>
        <v>0</v>
      </c>
      <c r="BG210" s="204">
        <f>IF(N210="zákl. přenesená",J210,0)</f>
        <v>0</v>
      </c>
      <c r="BH210" s="204">
        <f>IF(N210="sníž. přenesená",J210,0)</f>
        <v>0</v>
      </c>
      <c r="BI210" s="204">
        <f>IF(N210="nulová",J210,0)</f>
        <v>0</v>
      </c>
      <c r="BJ210" s="18" t="s">
        <v>84</v>
      </c>
      <c r="BK210" s="204">
        <f>ROUND(I210*H210,2)</f>
        <v>0</v>
      </c>
      <c r="BL210" s="18" t="s">
        <v>341</v>
      </c>
      <c r="BM210" s="203" t="s">
        <v>2322</v>
      </c>
    </row>
    <row r="211" spans="2:51" s="13" customFormat="1" ht="12">
      <c r="B211" s="214"/>
      <c r="C211" s="215"/>
      <c r="D211" s="205" t="s">
        <v>284</v>
      </c>
      <c r="E211" s="216" t="s">
        <v>1</v>
      </c>
      <c r="F211" s="217" t="s">
        <v>2323</v>
      </c>
      <c r="G211" s="215"/>
      <c r="H211" s="218">
        <v>444</v>
      </c>
      <c r="I211" s="219"/>
      <c r="J211" s="215"/>
      <c r="K211" s="215"/>
      <c r="L211" s="220"/>
      <c r="M211" s="221"/>
      <c r="N211" s="222"/>
      <c r="O211" s="222"/>
      <c r="P211" s="222"/>
      <c r="Q211" s="222"/>
      <c r="R211" s="222"/>
      <c r="S211" s="222"/>
      <c r="T211" s="223"/>
      <c r="AT211" s="224" t="s">
        <v>284</v>
      </c>
      <c r="AU211" s="224" t="s">
        <v>86</v>
      </c>
      <c r="AV211" s="13" t="s">
        <v>86</v>
      </c>
      <c r="AW211" s="13" t="s">
        <v>32</v>
      </c>
      <c r="AX211" s="13" t="s">
        <v>84</v>
      </c>
      <c r="AY211" s="224" t="s">
        <v>205</v>
      </c>
    </row>
    <row r="212" spans="1:65" s="2" customFormat="1" ht="24.2" customHeight="1">
      <c r="A212" s="35"/>
      <c r="B212" s="36"/>
      <c r="C212" s="192" t="s">
        <v>764</v>
      </c>
      <c r="D212" s="192" t="s">
        <v>207</v>
      </c>
      <c r="E212" s="193" t="s">
        <v>2324</v>
      </c>
      <c r="F212" s="194" t="s">
        <v>2325</v>
      </c>
      <c r="G212" s="195" t="s">
        <v>326</v>
      </c>
      <c r="H212" s="196">
        <v>69</v>
      </c>
      <c r="I212" s="197"/>
      <c r="J212" s="198">
        <f>ROUND(I212*H212,2)</f>
        <v>0</v>
      </c>
      <c r="K212" s="194" t="s">
        <v>278</v>
      </c>
      <c r="L212" s="40"/>
      <c r="M212" s="199" t="s">
        <v>1</v>
      </c>
      <c r="N212" s="200" t="s">
        <v>41</v>
      </c>
      <c r="O212" s="72"/>
      <c r="P212" s="201">
        <f>O212*H212</f>
        <v>0</v>
      </c>
      <c r="Q212" s="201">
        <v>0.00126</v>
      </c>
      <c r="R212" s="201">
        <f>Q212*H212</f>
        <v>0.08694</v>
      </c>
      <c r="S212" s="201">
        <v>0</v>
      </c>
      <c r="T212" s="202">
        <f>S212*H212</f>
        <v>0</v>
      </c>
      <c r="U212" s="35"/>
      <c r="V212" s="35"/>
      <c r="W212" s="35"/>
      <c r="X212" s="35"/>
      <c r="Y212" s="35"/>
      <c r="Z212" s="35"/>
      <c r="AA212" s="35"/>
      <c r="AB212" s="35"/>
      <c r="AC212" s="35"/>
      <c r="AD212" s="35"/>
      <c r="AE212" s="35"/>
      <c r="AR212" s="203" t="s">
        <v>341</v>
      </c>
      <c r="AT212" s="203" t="s">
        <v>207</v>
      </c>
      <c r="AU212" s="203" t="s">
        <v>86</v>
      </c>
      <c r="AY212" s="18" t="s">
        <v>205</v>
      </c>
      <c r="BE212" s="204">
        <f>IF(N212="základní",J212,0)</f>
        <v>0</v>
      </c>
      <c r="BF212" s="204">
        <f>IF(N212="snížená",J212,0)</f>
        <v>0</v>
      </c>
      <c r="BG212" s="204">
        <f>IF(N212="zákl. přenesená",J212,0)</f>
        <v>0</v>
      </c>
      <c r="BH212" s="204">
        <f>IF(N212="sníž. přenesená",J212,0)</f>
        <v>0</v>
      </c>
      <c r="BI212" s="204">
        <f>IF(N212="nulová",J212,0)</f>
        <v>0</v>
      </c>
      <c r="BJ212" s="18" t="s">
        <v>84</v>
      </c>
      <c r="BK212" s="204">
        <f>ROUND(I212*H212,2)</f>
        <v>0</v>
      </c>
      <c r="BL212" s="18" t="s">
        <v>341</v>
      </c>
      <c r="BM212" s="203" t="s">
        <v>2326</v>
      </c>
    </row>
    <row r="213" spans="2:51" s="13" customFormat="1" ht="12">
      <c r="B213" s="214"/>
      <c r="C213" s="215"/>
      <c r="D213" s="205" t="s">
        <v>284</v>
      </c>
      <c r="E213" s="216" t="s">
        <v>1</v>
      </c>
      <c r="F213" s="217" t="s">
        <v>2327</v>
      </c>
      <c r="G213" s="215"/>
      <c r="H213" s="218">
        <v>69</v>
      </c>
      <c r="I213" s="219"/>
      <c r="J213" s="215"/>
      <c r="K213" s="215"/>
      <c r="L213" s="220"/>
      <c r="M213" s="221"/>
      <c r="N213" s="222"/>
      <c r="O213" s="222"/>
      <c r="P213" s="222"/>
      <c r="Q213" s="222"/>
      <c r="R213" s="222"/>
      <c r="S213" s="222"/>
      <c r="T213" s="223"/>
      <c r="AT213" s="224" t="s">
        <v>284</v>
      </c>
      <c r="AU213" s="224" t="s">
        <v>86</v>
      </c>
      <c r="AV213" s="13" t="s">
        <v>86</v>
      </c>
      <c r="AW213" s="13" t="s">
        <v>32</v>
      </c>
      <c r="AX213" s="13" t="s">
        <v>84</v>
      </c>
      <c r="AY213" s="224" t="s">
        <v>205</v>
      </c>
    </row>
    <row r="214" spans="1:65" s="2" customFormat="1" ht="24.2" customHeight="1">
      <c r="A214" s="35"/>
      <c r="B214" s="36"/>
      <c r="C214" s="192" t="s">
        <v>771</v>
      </c>
      <c r="D214" s="192" t="s">
        <v>207</v>
      </c>
      <c r="E214" s="193" t="s">
        <v>2328</v>
      </c>
      <c r="F214" s="194" t="s">
        <v>2329</v>
      </c>
      <c r="G214" s="195" t="s">
        <v>326</v>
      </c>
      <c r="H214" s="196">
        <v>35</v>
      </c>
      <c r="I214" s="197"/>
      <c r="J214" s="198">
        <f>ROUND(I214*H214,2)</f>
        <v>0</v>
      </c>
      <c r="K214" s="194" t="s">
        <v>278</v>
      </c>
      <c r="L214" s="40"/>
      <c r="M214" s="199" t="s">
        <v>1</v>
      </c>
      <c r="N214" s="200" t="s">
        <v>41</v>
      </c>
      <c r="O214" s="72"/>
      <c r="P214" s="201">
        <f>O214*H214</f>
        <v>0</v>
      </c>
      <c r="Q214" s="201">
        <v>0.00153</v>
      </c>
      <c r="R214" s="201">
        <f>Q214*H214</f>
        <v>0.05354999999999999</v>
      </c>
      <c r="S214" s="201">
        <v>0</v>
      </c>
      <c r="T214" s="202">
        <f>S214*H214</f>
        <v>0</v>
      </c>
      <c r="U214" s="35"/>
      <c r="V214" s="35"/>
      <c r="W214" s="35"/>
      <c r="X214" s="35"/>
      <c r="Y214" s="35"/>
      <c r="Z214" s="35"/>
      <c r="AA214" s="35"/>
      <c r="AB214" s="35"/>
      <c r="AC214" s="35"/>
      <c r="AD214" s="35"/>
      <c r="AE214" s="35"/>
      <c r="AR214" s="203" t="s">
        <v>341</v>
      </c>
      <c r="AT214" s="203" t="s">
        <v>207</v>
      </c>
      <c r="AU214" s="203" t="s">
        <v>86</v>
      </c>
      <c r="AY214" s="18" t="s">
        <v>205</v>
      </c>
      <c r="BE214" s="204">
        <f>IF(N214="základní",J214,0)</f>
        <v>0</v>
      </c>
      <c r="BF214" s="204">
        <f>IF(N214="snížená",J214,0)</f>
        <v>0</v>
      </c>
      <c r="BG214" s="204">
        <f>IF(N214="zákl. přenesená",J214,0)</f>
        <v>0</v>
      </c>
      <c r="BH214" s="204">
        <f>IF(N214="sníž. přenesená",J214,0)</f>
        <v>0</v>
      </c>
      <c r="BI214" s="204">
        <f>IF(N214="nulová",J214,0)</f>
        <v>0</v>
      </c>
      <c r="BJ214" s="18" t="s">
        <v>84</v>
      </c>
      <c r="BK214" s="204">
        <f>ROUND(I214*H214,2)</f>
        <v>0</v>
      </c>
      <c r="BL214" s="18" t="s">
        <v>341</v>
      </c>
      <c r="BM214" s="203" t="s">
        <v>2330</v>
      </c>
    </row>
    <row r="215" spans="2:51" s="13" customFormat="1" ht="12">
      <c r="B215" s="214"/>
      <c r="C215" s="215"/>
      <c r="D215" s="205" t="s">
        <v>284</v>
      </c>
      <c r="E215" s="216" t="s">
        <v>1</v>
      </c>
      <c r="F215" s="217" t="s">
        <v>2331</v>
      </c>
      <c r="G215" s="215"/>
      <c r="H215" s="218">
        <v>35</v>
      </c>
      <c r="I215" s="219"/>
      <c r="J215" s="215"/>
      <c r="K215" s="215"/>
      <c r="L215" s="220"/>
      <c r="M215" s="221"/>
      <c r="N215" s="222"/>
      <c r="O215" s="222"/>
      <c r="P215" s="222"/>
      <c r="Q215" s="222"/>
      <c r="R215" s="222"/>
      <c r="S215" s="222"/>
      <c r="T215" s="223"/>
      <c r="AT215" s="224" t="s">
        <v>284</v>
      </c>
      <c r="AU215" s="224" t="s">
        <v>86</v>
      </c>
      <c r="AV215" s="13" t="s">
        <v>86</v>
      </c>
      <c r="AW215" s="13" t="s">
        <v>32</v>
      </c>
      <c r="AX215" s="13" t="s">
        <v>84</v>
      </c>
      <c r="AY215" s="224" t="s">
        <v>205</v>
      </c>
    </row>
    <row r="216" spans="1:65" s="2" customFormat="1" ht="24.2" customHeight="1">
      <c r="A216" s="35"/>
      <c r="B216" s="36"/>
      <c r="C216" s="192" t="s">
        <v>775</v>
      </c>
      <c r="D216" s="192" t="s">
        <v>207</v>
      </c>
      <c r="E216" s="193" t="s">
        <v>2332</v>
      </c>
      <c r="F216" s="194" t="s">
        <v>2333</v>
      </c>
      <c r="G216" s="195" t="s">
        <v>326</v>
      </c>
      <c r="H216" s="196">
        <v>26</v>
      </c>
      <c r="I216" s="197"/>
      <c r="J216" s="198">
        <f>ROUND(I216*H216,2)</f>
        <v>0</v>
      </c>
      <c r="K216" s="194" t="s">
        <v>278</v>
      </c>
      <c r="L216" s="40"/>
      <c r="M216" s="199" t="s">
        <v>1</v>
      </c>
      <c r="N216" s="200" t="s">
        <v>41</v>
      </c>
      <c r="O216" s="72"/>
      <c r="P216" s="201">
        <f>O216*H216</f>
        <v>0</v>
      </c>
      <c r="Q216" s="201">
        <v>0.00284</v>
      </c>
      <c r="R216" s="201">
        <f>Q216*H216</f>
        <v>0.07384</v>
      </c>
      <c r="S216" s="201">
        <v>0</v>
      </c>
      <c r="T216" s="202">
        <f>S216*H216</f>
        <v>0</v>
      </c>
      <c r="U216" s="35"/>
      <c r="V216" s="35"/>
      <c r="W216" s="35"/>
      <c r="X216" s="35"/>
      <c r="Y216" s="35"/>
      <c r="Z216" s="35"/>
      <c r="AA216" s="35"/>
      <c r="AB216" s="35"/>
      <c r="AC216" s="35"/>
      <c r="AD216" s="35"/>
      <c r="AE216" s="35"/>
      <c r="AR216" s="203" t="s">
        <v>341</v>
      </c>
      <c r="AT216" s="203" t="s">
        <v>207</v>
      </c>
      <c r="AU216" s="203" t="s">
        <v>86</v>
      </c>
      <c r="AY216" s="18" t="s">
        <v>205</v>
      </c>
      <c r="BE216" s="204">
        <f>IF(N216="základní",J216,0)</f>
        <v>0</v>
      </c>
      <c r="BF216" s="204">
        <f>IF(N216="snížená",J216,0)</f>
        <v>0</v>
      </c>
      <c r="BG216" s="204">
        <f>IF(N216="zákl. přenesená",J216,0)</f>
        <v>0</v>
      </c>
      <c r="BH216" s="204">
        <f>IF(N216="sníž. přenesená",J216,0)</f>
        <v>0</v>
      </c>
      <c r="BI216" s="204">
        <f>IF(N216="nulová",J216,0)</f>
        <v>0</v>
      </c>
      <c r="BJ216" s="18" t="s">
        <v>84</v>
      </c>
      <c r="BK216" s="204">
        <f>ROUND(I216*H216,2)</f>
        <v>0</v>
      </c>
      <c r="BL216" s="18" t="s">
        <v>341</v>
      </c>
      <c r="BM216" s="203" t="s">
        <v>2334</v>
      </c>
    </row>
    <row r="217" spans="2:51" s="13" customFormat="1" ht="12">
      <c r="B217" s="214"/>
      <c r="C217" s="215"/>
      <c r="D217" s="205" t="s">
        <v>284</v>
      </c>
      <c r="E217" s="216" t="s">
        <v>1</v>
      </c>
      <c r="F217" s="217" t="s">
        <v>2335</v>
      </c>
      <c r="G217" s="215"/>
      <c r="H217" s="218">
        <v>26</v>
      </c>
      <c r="I217" s="219"/>
      <c r="J217" s="215"/>
      <c r="K217" s="215"/>
      <c r="L217" s="220"/>
      <c r="M217" s="221"/>
      <c r="N217" s="222"/>
      <c r="O217" s="222"/>
      <c r="P217" s="222"/>
      <c r="Q217" s="222"/>
      <c r="R217" s="222"/>
      <c r="S217" s="222"/>
      <c r="T217" s="223"/>
      <c r="AT217" s="224" t="s">
        <v>284</v>
      </c>
      <c r="AU217" s="224" t="s">
        <v>86</v>
      </c>
      <c r="AV217" s="13" t="s">
        <v>86</v>
      </c>
      <c r="AW217" s="13" t="s">
        <v>32</v>
      </c>
      <c r="AX217" s="13" t="s">
        <v>84</v>
      </c>
      <c r="AY217" s="224" t="s">
        <v>205</v>
      </c>
    </row>
    <row r="218" spans="1:65" s="2" customFormat="1" ht="14.45" customHeight="1">
      <c r="A218" s="35"/>
      <c r="B218" s="36"/>
      <c r="C218" s="192" t="s">
        <v>779</v>
      </c>
      <c r="D218" s="192" t="s">
        <v>207</v>
      </c>
      <c r="E218" s="193" t="s">
        <v>2336</v>
      </c>
      <c r="F218" s="194" t="s">
        <v>2337</v>
      </c>
      <c r="G218" s="195" t="s">
        <v>221</v>
      </c>
      <c r="H218" s="196">
        <v>23</v>
      </c>
      <c r="I218" s="197"/>
      <c r="J218" s="198">
        <f aca="true" t="shared" si="20" ref="J218:J232">ROUND(I218*H218,2)</f>
        <v>0</v>
      </c>
      <c r="K218" s="194" t="s">
        <v>963</v>
      </c>
      <c r="L218" s="40"/>
      <c r="M218" s="199" t="s">
        <v>1</v>
      </c>
      <c r="N218" s="200" t="s">
        <v>41</v>
      </c>
      <c r="O218" s="72"/>
      <c r="P218" s="201">
        <f aca="true" t="shared" si="21" ref="P218:P232">O218*H218</f>
        <v>0</v>
      </c>
      <c r="Q218" s="201">
        <v>0.00011</v>
      </c>
      <c r="R218" s="201">
        <f aca="true" t="shared" si="22" ref="R218:R232">Q218*H218</f>
        <v>0.00253</v>
      </c>
      <c r="S218" s="201">
        <v>0</v>
      </c>
      <c r="T218" s="202">
        <f aca="true" t="shared" si="23" ref="T218:T232">S218*H218</f>
        <v>0</v>
      </c>
      <c r="U218" s="35"/>
      <c r="V218" s="35"/>
      <c r="W218" s="35"/>
      <c r="X218" s="35"/>
      <c r="Y218" s="35"/>
      <c r="Z218" s="35"/>
      <c r="AA218" s="35"/>
      <c r="AB218" s="35"/>
      <c r="AC218" s="35"/>
      <c r="AD218" s="35"/>
      <c r="AE218" s="35"/>
      <c r="AR218" s="203" t="s">
        <v>341</v>
      </c>
      <c r="AT218" s="203" t="s">
        <v>207</v>
      </c>
      <c r="AU218" s="203" t="s">
        <v>86</v>
      </c>
      <c r="AY218" s="18" t="s">
        <v>205</v>
      </c>
      <c r="BE218" s="204">
        <f aca="true" t="shared" si="24" ref="BE218:BE232">IF(N218="základní",J218,0)</f>
        <v>0</v>
      </c>
      <c r="BF218" s="204">
        <f aca="true" t="shared" si="25" ref="BF218:BF232">IF(N218="snížená",J218,0)</f>
        <v>0</v>
      </c>
      <c r="BG218" s="204">
        <f aca="true" t="shared" si="26" ref="BG218:BG232">IF(N218="zákl. přenesená",J218,0)</f>
        <v>0</v>
      </c>
      <c r="BH218" s="204">
        <f aca="true" t="shared" si="27" ref="BH218:BH232">IF(N218="sníž. přenesená",J218,0)</f>
        <v>0</v>
      </c>
      <c r="BI218" s="204">
        <f aca="true" t="shared" si="28" ref="BI218:BI232">IF(N218="nulová",J218,0)</f>
        <v>0</v>
      </c>
      <c r="BJ218" s="18" t="s">
        <v>84</v>
      </c>
      <c r="BK218" s="204">
        <f aca="true" t="shared" si="29" ref="BK218:BK232">ROUND(I218*H218,2)</f>
        <v>0</v>
      </c>
      <c r="BL218" s="18" t="s">
        <v>341</v>
      </c>
      <c r="BM218" s="203" t="s">
        <v>2338</v>
      </c>
    </row>
    <row r="219" spans="1:65" s="2" customFormat="1" ht="14.45" customHeight="1">
      <c r="A219" s="35"/>
      <c r="B219" s="36"/>
      <c r="C219" s="192" t="s">
        <v>783</v>
      </c>
      <c r="D219" s="192" t="s">
        <v>207</v>
      </c>
      <c r="E219" s="193" t="s">
        <v>2339</v>
      </c>
      <c r="F219" s="194" t="s">
        <v>2340</v>
      </c>
      <c r="G219" s="195" t="s">
        <v>2341</v>
      </c>
      <c r="H219" s="196">
        <v>45</v>
      </c>
      <c r="I219" s="197"/>
      <c r="J219" s="198">
        <f t="shared" si="20"/>
        <v>0</v>
      </c>
      <c r="K219" s="194" t="s">
        <v>963</v>
      </c>
      <c r="L219" s="40"/>
      <c r="M219" s="199" t="s">
        <v>1</v>
      </c>
      <c r="N219" s="200" t="s">
        <v>41</v>
      </c>
      <c r="O219" s="72"/>
      <c r="P219" s="201">
        <f t="shared" si="21"/>
        <v>0</v>
      </c>
      <c r="Q219" s="201">
        <v>0.00025</v>
      </c>
      <c r="R219" s="201">
        <f t="shared" si="22"/>
        <v>0.01125</v>
      </c>
      <c r="S219" s="201">
        <v>0</v>
      </c>
      <c r="T219" s="202">
        <f t="shared" si="23"/>
        <v>0</v>
      </c>
      <c r="U219" s="35"/>
      <c r="V219" s="35"/>
      <c r="W219" s="35"/>
      <c r="X219" s="35"/>
      <c r="Y219" s="35"/>
      <c r="Z219" s="35"/>
      <c r="AA219" s="35"/>
      <c r="AB219" s="35"/>
      <c r="AC219" s="35"/>
      <c r="AD219" s="35"/>
      <c r="AE219" s="35"/>
      <c r="AR219" s="203" t="s">
        <v>341</v>
      </c>
      <c r="AT219" s="203" t="s">
        <v>207</v>
      </c>
      <c r="AU219" s="203" t="s">
        <v>86</v>
      </c>
      <c r="AY219" s="18" t="s">
        <v>205</v>
      </c>
      <c r="BE219" s="204">
        <f t="shared" si="24"/>
        <v>0</v>
      </c>
      <c r="BF219" s="204">
        <f t="shared" si="25"/>
        <v>0</v>
      </c>
      <c r="BG219" s="204">
        <f t="shared" si="26"/>
        <v>0</v>
      </c>
      <c r="BH219" s="204">
        <f t="shared" si="27"/>
        <v>0</v>
      </c>
      <c r="BI219" s="204">
        <f t="shared" si="28"/>
        <v>0</v>
      </c>
      <c r="BJ219" s="18" t="s">
        <v>84</v>
      </c>
      <c r="BK219" s="204">
        <f t="shared" si="29"/>
        <v>0</v>
      </c>
      <c r="BL219" s="18" t="s">
        <v>341</v>
      </c>
      <c r="BM219" s="203" t="s">
        <v>2342</v>
      </c>
    </row>
    <row r="220" spans="1:65" s="2" customFormat="1" ht="14.45" customHeight="1">
      <c r="A220" s="35"/>
      <c r="B220" s="36"/>
      <c r="C220" s="192" t="s">
        <v>792</v>
      </c>
      <c r="D220" s="192" t="s">
        <v>207</v>
      </c>
      <c r="E220" s="193" t="s">
        <v>2343</v>
      </c>
      <c r="F220" s="194" t="s">
        <v>2344</v>
      </c>
      <c r="G220" s="195" t="s">
        <v>210</v>
      </c>
      <c r="H220" s="196">
        <v>54</v>
      </c>
      <c r="I220" s="197"/>
      <c r="J220" s="198">
        <f t="shared" si="20"/>
        <v>0</v>
      </c>
      <c r="K220" s="194" t="s">
        <v>963</v>
      </c>
      <c r="L220" s="40"/>
      <c r="M220" s="199" t="s">
        <v>1</v>
      </c>
      <c r="N220" s="200" t="s">
        <v>41</v>
      </c>
      <c r="O220" s="72"/>
      <c r="P220" s="201">
        <f t="shared" si="21"/>
        <v>0</v>
      </c>
      <c r="Q220" s="201">
        <v>0.0005</v>
      </c>
      <c r="R220" s="201">
        <f t="shared" si="22"/>
        <v>0.027</v>
      </c>
      <c r="S220" s="201">
        <v>0</v>
      </c>
      <c r="T220" s="202">
        <f t="shared" si="23"/>
        <v>0</v>
      </c>
      <c r="U220" s="35"/>
      <c r="V220" s="35"/>
      <c r="W220" s="35"/>
      <c r="X220" s="35"/>
      <c r="Y220" s="35"/>
      <c r="Z220" s="35"/>
      <c r="AA220" s="35"/>
      <c r="AB220" s="35"/>
      <c r="AC220" s="35"/>
      <c r="AD220" s="35"/>
      <c r="AE220" s="35"/>
      <c r="AR220" s="203" t="s">
        <v>341</v>
      </c>
      <c r="AT220" s="203" t="s">
        <v>207</v>
      </c>
      <c r="AU220" s="203" t="s">
        <v>86</v>
      </c>
      <c r="AY220" s="18" t="s">
        <v>205</v>
      </c>
      <c r="BE220" s="204">
        <f t="shared" si="24"/>
        <v>0</v>
      </c>
      <c r="BF220" s="204">
        <f t="shared" si="25"/>
        <v>0</v>
      </c>
      <c r="BG220" s="204">
        <f t="shared" si="26"/>
        <v>0</v>
      </c>
      <c r="BH220" s="204">
        <f t="shared" si="27"/>
        <v>0</v>
      </c>
      <c r="BI220" s="204">
        <f t="shared" si="28"/>
        <v>0</v>
      </c>
      <c r="BJ220" s="18" t="s">
        <v>84</v>
      </c>
      <c r="BK220" s="204">
        <f t="shared" si="29"/>
        <v>0</v>
      </c>
      <c r="BL220" s="18" t="s">
        <v>341</v>
      </c>
      <c r="BM220" s="203" t="s">
        <v>2345</v>
      </c>
    </row>
    <row r="221" spans="1:65" s="2" customFormat="1" ht="14.45" customHeight="1">
      <c r="A221" s="35"/>
      <c r="B221" s="36"/>
      <c r="C221" s="192" t="s">
        <v>797</v>
      </c>
      <c r="D221" s="192" t="s">
        <v>207</v>
      </c>
      <c r="E221" s="193" t="s">
        <v>2346</v>
      </c>
      <c r="F221" s="194" t="s">
        <v>2347</v>
      </c>
      <c r="G221" s="195" t="s">
        <v>210</v>
      </c>
      <c r="H221" s="196">
        <v>1</v>
      </c>
      <c r="I221" s="197"/>
      <c r="J221" s="198">
        <f t="shared" si="20"/>
        <v>0</v>
      </c>
      <c r="K221" s="194" t="s">
        <v>963</v>
      </c>
      <c r="L221" s="40"/>
      <c r="M221" s="199" t="s">
        <v>1</v>
      </c>
      <c r="N221" s="200" t="s">
        <v>41</v>
      </c>
      <c r="O221" s="72"/>
      <c r="P221" s="201">
        <f t="shared" si="21"/>
        <v>0</v>
      </c>
      <c r="Q221" s="201">
        <v>0.0007</v>
      </c>
      <c r="R221" s="201">
        <f t="shared" si="22"/>
        <v>0.0007</v>
      </c>
      <c r="S221" s="201">
        <v>0</v>
      </c>
      <c r="T221" s="202">
        <f t="shared" si="23"/>
        <v>0</v>
      </c>
      <c r="U221" s="35"/>
      <c r="V221" s="35"/>
      <c r="W221" s="35"/>
      <c r="X221" s="35"/>
      <c r="Y221" s="35"/>
      <c r="Z221" s="35"/>
      <c r="AA221" s="35"/>
      <c r="AB221" s="35"/>
      <c r="AC221" s="35"/>
      <c r="AD221" s="35"/>
      <c r="AE221" s="35"/>
      <c r="AR221" s="203" t="s">
        <v>341</v>
      </c>
      <c r="AT221" s="203" t="s">
        <v>207</v>
      </c>
      <c r="AU221" s="203" t="s">
        <v>86</v>
      </c>
      <c r="AY221" s="18" t="s">
        <v>205</v>
      </c>
      <c r="BE221" s="204">
        <f t="shared" si="24"/>
        <v>0</v>
      </c>
      <c r="BF221" s="204">
        <f t="shared" si="25"/>
        <v>0</v>
      </c>
      <c r="BG221" s="204">
        <f t="shared" si="26"/>
        <v>0</v>
      </c>
      <c r="BH221" s="204">
        <f t="shared" si="27"/>
        <v>0</v>
      </c>
      <c r="BI221" s="204">
        <f t="shared" si="28"/>
        <v>0</v>
      </c>
      <c r="BJ221" s="18" t="s">
        <v>84</v>
      </c>
      <c r="BK221" s="204">
        <f t="shared" si="29"/>
        <v>0</v>
      </c>
      <c r="BL221" s="18" t="s">
        <v>341</v>
      </c>
      <c r="BM221" s="203" t="s">
        <v>2348</v>
      </c>
    </row>
    <row r="222" spans="1:65" s="2" customFormat="1" ht="14.45" customHeight="1">
      <c r="A222" s="35"/>
      <c r="B222" s="36"/>
      <c r="C222" s="192" t="s">
        <v>802</v>
      </c>
      <c r="D222" s="192" t="s">
        <v>207</v>
      </c>
      <c r="E222" s="193" t="s">
        <v>2349</v>
      </c>
      <c r="F222" s="194" t="s">
        <v>2350</v>
      </c>
      <c r="G222" s="195" t="s">
        <v>210</v>
      </c>
      <c r="H222" s="196">
        <v>1</v>
      </c>
      <c r="I222" s="197"/>
      <c r="J222" s="198">
        <f t="shared" si="20"/>
        <v>0</v>
      </c>
      <c r="K222" s="194" t="s">
        <v>278</v>
      </c>
      <c r="L222" s="40"/>
      <c r="M222" s="199" t="s">
        <v>1</v>
      </c>
      <c r="N222" s="200" t="s">
        <v>41</v>
      </c>
      <c r="O222" s="72"/>
      <c r="P222" s="201">
        <f t="shared" si="21"/>
        <v>0</v>
      </c>
      <c r="Q222" s="201">
        <v>0.00168</v>
      </c>
      <c r="R222" s="201">
        <f t="shared" si="22"/>
        <v>0.00168</v>
      </c>
      <c r="S222" s="201">
        <v>0</v>
      </c>
      <c r="T222" s="202">
        <f t="shared" si="23"/>
        <v>0</v>
      </c>
      <c r="U222" s="35"/>
      <c r="V222" s="35"/>
      <c r="W222" s="35"/>
      <c r="X222" s="35"/>
      <c r="Y222" s="35"/>
      <c r="Z222" s="35"/>
      <c r="AA222" s="35"/>
      <c r="AB222" s="35"/>
      <c r="AC222" s="35"/>
      <c r="AD222" s="35"/>
      <c r="AE222" s="35"/>
      <c r="AR222" s="203" t="s">
        <v>341</v>
      </c>
      <c r="AT222" s="203" t="s">
        <v>207</v>
      </c>
      <c r="AU222" s="203" t="s">
        <v>86</v>
      </c>
      <c r="AY222" s="18" t="s">
        <v>205</v>
      </c>
      <c r="BE222" s="204">
        <f t="shared" si="24"/>
        <v>0</v>
      </c>
      <c r="BF222" s="204">
        <f t="shared" si="25"/>
        <v>0</v>
      </c>
      <c r="BG222" s="204">
        <f t="shared" si="26"/>
        <v>0</v>
      </c>
      <c r="BH222" s="204">
        <f t="shared" si="27"/>
        <v>0</v>
      </c>
      <c r="BI222" s="204">
        <f t="shared" si="28"/>
        <v>0</v>
      </c>
      <c r="BJ222" s="18" t="s">
        <v>84</v>
      </c>
      <c r="BK222" s="204">
        <f t="shared" si="29"/>
        <v>0</v>
      </c>
      <c r="BL222" s="18" t="s">
        <v>341</v>
      </c>
      <c r="BM222" s="203" t="s">
        <v>2351</v>
      </c>
    </row>
    <row r="223" spans="1:65" s="2" customFormat="1" ht="24.2" customHeight="1">
      <c r="A223" s="35"/>
      <c r="B223" s="36"/>
      <c r="C223" s="192" t="s">
        <v>806</v>
      </c>
      <c r="D223" s="192" t="s">
        <v>207</v>
      </c>
      <c r="E223" s="193" t="s">
        <v>2352</v>
      </c>
      <c r="F223" s="194" t="s">
        <v>2353</v>
      </c>
      <c r="G223" s="195" t="s">
        <v>221</v>
      </c>
      <c r="H223" s="196">
        <v>2</v>
      </c>
      <c r="I223" s="197"/>
      <c r="J223" s="198">
        <f t="shared" si="20"/>
        <v>0</v>
      </c>
      <c r="K223" s="194" t="s">
        <v>278</v>
      </c>
      <c r="L223" s="40"/>
      <c r="M223" s="199" t="s">
        <v>1</v>
      </c>
      <c r="N223" s="200" t="s">
        <v>41</v>
      </c>
      <c r="O223" s="72"/>
      <c r="P223" s="201">
        <f t="shared" si="21"/>
        <v>0</v>
      </c>
      <c r="Q223" s="201">
        <v>0.0292</v>
      </c>
      <c r="R223" s="201">
        <f t="shared" si="22"/>
        <v>0.0584</v>
      </c>
      <c r="S223" s="201">
        <v>0</v>
      </c>
      <c r="T223" s="202">
        <f t="shared" si="23"/>
        <v>0</v>
      </c>
      <c r="U223" s="35"/>
      <c r="V223" s="35"/>
      <c r="W223" s="35"/>
      <c r="X223" s="35"/>
      <c r="Y223" s="35"/>
      <c r="Z223" s="35"/>
      <c r="AA223" s="35"/>
      <c r="AB223" s="35"/>
      <c r="AC223" s="35"/>
      <c r="AD223" s="35"/>
      <c r="AE223" s="35"/>
      <c r="AR223" s="203" t="s">
        <v>341</v>
      </c>
      <c r="AT223" s="203" t="s">
        <v>207</v>
      </c>
      <c r="AU223" s="203" t="s">
        <v>86</v>
      </c>
      <c r="AY223" s="18" t="s">
        <v>205</v>
      </c>
      <c r="BE223" s="204">
        <f t="shared" si="24"/>
        <v>0</v>
      </c>
      <c r="BF223" s="204">
        <f t="shared" si="25"/>
        <v>0</v>
      </c>
      <c r="BG223" s="204">
        <f t="shared" si="26"/>
        <v>0</v>
      </c>
      <c r="BH223" s="204">
        <f t="shared" si="27"/>
        <v>0</v>
      </c>
      <c r="BI223" s="204">
        <f t="shared" si="28"/>
        <v>0</v>
      </c>
      <c r="BJ223" s="18" t="s">
        <v>84</v>
      </c>
      <c r="BK223" s="204">
        <f t="shared" si="29"/>
        <v>0</v>
      </c>
      <c r="BL223" s="18" t="s">
        <v>341</v>
      </c>
      <c r="BM223" s="203" t="s">
        <v>2354</v>
      </c>
    </row>
    <row r="224" spans="1:65" s="2" customFormat="1" ht="24.2" customHeight="1">
      <c r="A224" s="35"/>
      <c r="B224" s="36"/>
      <c r="C224" s="192" t="s">
        <v>811</v>
      </c>
      <c r="D224" s="192" t="s">
        <v>207</v>
      </c>
      <c r="E224" s="193" t="s">
        <v>2355</v>
      </c>
      <c r="F224" s="194" t="s">
        <v>2356</v>
      </c>
      <c r="G224" s="195" t="s">
        <v>326</v>
      </c>
      <c r="H224" s="196">
        <v>614.5</v>
      </c>
      <c r="I224" s="197"/>
      <c r="J224" s="198">
        <f t="shared" si="20"/>
        <v>0</v>
      </c>
      <c r="K224" s="194" t="s">
        <v>963</v>
      </c>
      <c r="L224" s="40"/>
      <c r="M224" s="199" t="s">
        <v>1</v>
      </c>
      <c r="N224" s="200" t="s">
        <v>41</v>
      </c>
      <c r="O224" s="72"/>
      <c r="P224" s="201">
        <f t="shared" si="21"/>
        <v>0</v>
      </c>
      <c r="Q224" s="201">
        <v>0.00019</v>
      </c>
      <c r="R224" s="201">
        <f t="shared" si="22"/>
        <v>0.11675500000000001</v>
      </c>
      <c r="S224" s="201">
        <v>0</v>
      </c>
      <c r="T224" s="202">
        <f t="shared" si="23"/>
        <v>0</v>
      </c>
      <c r="U224" s="35"/>
      <c r="V224" s="35"/>
      <c r="W224" s="35"/>
      <c r="X224" s="35"/>
      <c r="Y224" s="35"/>
      <c r="Z224" s="35"/>
      <c r="AA224" s="35"/>
      <c r="AB224" s="35"/>
      <c r="AC224" s="35"/>
      <c r="AD224" s="35"/>
      <c r="AE224" s="35"/>
      <c r="AR224" s="203" t="s">
        <v>341</v>
      </c>
      <c r="AT224" s="203" t="s">
        <v>207</v>
      </c>
      <c r="AU224" s="203" t="s">
        <v>86</v>
      </c>
      <c r="AY224" s="18" t="s">
        <v>205</v>
      </c>
      <c r="BE224" s="204">
        <f t="shared" si="24"/>
        <v>0</v>
      </c>
      <c r="BF224" s="204">
        <f t="shared" si="25"/>
        <v>0</v>
      </c>
      <c r="BG224" s="204">
        <f t="shared" si="26"/>
        <v>0</v>
      </c>
      <c r="BH224" s="204">
        <f t="shared" si="27"/>
        <v>0</v>
      </c>
      <c r="BI224" s="204">
        <f t="shared" si="28"/>
        <v>0</v>
      </c>
      <c r="BJ224" s="18" t="s">
        <v>84</v>
      </c>
      <c r="BK224" s="204">
        <f t="shared" si="29"/>
        <v>0</v>
      </c>
      <c r="BL224" s="18" t="s">
        <v>341</v>
      </c>
      <c r="BM224" s="203" t="s">
        <v>2357</v>
      </c>
    </row>
    <row r="225" spans="1:65" s="2" customFormat="1" ht="14.45" customHeight="1">
      <c r="A225" s="35"/>
      <c r="B225" s="36"/>
      <c r="C225" s="192" t="s">
        <v>816</v>
      </c>
      <c r="D225" s="192" t="s">
        <v>207</v>
      </c>
      <c r="E225" s="193" t="s">
        <v>2358</v>
      </c>
      <c r="F225" s="194" t="s">
        <v>2359</v>
      </c>
      <c r="G225" s="195" t="s">
        <v>326</v>
      </c>
      <c r="H225" s="196">
        <v>614.5</v>
      </c>
      <c r="I225" s="197"/>
      <c r="J225" s="198">
        <f t="shared" si="20"/>
        <v>0</v>
      </c>
      <c r="K225" s="194" t="s">
        <v>963</v>
      </c>
      <c r="L225" s="40"/>
      <c r="M225" s="199" t="s">
        <v>1</v>
      </c>
      <c r="N225" s="200" t="s">
        <v>41</v>
      </c>
      <c r="O225" s="72"/>
      <c r="P225" s="201">
        <f t="shared" si="21"/>
        <v>0</v>
      </c>
      <c r="Q225" s="201">
        <v>1E-05</v>
      </c>
      <c r="R225" s="201">
        <f t="shared" si="22"/>
        <v>0.006145</v>
      </c>
      <c r="S225" s="201">
        <v>0</v>
      </c>
      <c r="T225" s="202">
        <f t="shared" si="23"/>
        <v>0</v>
      </c>
      <c r="U225" s="35"/>
      <c r="V225" s="35"/>
      <c r="W225" s="35"/>
      <c r="X225" s="35"/>
      <c r="Y225" s="35"/>
      <c r="Z225" s="35"/>
      <c r="AA225" s="35"/>
      <c r="AB225" s="35"/>
      <c r="AC225" s="35"/>
      <c r="AD225" s="35"/>
      <c r="AE225" s="35"/>
      <c r="AR225" s="203" t="s">
        <v>341</v>
      </c>
      <c r="AT225" s="203" t="s">
        <v>207</v>
      </c>
      <c r="AU225" s="203" t="s">
        <v>86</v>
      </c>
      <c r="AY225" s="18" t="s">
        <v>205</v>
      </c>
      <c r="BE225" s="204">
        <f t="shared" si="24"/>
        <v>0</v>
      </c>
      <c r="BF225" s="204">
        <f t="shared" si="25"/>
        <v>0</v>
      </c>
      <c r="BG225" s="204">
        <f t="shared" si="26"/>
        <v>0</v>
      </c>
      <c r="BH225" s="204">
        <f t="shared" si="27"/>
        <v>0</v>
      </c>
      <c r="BI225" s="204">
        <f t="shared" si="28"/>
        <v>0</v>
      </c>
      <c r="BJ225" s="18" t="s">
        <v>84</v>
      </c>
      <c r="BK225" s="204">
        <f t="shared" si="29"/>
        <v>0</v>
      </c>
      <c r="BL225" s="18" t="s">
        <v>341</v>
      </c>
      <c r="BM225" s="203" t="s">
        <v>2360</v>
      </c>
    </row>
    <row r="226" spans="1:65" s="2" customFormat="1" ht="24.2" customHeight="1">
      <c r="A226" s="35"/>
      <c r="B226" s="36"/>
      <c r="C226" s="192" t="s">
        <v>821</v>
      </c>
      <c r="D226" s="192" t="s">
        <v>207</v>
      </c>
      <c r="E226" s="193" t="s">
        <v>2361</v>
      </c>
      <c r="F226" s="194" t="s">
        <v>2362</v>
      </c>
      <c r="G226" s="195" t="s">
        <v>1137</v>
      </c>
      <c r="H226" s="271"/>
      <c r="I226" s="197"/>
      <c r="J226" s="198">
        <f t="shared" si="20"/>
        <v>0</v>
      </c>
      <c r="K226" s="194" t="s">
        <v>963</v>
      </c>
      <c r="L226" s="40"/>
      <c r="M226" s="199" t="s">
        <v>1</v>
      </c>
      <c r="N226" s="200" t="s">
        <v>41</v>
      </c>
      <c r="O226" s="72"/>
      <c r="P226" s="201">
        <f t="shared" si="21"/>
        <v>0</v>
      </c>
      <c r="Q226" s="201">
        <v>0</v>
      </c>
      <c r="R226" s="201">
        <f t="shared" si="22"/>
        <v>0</v>
      </c>
      <c r="S226" s="201">
        <v>0</v>
      </c>
      <c r="T226" s="202">
        <f t="shared" si="23"/>
        <v>0</v>
      </c>
      <c r="U226" s="35"/>
      <c r="V226" s="35"/>
      <c r="W226" s="35"/>
      <c r="X226" s="35"/>
      <c r="Y226" s="35"/>
      <c r="Z226" s="35"/>
      <c r="AA226" s="35"/>
      <c r="AB226" s="35"/>
      <c r="AC226" s="35"/>
      <c r="AD226" s="35"/>
      <c r="AE226" s="35"/>
      <c r="AR226" s="203" t="s">
        <v>341</v>
      </c>
      <c r="AT226" s="203" t="s">
        <v>207</v>
      </c>
      <c r="AU226" s="203" t="s">
        <v>86</v>
      </c>
      <c r="AY226" s="18" t="s">
        <v>205</v>
      </c>
      <c r="BE226" s="204">
        <f t="shared" si="24"/>
        <v>0</v>
      </c>
      <c r="BF226" s="204">
        <f t="shared" si="25"/>
        <v>0</v>
      </c>
      <c r="BG226" s="204">
        <f t="shared" si="26"/>
        <v>0</v>
      </c>
      <c r="BH226" s="204">
        <f t="shared" si="27"/>
        <v>0</v>
      </c>
      <c r="BI226" s="204">
        <f t="shared" si="28"/>
        <v>0</v>
      </c>
      <c r="BJ226" s="18" t="s">
        <v>84</v>
      </c>
      <c r="BK226" s="204">
        <f t="shared" si="29"/>
        <v>0</v>
      </c>
      <c r="BL226" s="18" t="s">
        <v>341</v>
      </c>
      <c r="BM226" s="203" t="s">
        <v>2363</v>
      </c>
    </row>
    <row r="227" spans="1:65" s="2" customFormat="1" ht="14.45" customHeight="1">
      <c r="A227" s="35"/>
      <c r="B227" s="36"/>
      <c r="C227" s="192" t="s">
        <v>826</v>
      </c>
      <c r="D227" s="192" t="s">
        <v>207</v>
      </c>
      <c r="E227" s="193" t="s">
        <v>2364</v>
      </c>
      <c r="F227" s="194" t="s">
        <v>2365</v>
      </c>
      <c r="G227" s="195" t="s">
        <v>221</v>
      </c>
      <c r="H227" s="196">
        <v>1</v>
      </c>
      <c r="I227" s="197"/>
      <c r="J227" s="198">
        <f t="shared" si="20"/>
        <v>0</v>
      </c>
      <c r="K227" s="194" t="s">
        <v>1</v>
      </c>
      <c r="L227" s="40"/>
      <c r="M227" s="199" t="s">
        <v>1</v>
      </c>
      <c r="N227" s="200" t="s">
        <v>41</v>
      </c>
      <c r="O227" s="72"/>
      <c r="P227" s="201">
        <f t="shared" si="21"/>
        <v>0</v>
      </c>
      <c r="Q227" s="201">
        <v>0</v>
      </c>
      <c r="R227" s="201">
        <f t="shared" si="22"/>
        <v>0</v>
      </c>
      <c r="S227" s="201">
        <v>0</v>
      </c>
      <c r="T227" s="202">
        <f t="shared" si="23"/>
        <v>0</v>
      </c>
      <c r="U227" s="35"/>
      <c r="V227" s="35"/>
      <c r="W227" s="35"/>
      <c r="X227" s="35"/>
      <c r="Y227" s="35"/>
      <c r="Z227" s="35"/>
      <c r="AA227" s="35"/>
      <c r="AB227" s="35"/>
      <c r="AC227" s="35"/>
      <c r="AD227" s="35"/>
      <c r="AE227" s="35"/>
      <c r="AR227" s="203" t="s">
        <v>341</v>
      </c>
      <c r="AT227" s="203" t="s">
        <v>207</v>
      </c>
      <c r="AU227" s="203" t="s">
        <v>86</v>
      </c>
      <c r="AY227" s="18" t="s">
        <v>205</v>
      </c>
      <c r="BE227" s="204">
        <f t="shared" si="24"/>
        <v>0</v>
      </c>
      <c r="BF227" s="204">
        <f t="shared" si="25"/>
        <v>0</v>
      </c>
      <c r="BG227" s="204">
        <f t="shared" si="26"/>
        <v>0</v>
      </c>
      <c r="BH227" s="204">
        <f t="shared" si="27"/>
        <v>0</v>
      </c>
      <c r="BI227" s="204">
        <f t="shared" si="28"/>
        <v>0</v>
      </c>
      <c r="BJ227" s="18" t="s">
        <v>84</v>
      </c>
      <c r="BK227" s="204">
        <f t="shared" si="29"/>
        <v>0</v>
      </c>
      <c r="BL227" s="18" t="s">
        <v>341</v>
      </c>
      <c r="BM227" s="203" t="s">
        <v>2366</v>
      </c>
    </row>
    <row r="228" spans="1:65" s="2" customFormat="1" ht="14.45" customHeight="1">
      <c r="A228" s="35"/>
      <c r="B228" s="36"/>
      <c r="C228" s="192" t="s">
        <v>830</v>
      </c>
      <c r="D228" s="192" t="s">
        <v>207</v>
      </c>
      <c r="E228" s="193" t="s">
        <v>2367</v>
      </c>
      <c r="F228" s="194" t="s">
        <v>2368</v>
      </c>
      <c r="G228" s="195" t="s">
        <v>221</v>
      </c>
      <c r="H228" s="196">
        <v>1</v>
      </c>
      <c r="I228" s="197"/>
      <c r="J228" s="198">
        <f t="shared" si="20"/>
        <v>0</v>
      </c>
      <c r="K228" s="194" t="s">
        <v>1</v>
      </c>
      <c r="L228" s="40"/>
      <c r="M228" s="199" t="s">
        <v>1</v>
      </c>
      <c r="N228" s="200" t="s">
        <v>41</v>
      </c>
      <c r="O228" s="72"/>
      <c r="P228" s="201">
        <f t="shared" si="21"/>
        <v>0</v>
      </c>
      <c r="Q228" s="201">
        <v>0</v>
      </c>
      <c r="R228" s="201">
        <f t="shared" si="22"/>
        <v>0</v>
      </c>
      <c r="S228" s="201">
        <v>0</v>
      </c>
      <c r="T228" s="202">
        <f t="shared" si="23"/>
        <v>0</v>
      </c>
      <c r="U228" s="35"/>
      <c r="V228" s="35"/>
      <c r="W228" s="35"/>
      <c r="X228" s="35"/>
      <c r="Y228" s="35"/>
      <c r="Z228" s="35"/>
      <c r="AA228" s="35"/>
      <c r="AB228" s="35"/>
      <c r="AC228" s="35"/>
      <c r="AD228" s="35"/>
      <c r="AE228" s="35"/>
      <c r="AR228" s="203" t="s">
        <v>341</v>
      </c>
      <c r="AT228" s="203" t="s">
        <v>207</v>
      </c>
      <c r="AU228" s="203" t="s">
        <v>86</v>
      </c>
      <c r="AY228" s="18" t="s">
        <v>205</v>
      </c>
      <c r="BE228" s="204">
        <f t="shared" si="24"/>
        <v>0</v>
      </c>
      <c r="BF228" s="204">
        <f t="shared" si="25"/>
        <v>0</v>
      </c>
      <c r="BG228" s="204">
        <f t="shared" si="26"/>
        <v>0</v>
      </c>
      <c r="BH228" s="204">
        <f t="shared" si="27"/>
        <v>0</v>
      </c>
      <c r="BI228" s="204">
        <f t="shared" si="28"/>
        <v>0</v>
      </c>
      <c r="BJ228" s="18" t="s">
        <v>84</v>
      </c>
      <c r="BK228" s="204">
        <f t="shared" si="29"/>
        <v>0</v>
      </c>
      <c r="BL228" s="18" t="s">
        <v>341</v>
      </c>
      <c r="BM228" s="203" t="s">
        <v>2369</v>
      </c>
    </row>
    <row r="229" spans="1:65" s="2" customFormat="1" ht="14.45" customHeight="1">
      <c r="A229" s="35"/>
      <c r="B229" s="36"/>
      <c r="C229" s="192" t="s">
        <v>836</v>
      </c>
      <c r="D229" s="192" t="s">
        <v>207</v>
      </c>
      <c r="E229" s="193" t="s">
        <v>2370</v>
      </c>
      <c r="F229" s="194" t="s">
        <v>2371</v>
      </c>
      <c r="G229" s="195" t="s">
        <v>210</v>
      </c>
      <c r="H229" s="196">
        <v>1</v>
      </c>
      <c r="I229" s="197"/>
      <c r="J229" s="198">
        <f t="shared" si="20"/>
        <v>0</v>
      </c>
      <c r="K229" s="194" t="s">
        <v>1</v>
      </c>
      <c r="L229" s="40"/>
      <c r="M229" s="199" t="s">
        <v>1</v>
      </c>
      <c r="N229" s="200" t="s">
        <v>41</v>
      </c>
      <c r="O229" s="72"/>
      <c r="P229" s="201">
        <f t="shared" si="21"/>
        <v>0</v>
      </c>
      <c r="Q229" s="201">
        <v>0.00062</v>
      </c>
      <c r="R229" s="201">
        <f t="shared" si="22"/>
        <v>0.00062</v>
      </c>
      <c r="S229" s="201">
        <v>0</v>
      </c>
      <c r="T229" s="202">
        <f t="shared" si="23"/>
        <v>0</v>
      </c>
      <c r="U229" s="35"/>
      <c r="V229" s="35"/>
      <c r="W229" s="35"/>
      <c r="X229" s="35"/>
      <c r="Y229" s="35"/>
      <c r="Z229" s="35"/>
      <c r="AA229" s="35"/>
      <c r="AB229" s="35"/>
      <c r="AC229" s="35"/>
      <c r="AD229" s="35"/>
      <c r="AE229" s="35"/>
      <c r="AR229" s="203" t="s">
        <v>341</v>
      </c>
      <c r="AT229" s="203" t="s">
        <v>207</v>
      </c>
      <c r="AU229" s="203" t="s">
        <v>86</v>
      </c>
      <c r="AY229" s="18" t="s">
        <v>205</v>
      </c>
      <c r="BE229" s="204">
        <f t="shared" si="24"/>
        <v>0</v>
      </c>
      <c r="BF229" s="204">
        <f t="shared" si="25"/>
        <v>0</v>
      </c>
      <c r="BG229" s="204">
        <f t="shared" si="26"/>
        <v>0</v>
      </c>
      <c r="BH229" s="204">
        <f t="shared" si="27"/>
        <v>0</v>
      </c>
      <c r="BI229" s="204">
        <f t="shared" si="28"/>
        <v>0</v>
      </c>
      <c r="BJ229" s="18" t="s">
        <v>84</v>
      </c>
      <c r="BK229" s="204">
        <f t="shared" si="29"/>
        <v>0</v>
      </c>
      <c r="BL229" s="18" t="s">
        <v>341</v>
      </c>
      <c r="BM229" s="203" t="s">
        <v>2372</v>
      </c>
    </row>
    <row r="230" spans="1:65" s="2" customFormat="1" ht="24.2" customHeight="1">
      <c r="A230" s="35"/>
      <c r="B230" s="36"/>
      <c r="C230" s="192" t="s">
        <v>841</v>
      </c>
      <c r="D230" s="192" t="s">
        <v>207</v>
      </c>
      <c r="E230" s="193" t="s">
        <v>2373</v>
      </c>
      <c r="F230" s="194" t="s">
        <v>2374</v>
      </c>
      <c r="G230" s="195" t="s">
        <v>210</v>
      </c>
      <c r="H230" s="196">
        <v>1</v>
      </c>
      <c r="I230" s="197"/>
      <c r="J230" s="198">
        <f t="shared" si="20"/>
        <v>0</v>
      </c>
      <c r="K230" s="194" t="s">
        <v>1</v>
      </c>
      <c r="L230" s="40"/>
      <c r="M230" s="199" t="s">
        <v>1</v>
      </c>
      <c r="N230" s="200" t="s">
        <v>41</v>
      </c>
      <c r="O230" s="72"/>
      <c r="P230" s="201">
        <f t="shared" si="21"/>
        <v>0</v>
      </c>
      <c r="Q230" s="201">
        <v>0</v>
      </c>
      <c r="R230" s="201">
        <f t="shared" si="22"/>
        <v>0</v>
      </c>
      <c r="S230" s="201">
        <v>0</v>
      </c>
      <c r="T230" s="202">
        <f t="shared" si="23"/>
        <v>0</v>
      </c>
      <c r="U230" s="35"/>
      <c r="V230" s="35"/>
      <c r="W230" s="35"/>
      <c r="X230" s="35"/>
      <c r="Y230" s="35"/>
      <c r="Z230" s="35"/>
      <c r="AA230" s="35"/>
      <c r="AB230" s="35"/>
      <c r="AC230" s="35"/>
      <c r="AD230" s="35"/>
      <c r="AE230" s="35"/>
      <c r="AR230" s="203" t="s">
        <v>341</v>
      </c>
      <c r="AT230" s="203" t="s">
        <v>207</v>
      </c>
      <c r="AU230" s="203" t="s">
        <v>86</v>
      </c>
      <c r="AY230" s="18" t="s">
        <v>205</v>
      </c>
      <c r="BE230" s="204">
        <f t="shared" si="24"/>
        <v>0</v>
      </c>
      <c r="BF230" s="204">
        <f t="shared" si="25"/>
        <v>0</v>
      </c>
      <c r="BG230" s="204">
        <f t="shared" si="26"/>
        <v>0</v>
      </c>
      <c r="BH230" s="204">
        <f t="shared" si="27"/>
        <v>0</v>
      </c>
      <c r="BI230" s="204">
        <f t="shared" si="28"/>
        <v>0</v>
      </c>
      <c r="BJ230" s="18" t="s">
        <v>84</v>
      </c>
      <c r="BK230" s="204">
        <f t="shared" si="29"/>
        <v>0</v>
      </c>
      <c r="BL230" s="18" t="s">
        <v>341</v>
      </c>
      <c r="BM230" s="203" t="s">
        <v>2375</v>
      </c>
    </row>
    <row r="231" spans="1:65" s="2" customFormat="1" ht="14.45" customHeight="1">
      <c r="A231" s="35"/>
      <c r="B231" s="36"/>
      <c r="C231" s="192" t="s">
        <v>846</v>
      </c>
      <c r="D231" s="192" t="s">
        <v>207</v>
      </c>
      <c r="E231" s="193" t="s">
        <v>2376</v>
      </c>
      <c r="F231" s="194" t="s">
        <v>2377</v>
      </c>
      <c r="G231" s="195" t="s">
        <v>210</v>
      </c>
      <c r="H231" s="196">
        <v>1</v>
      </c>
      <c r="I231" s="197"/>
      <c r="J231" s="198">
        <f t="shared" si="20"/>
        <v>0</v>
      </c>
      <c r="K231" s="194" t="s">
        <v>1</v>
      </c>
      <c r="L231" s="40"/>
      <c r="M231" s="199" t="s">
        <v>1</v>
      </c>
      <c r="N231" s="200" t="s">
        <v>41</v>
      </c>
      <c r="O231" s="72"/>
      <c r="P231" s="201">
        <f t="shared" si="21"/>
        <v>0</v>
      </c>
      <c r="Q231" s="201">
        <v>0</v>
      </c>
      <c r="R231" s="201">
        <f t="shared" si="22"/>
        <v>0</v>
      </c>
      <c r="S231" s="201">
        <v>0</v>
      </c>
      <c r="T231" s="202">
        <f t="shared" si="23"/>
        <v>0</v>
      </c>
      <c r="U231" s="35"/>
      <c r="V231" s="35"/>
      <c r="W231" s="35"/>
      <c r="X231" s="35"/>
      <c r="Y231" s="35"/>
      <c r="Z231" s="35"/>
      <c r="AA231" s="35"/>
      <c r="AB231" s="35"/>
      <c r="AC231" s="35"/>
      <c r="AD231" s="35"/>
      <c r="AE231" s="35"/>
      <c r="AR231" s="203" t="s">
        <v>341</v>
      </c>
      <c r="AT231" s="203" t="s">
        <v>207</v>
      </c>
      <c r="AU231" s="203" t="s">
        <v>86</v>
      </c>
      <c r="AY231" s="18" t="s">
        <v>205</v>
      </c>
      <c r="BE231" s="204">
        <f t="shared" si="24"/>
        <v>0</v>
      </c>
      <c r="BF231" s="204">
        <f t="shared" si="25"/>
        <v>0</v>
      </c>
      <c r="BG231" s="204">
        <f t="shared" si="26"/>
        <v>0</v>
      </c>
      <c r="BH231" s="204">
        <f t="shared" si="27"/>
        <v>0</v>
      </c>
      <c r="BI231" s="204">
        <f t="shared" si="28"/>
        <v>0</v>
      </c>
      <c r="BJ231" s="18" t="s">
        <v>84</v>
      </c>
      <c r="BK231" s="204">
        <f t="shared" si="29"/>
        <v>0</v>
      </c>
      <c r="BL231" s="18" t="s">
        <v>341</v>
      </c>
      <c r="BM231" s="203" t="s">
        <v>2378</v>
      </c>
    </row>
    <row r="232" spans="1:65" s="2" customFormat="1" ht="24.2" customHeight="1">
      <c r="A232" s="35"/>
      <c r="B232" s="36"/>
      <c r="C232" s="192" t="s">
        <v>851</v>
      </c>
      <c r="D232" s="192" t="s">
        <v>207</v>
      </c>
      <c r="E232" s="193" t="s">
        <v>2379</v>
      </c>
      <c r="F232" s="194" t="s">
        <v>2380</v>
      </c>
      <c r="G232" s="195" t="s">
        <v>210</v>
      </c>
      <c r="H232" s="196">
        <v>1</v>
      </c>
      <c r="I232" s="197"/>
      <c r="J232" s="198">
        <f t="shared" si="20"/>
        <v>0</v>
      </c>
      <c r="K232" s="194" t="s">
        <v>1</v>
      </c>
      <c r="L232" s="40"/>
      <c r="M232" s="199" t="s">
        <v>1</v>
      </c>
      <c r="N232" s="200" t="s">
        <v>41</v>
      </c>
      <c r="O232" s="72"/>
      <c r="P232" s="201">
        <f t="shared" si="21"/>
        <v>0</v>
      </c>
      <c r="Q232" s="201">
        <v>0</v>
      </c>
      <c r="R232" s="201">
        <f t="shared" si="22"/>
        <v>0</v>
      </c>
      <c r="S232" s="201">
        <v>0</v>
      </c>
      <c r="T232" s="202">
        <f t="shared" si="23"/>
        <v>0</v>
      </c>
      <c r="U232" s="35"/>
      <c r="V232" s="35"/>
      <c r="W232" s="35"/>
      <c r="X232" s="35"/>
      <c r="Y232" s="35"/>
      <c r="Z232" s="35"/>
      <c r="AA232" s="35"/>
      <c r="AB232" s="35"/>
      <c r="AC232" s="35"/>
      <c r="AD232" s="35"/>
      <c r="AE232" s="35"/>
      <c r="AR232" s="203" t="s">
        <v>341</v>
      </c>
      <c r="AT232" s="203" t="s">
        <v>207</v>
      </c>
      <c r="AU232" s="203" t="s">
        <v>86</v>
      </c>
      <c r="AY232" s="18" t="s">
        <v>205</v>
      </c>
      <c r="BE232" s="204">
        <f t="shared" si="24"/>
        <v>0</v>
      </c>
      <c r="BF232" s="204">
        <f t="shared" si="25"/>
        <v>0</v>
      </c>
      <c r="BG232" s="204">
        <f t="shared" si="26"/>
        <v>0</v>
      </c>
      <c r="BH232" s="204">
        <f t="shared" si="27"/>
        <v>0</v>
      </c>
      <c r="BI232" s="204">
        <f t="shared" si="28"/>
        <v>0</v>
      </c>
      <c r="BJ232" s="18" t="s">
        <v>84</v>
      </c>
      <c r="BK232" s="204">
        <f t="shared" si="29"/>
        <v>0</v>
      </c>
      <c r="BL232" s="18" t="s">
        <v>341</v>
      </c>
      <c r="BM232" s="203" t="s">
        <v>2381</v>
      </c>
    </row>
    <row r="233" spans="2:63" s="12" customFormat="1" ht="22.9" customHeight="1">
      <c r="B233" s="176"/>
      <c r="C233" s="177"/>
      <c r="D233" s="178" t="s">
        <v>75</v>
      </c>
      <c r="E233" s="190" t="s">
        <v>2382</v>
      </c>
      <c r="F233" s="190" t="s">
        <v>2383</v>
      </c>
      <c r="G233" s="177"/>
      <c r="H233" s="177"/>
      <c r="I233" s="180"/>
      <c r="J233" s="191">
        <f>BK233</f>
        <v>0</v>
      </c>
      <c r="K233" s="177"/>
      <c r="L233" s="182"/>
      <c r="M233" s="183"/>
      <c r="N233" s="184"/>
      <c r="O233" s="184"/>
      <c r="P233" s="185">
        <f>SUM(P234:P292)</f>
        <v>0</v>
      </c>
      <c r="Q233" s="184"/>
      <c r="R233" s="185">
        <f>SUM(R234:R292)</f>
        <v>1.1926900000000002</v>
      </c>
      <c r="S233" s="184"/>
      <c r="T233" s="186">
        <f>SUM(T234:T292)</f>
        <v>0.001</v>
      </c>
      <c r="AR233" s="187" t="s">
        <v>86</v>
      </c>
      <c r="AT233" s="188" t="s">
        <v>75</v>
      </c>
      <c r="AU233" s="188" t="s">
        <v>84</v>
      </c>
      <c r="AY233" s="187" t="s">
        <v>205</v>
      </c>
      <c r="BK233" s="189">
        <f>SUM(BK234:BK292)</f>
        <v>0</v>
      </c>
    </row>
    <row r="234" spans="1:65" s="2" customFormat="1" ht="24.2" customHeight="1">
      <c r="A234" s="35"/>
      <c r="B234" s="36"/>
      <c r="C234" s="192" t="s">
        <v>856</v>
      </c>
      <c r="D234" s="192" t="s">
        <v>207</v>
      </c>
      <c r="E234" s="193" t="s">
        <v>2384</v>
      </c>
      <c r="F234" s="194" t="s">
        <v>2385</v>
      </c>
      <c r="G234" s="195" t="s">
        <v>221</v>
      </c>
      <c r="H234" s="196">
        <v>5</v>
      </c>
      <c r="I234" s="197"/>
      <c r="J234" s="198">
        <f>ROUND(I234*H234,2)</f>
        <v>0</v>
      </c>
      <c r="K234" s="194" t="s">
        <v>963</v>
      </c>
      <c r="L234" s="40"/>
      <c r="M234" s="199" t="s">
        <v>1</v>
      </c>
      <c r="N234" s="200" t="s">
        <v>41</v>
      </c>
      <c r="O234" s="72"/>
      <c r="P234" s="201">
        <f>O234*H234</f>
        <v>0</v>
      </c>
      <c r="Q234" s="201">
        <v>0.01697</v>
      </c>
      <c r="R234" s="201">
        <f>Q234*H234</f>
        <v>0.08485</v>
      </c>
      <c r="S234" s="201">
        <v>0</v>
      </c>
      <c r="T234" s="202">
        <f>S234*H234</f>
        <v>0</v>
      </c>
      <c r="U234" s="35"/>
      <c r="V234" s="35"/>
      <c r="W234" s="35"/>
      <c r="X234" s="35"/>
      <c r="Y234" s="35"/>
      <c r="Z234" s="35"/>
      <c r="AA234" s="35"/>
      <c r="AB234" s="35"/>
      <c r="AC234" s="35"/>
      <c r="AD234" s="35"/>
      <c r="AE234" s="35"/>
      <c r="AR234" s="203" t="s">
        <v>341</v>
      </c>
      <c r="AT234" s="203" t="s">
        <v>207</v>
      </c>
      <c r="AU234" s="203" t="s">
        <v>86</v>
      </c>
      <c r="AY234" s="18" t="s">
        <v>205</v>
      </c>
      <c r="BE234" s="204">
        <f>IF(N234="základní",J234,0)</f>
        <v>0</v>
      </c>
      <c r="BF234" s="204">
        <f>IF(N234="snížená",J234,0)</f>
        <v>0</v>
      </c>
      <c r="BG234" s="204">
        <f>IF(N234="zákl. přenesená",J234,0)</f>
        <v>0</v>
      </c>
      <c r="BH234" s="204">
        <f>IF(N234="sníž. přenesená",J234,0)</f>
        <v>0</v>
      </c>
      <c r="BI234" s="204">
        <f>IF(N234="nulová",J234,0)</f>
        <v>0</v>
      </c>
      <c r="BJ234" s="18" t="s">
        <v>84</v>
      </c>
      <c r="BK234" s="204">
        <f>ROUND(I234*H234,2)</f>
        <v>0</v>
      </c>
      <c r="BL234" s="18" t="s">
        <v>341</v>
      </c>
      <c r="BM234" s="203" t="s">
        <v>2386</v>
      </c>
    </row>
    <row r="235" spans="2:51" s="13" customFormat="1" ht="12">
      <c r="B235" s="214"/>
      <c r="C235" s="215"/>
      <c r="D235" s="205" t="s">
        <v>284</v>
      </c>
      <c r="E235" s="216" t="s">
        <v>1</v>
      </c>
      <c r="F235" s="217" t="s">
        <v>2387</v>
      </c>
      <c r="G235" s="215"/>
      <c r="H235" s="218">
        <v>5</v>
      </c>
      <c r="I235" s="219"/>
      <c r="J235" s="215"/>
      <c r="K235" s="215"/>
      <c r="L235" s="220"/>
      <c r="M235" s="221"/>
      <c r="N235" s="222"/>
      <c r="O235" s="222"/>
      <c r="P235" s="222"/>
      <c r="Q235" s="222"/>
      <c r="R235" s="222"/>
      <c r="S235" s="222"/>
      <c r="T235" s="223"/>
      <c r="AT235" s="224" t="s">
        <v>284</v>
      </c>
      <c r="AU235" s="224" t="s">
        <v>86</v>
      </c>
      <c r="AV235" s="13" t="s">
        <v>86</v>
      </c>
      <c r="AW235" s="13" t="s">
        <v>32</v>
      </c>
      <c r="AX235" s="13" t="s">
        <v>84</v>
      </c>
      <c r="AY235" s="224" t="s">
        <v>205</v>
      </c>
    </row>
    <row r="236" spans="1:65" s="2" customFormat="1" ht="14.45" customHeight="1">
      <c r="A236" s="35"/>
      <c r="B236" s="36"/>
      <c r="C236" s="192" t="s">
        <v>862</v>
      </c>
      <c r="D236" s="192" t="s">
        <v>207</v>
      </c>
      <c r="E236" s="193" t="s">
        <v>2388</v>
      </c>
      <c r="F236" s="194" t="s">
        <v>2389</v>
      </c>
      <c r="G236" s="195" t="s">
        <v>221</v>
      </c>
      <c r="H236" s="196">
        <v>1</v>
      </c>
      <c r="I236" s="197"/>
      <c r="J236" s="198">
        <f>ROUND(I236*H236,2)</f>
        <v>0</v>
      </c>
      <c r="K236" s="194" t="s">
        <v>278</v>
      </c>
      <c r="L236" s="40"/>
      <c r="M236" s="199" t="s">
        <v>1</v>
      </c>
      <c r="N236" s="200" t="s">
        <v>41</v>
      </c>
      <c r="O236" s="72"/>
      <c r="P236" s="201">
        <f>O236*H236</f>
        <v>0</v>
      </c>
      <c r="Q236" s="201">
        <v>0.03991</v>
      </c>
      <c r="R236" s="201">
        <f>Q236*H236</f>
        <v>0.03991</v>
      </c>
      <c r="S236" s="201">
        <v>0</v>
      </c>
      <c r="T236" s="202">
        <f>S236*H236</f>
        <v>0</v>
      </c>
      <c r="U236" s="35"/>
      <c r="V236" s="35"/>
      <c r="W236" s="35"/>
      <c r="X236" s="35"/>
      <c r="Y236" s="35"/>
      <c r="Z236" s="35"/>
      <c r="AA236" s="35"/>
      <c r="AB236" s="35"/>
      <c r="AC236" s="35"/>
      <c r="AD236" s="35"/>
      <c r="AE236" s="35"/>
      <c r="AR236" s="203" t="s">
        <v>341</v>
      </c>
      <c r="AT236" s="203" t="s">
        <v>207</v>
      </c>
      <c r="AU236" s="203" t="s">
        <v>86</v>
      </c>
      <c r="AY236" s="18" t="s">
        <v>205</v>
      </c>
      <c r="BE236" s="204">
        <f>IF(N236="základní",J236,0)</f>
        <v>0</v>
      </c>
      <c r="BF236" s="204">
        <f>IF(N236="snížená",J236,0)</f>
        <v>0</v>
      </c>
      <c r="BG236" s="204">
        <f>IF(N236="zákl. přenesená",J236,0)</f>
        <v>0</v>
      </c>
      <c r="BH236" s="204">
        <f>IF(N236="sníž. přenesená",J236,0)</f>
        <v>0</v>
      </c>
      <c r="BI236" s="204">
        <f>IF(N236="nulová",J236,0)</f>
        <v>0</v>
      </c>
      <c r="BJ236" s="18" t="s">
        <v>84</v>
      </c>
      <c r="BK236" s="204">
        <f>ROUND(I236*H236,2)</f>
        <v>0</v>
      </c>
      <c r="BL236" s="18" t="s">
        <v>341</v>
      </c>
      <c r="BM236" s="203" t="s">
        <v>2390</v>
      </c>
    </row>
    <row r="237" spans="1:65" s="2" customFormat="1" ht="14.45" customHeight="1">
      <c r="A237" s="35"/>
      <c r="B237" s="36"/>
      <c r="C237" s="192" t="s">
        <v>867</v>
      </c>
      <c r="D237" s="192" t="s">
        <v>207</v>
      </c>
      <c r="E237" s="193" t="s">
        <v>2391</v>
      </c>
      <c r="F237" s="194" t="s">
        <v>2392</v>
      </c>
      <c r="G237" s="195" t="s">
        <v>210</v>
      </c>
      <c r="H237" s="196">
        <v>8</v>
      </c>
      <c r="I237" s="197"/>
      <c r="J237" s="198">
        <f>ROUND(I237*H237,2)</f>
        <v>0</v>
      </c>
      <c r="K237" s="194" t="s">
        <v>1</v>
      </c>
      <c r="L237" s="40"/>
      <c r="M237" s="199" t="s">
        <v>1</v>
      </c>
      <c r="N237" s="200" t="s">
        <v>41</v>
      </c>
      <c r="O237" s="72"/>
      <c r="P237" s="201">
        <f>O237*H237</f>
        <v>0</v>
      </c>
      <c r="Q237" s="201">
        <v>1E-05</v>
      </c>
      <c r="R237" s="201">
        <f>Q237*H237</f>
        <v>8E-05</v>
      </c>
      <c r="S237" s="201">
        <v>0.0001</v>
      </c>
      <c r="T237" s="202">
        <f>S237*H237</f>
        <v>0.0008</v>
      </c>
      <c r="U237" s="35"/>
      <c r="V237" s="35"/>
      <c r="W237" s="35"/>
      <c r="X237" s="35"/>
      <c r="Y237" s="35"/>
      <c r="Z237" s="35"/>
      <c r="AA237" s="35"/>
      <c r="AB237" s="35"/>
      <c r="AC237" s="35"/>
      <c r="AD237" s="35"/>
      <c r="AE237" s="35"/>
      <c r="AR237" s="203" t="s">
        <v>211</v>
      </c>
      <c r="AT237" s="203" t="s">
        <v>207</v>
      </c>
      <c r="AU237" s="203" t="s">
        <v>86</v>
      </c>
      <c r="AY237" s="18" t="s">
        <v>205</v>
      </c>
      <c r="BE237" s="204">
        <f>IF(N237="základní",J237,0)</f>
        <v>0</v>
      </c>
      <c r="BF237" s="204">
        <f>IF(N237="snížená",J237,0)</f>
        <v>0</v>
      </c>
      <c r="BG237" s="204">
        <f>IF(N237="zákl. přenesená",J237,0)</f>
        <v>0</v>
      </c>
      <c r="BH237" s="204">
        <f>IF(N237="sníž. přenesená",J237,0)</f>
        <v>0</v>
      </c>
      <c r="BI237" s="204">
        <f>IF(N237="nulová",J237,0)</f>
        <v>0</v>
      </c>
      <c r="BJ237" s="18" t="s">
        <v>84</v>
      </c>
      <c r="BK237" s="204">
        <f>ROUND(I237*H237,2)</f>
        <v>0</v>
      </c>
      <c r="BL237" s="18" t="s">
        <v>211</v>
      </c>
      <c r="BM237" s="203" t="s">
        <v>2393</v>
      </c>
    </row>
    <row r="238" spans="1:65" s="2" customFormat="1" ht="14.45" customHeight="1">
      <c r="A238" s="35"/>
      <c r="B238" s="36"/>
      <c r="C238" s="250" t="s">
        <v>873</v>
      </c>
      <c r="D238" s="250" t="s">
        <v>502</v>
      </c>
      <c r="E238" s="251" t="s">
        <v>2394</v>
      </c>
      <c r="F238" s="252" t="s">
        <v>2395</v>
      </c>
      <c r="G238" s="253" t="s">
        <v>210</v>
      </c>
      <c r="H238" s="254">
        <v>8</v>
      </c>
      <c r="I238" s="255"/>
      <c r="J238" s="256">
        <f>ROUND(I238*H238,2)</f>
        <v>0</v>
      </c>
      <c r="K238" s="252" t="s">
        <v>1</v>
      </c>
      <c r="L238" s="257"/>
      <c r="M238" s="258" t="s">
        <v>1</v>
      </c>
      <c r="N238" s="259" t="s">
        <v>41</v>
      </c>
      <c r="O238" s="72"/>
      <c r="P238" s="201">
        <f>O238*H238</f>
        <v>0</v>
      </c>
      <c r="Q238" s="201">
        <v>0.0015</v>
      </c>
      <c r="R238" s="201">
        <f>Q238*H238</f>
        <v>0.012</v>
      </c>
      <c r="S238" s="201">
        <v>0</v>
      </c>
      <c r="T238" s="202">
        <f>S238*H238</f>
        <v>0</v>
      </c>
      <c r="U238" s="35"/>
      <c r="V238" s="35"/>
      <c r="W238" s="35"/>
      <c r="X238" s="35"/>
      <c r="Y238" s="35"/>
      <c r="Z238" s="35"/>
      <c r="AA238" s="35"/>
      <c r="AB238" s="35"/>
      <c r="AC238" s="35"/>
      <c r="AD238" s="35"/>
      <c r="AE238" s="35"/>
      <c r="AR238" s="203" t="s">
        <v>245</v>
      </c>
      <c r="AT238" s="203" t="s">
        <v>502</v>
      </c>
      <c r="AU238" s="203" t="s">
        <v>86</v>
      </c>
      <c r="AY238" s="18" t="s">
        <v>205</v>
      </c>
      <c r="BE238" s="204">
        <f>IF(N238="základní",J238,0)</f>
        <v>0</v>
      </c>
      <c r="BF238" s="204">
        <f>IF(N238="snížená",J238,0)</f>
        <v>0</v>
      </c>
      <c r="BG238" s="204">
        <f>IF(N238="zákl. přenesená",J238,0)</f>
        <v>0</v>
      </c>
      <c r="BH238" s="204">
        <f>IF(N238="sníž. přenesená",J238,0)</f>
        <v>0</v>
      </c>
      <c r="BI238" s="204">
        <f>IF(N238="nulová",J238,0)</f>
        <v>0</v>
      </c>
      <c r="BJ238" s="18" t="s">
        <v>84</v>
      </c>
      <c r="BK238" s="204">
        <f>ROUND(I238*H238,2)</f>
        <v>0</v>
      </c>
      <c r="BL238" s="18" t="s">
        <v>211</v>
      </c>
      <c r="BM238" s="203" t="s">
        <v>2396</v>
      </c>
    </row>
    <row r="239" spans="1:65" s="2" customFormat="1" ht="24.2" customHeight="1">
      <c r="A239" s="35"/>
      <c r="B239" s="36"/>
      <c r="C239" s="192" t="s">
        <v>878</v>
      </c>
      <c r="D239" s="192" t="s">
        <v>207</v>
      </c>
      <c r="E239" s="193" t="s">
        <v>2397</v>
      </c>
      <c r="F239" s="194" t="s">
        <v>2398</v>
      </c>
      <c r="G239" s="195" t="s">
        <v>221</v>
      </c>
      <c r="H239" s="196">
        <v>3</v>
      </c>
      <c r="I239" s="197"/>
      <c r="J239" s="198">
        <f>ROUND(I239*H239,2)</f>
        <v>0</v>
      </c>
      <c r="K239" s="194" t="s">
        <v>278</v>
      </c>
      <c r="L239" s="40"/>
      <c r="M239" s="199" t="s">
        <v>1</v>
      </c>
      <c r="N239" s="200" t="s">
        <v>41</v>
      </c>
      <c r="O239" s="72"/>
      <c r="P239" s="201">
        <f>O239*H239</f>
        <v>0</v>
      </c>
      <c r="Q239" s="201">
        <v>0.01808</v>
      </c>
      <c r="R239" s="201">
        <f>Q239*H239</f>
        <v>0.05424</v>
      </c>
      <c r="S239" s="201">
        <v>0</v>
      </c>
      <c r="T239" s="202">
        <f>S239*H239</f>
        <v>0</v>
      </c>
      <c r="U239" s="35"/>
      <c r="V239" s="35"/>
      <c r="W239" s="35"/>
      <c r="X239" s="35"/>
      <c r="Y239" s="35"/>
      <c r="Z239" s="35"/>
      <c r="AA239" s="35"/>
      <c r="AB239" s="35"/>
      <c r="AC239" s="35"/>
      <c r="AD239" s="35"/>
      <c r="AE239" s="35"/>
      <c r="AR239" s="203" t="s">
        <v>341</v>
      </c>
      <c r="AT239" s="203" t="s">
        <v>207</v>
      </c>
      <c r="AU239" s="203" t="s">
        <v>86</v>
      </c>
      <c r="AY239" s="18" t="s">
        <v>205</v>
      </c>
      <c r="BE239" s="204">
        <f>IF(N239="základní",J239,0)</f>
        <v>0</v>
      </c>
      <c r="BF239" s="204">
        <f>IF(N239="snížená",J239,0)</f>
        <v>0</v>
      </c>
      <c r="BG239" s="204">
        <f>IF(N239="zákl. přenesená",J239,0)</f>
        <v>0</v>
      </c>
      <c r="BH239" s="204">
        <f>IF(N239="sníž. přenesená",J239,0)</f>
        <v>0</v>
      </c>
      <c r="BI239" s="204">
        <f>IF(N239="nulová",J239,0)</f>
        <v>0</v>
      </c>
      <c r="BJ239" s="18" t="s">
        <v>84</v>
      </c>
      <c r="BK239" s="204">
        <f>ROUND(I239*H239,2)</f>
        <v>0</v>
      </c>
      <c r="BL239" s="18" t="s">
        <v>341</v>
      </c>
      <c r="BM239" s="203" t="s">
        <v>2399</v>
      </c>
    </row>
    <row r="240" spans="1:47" s="2" customFormat="1" ht="29.25">
      <c r="A240" s="35"/>
      <c r="B240" s="36"/>
      <c r="C240" s="37"/>
      <c r="D240" s="205" t="s">
        <v>225</v>
      </c>
      <c r="E240" s="37"/>
      <c r="F240" s="206" t="s">
        <v>2400</v>
      </c>
      <c r="G240" s="37"/>
      <c r="H240" s="37"/>
      <c r="I240" s="207"/>
      <c r="J240" s="37"/>
      <c r="K240" s="37"/>
      <c r="L240" s="40"/>
      <c r="M240" s="208"/>
      <c r="N240" s="209"/>
      <c r="O240" s="72"/>
      <c r="P240" s="72"/>
      <c r="Q240" s="72"/>
      <c r="R240" s="72"/>
      <c r="S240" s="72"/>
      <c r="T240" s="73"/>
      <c r="U240" s="35"/>
      <c r="V240" s="35"/>
      <c r="W240" s="35"/>
      <c r="X240" s="35"/>
      <c r="Y240" s="35"/>
      <c r="Z240" s="35"/>
      <c r="AA240" s="35"/>
      <c r="AB240" s="35"/>
      <c r="AC240" s="35"/>
      <c r="AD240" s="35"/>
      <c r="AE240" s="35"/>
      <c r="AT240" s="18" t="s">
        <v>225</v>
      </c>
      <c r="AU240" s="18" t="s">
        <v>86</v>
      </c>
    </row>
    <row r="241" spans="1:65" s="2" customFormat="1" ht="24.2" customHeight="1">
      <c r="A241" s="35"/>
      <c r="B241" s="36"/>
      <c r="C241" s="192" t="s">
        <v>883</v>
      </c>
      <c r="D241" s="192" t="s">
        <v>207</v>
      </c>
      <c r="E241" s="193" t="s">
        <v>2401</v>
      </c>
      <c r="F241" s="194" t="s">
        <v>2402</v>
      </c>
      <c r="G241" s="195" t="s">
        <v>221</v>
      </c>
      <c r="H241" s="196">
        <v>8</v>
      </c>
      <c r="I241" s="197"/>
      <c r="J241" s="198">
        <f>ROUND(I241*H241,2)</f>
        <v>0</v>
      </c>
      <c r="K241" s="194" t="s">
        <v>278</v>
      </c>
      <c r="L241" s="40"/>
      <c r="M241" s="199" t="s">
        <v>1</v>
      </c>
      <c r="N241" s="200" t="s">
        <v>41</v>
      </c>
      <c r="O241" s="72"/>
      <c r="P241" s="201">
        <f>O241*H241</f>
        <v>0</v>
      </c>
      <c r="Q241" s="201">
        <v>0.01773</v>
      </c>
      <c r="R241" s="201">
        <f>Q241*H241</f>
        <v>0.14184</v>
      </c>
      <c r="S241" s="201">
        <v>0</v>
      </c>
      <c r="T241" s="202">
        <f>S241*H241</f>
        <v>0</v>
      </c>
      <c r="U241" s="35"/>
      <c r="V241" s="35"/>
      <c r="W241" s="35"/>
      <c r="X241" s="35"/>
      <c r="Y241" s="35"/>
      <c r="Z241" s="35"/>
      <c r="AA241" s="35"/>
      <c r="AB241" s="35"/>
      <c r="AC241" s="35"/>
      <c r="AD241" s="35"/>
      <c r="AE241" s="35"/>
      <c r="AR241" s="203" t="s">
        <v>341</v>
      </c>
      <c r="AT241" s="203" t="s">
        <v>207</v>
      </c>
      <c r="AU241" s="203" t="s">
        <v>86</v>
      </c>
      <c r="AY241" s="18" t="s">
        <v>205</v>
      </c>
      <c r="BE241" s="204">
        <f>IF(N241="základní",J241,0)</f>
        <v>0</v>
      </c>
      <c r="BF241" s="204">
        <f>IF(N241="snížená",J241,0)</f>
        <v>0</v>
      </c>
      <c r="BG241" s="204">
        <f>IF(N241="zákl. přenesená",J241,0)</f>
        <v>0</v>
      </c>
      <c r="BH241" s="204">
        <f>IF(N241="sníž. přenesená",J241,0)</f>
        <v>0</v>
      </c>
      <c r="BI241" s="204">
        <f>IF(N241="nulová",J241,0)</f>
        <v>0</v>
      </c>
      <c r="BJ241" s="18" t="s">
        <v>84</v>
      </c>
      <c r="BK241" s="204">
        <f>ROUND(I241*H241,2)</f>
        <v>0</v>
      </c>
      <c r="BL241" s="18" t="s">
        <v>341</v>
      </c>
      <c r="BM241" s="203" t="s">
        <v>2403</v>
      </c>
    </row>
    <row r="242" spans="2:51" s="13" customFormat="1" ht="12">
      <c r="B242" s="214"/>
      <c r="C242" s="215"/>
      <c r="D242" s="205" t="s">
        <v>284</v>
      </c>
      <c r="E242" s="216" t="s">
        <v>1</v>
      </c>
      <c r="F242" s="217" t="s">
        <v>2404</v>
      </c>
      <c r="G242" s="215"/>
      <c r="H242" s="218">
        <v>8</v>
      </c>
      <c r="I242" s="219"/>
      <c r="J242" s="215"/>
      <c r="K242" s="215"/>
      <c r="L242" s="220"/>
      <c r="M242" s="221"/>
      <c r="N242" s="222"/>
      <c r="O242" s="222"/>
      <c r="P242" s="222"/>
      <c r="Q242" s="222"/>
      <c r="R242" s="222"/>
      <c r="S242" s="222"/>
      <c r="T242" s="223"/>
      <c r="AT242" s="224" t="s">
        <v>284</v>
      </c>
      <c r="AU242" s="224" t="s">
        <v>86</v>
      </c>
      <c r="AV242" s="13" t="s">
        <v>86</v>
      </c>
      <c r="AW242" s="13" t="s">
        <v>32</v>
      </c>
      <c r="AX242" s="13" t="s">
        <v>84</v>
      </c>
      <c r="AY242" s="224" t="s">
        <v>205</v>
      </c>
    </row>
    <row r="243" spans="1:65" s="2" customFormat="1" ht="24.2" customHeight="1">
      <c r="A243" s="35"/>
      <c r="B243" s="36"/>
      <c r="C243" s="192" t="s">
        <v>888</v>
      </c>
      <c r="D243" s="192" t="s">
        <v>207</v>
      </c>
      <c r="E243" s="193" t="s">
        <v>2405</v>
      </c>
      <c r="F243" s="194" t="s">
        <v>2406</v>
      </c>
      <c r="G243" s="195" t="s">
        <v>221</v>
      </c>
      <c r="H243" s="196">
        <v>19</v>
      </c>
      <c r="I243" s="197"/>
      <c r="J243" s="198">
        <f>ROUND(I243*H243,2)</f>
        <v>0</v>
      </c>
      <c r="K243" s="194" t="s">
        <v>278</v>
      </c>
      <c r="L243" s="40"/>
      <c r="M243" s="199" t="s">
        <v>1</v>
      </c>
      <c r="N243" s="200" t="s">
        <v>41</v>
      </c>
      <c r="O243" s="72"/>
      <c r="P243" s="201">
        <f>O243*H243</f>
        <v>0</v>
      </c>
      <c r="Q243" s="201">
        <v>0.02223</v>
      </c>
      <c r="R243" s="201">
        <f>Q243*H243</f>
        <v>0.42237</v>
      </c>
      <c r="S243" s="201">
        <v>0</v>
      </c>
      <c r="T243" s="202">
        <f>S243*H243</f>
        <v>0</v>
      </c>
      <c r="U243" s="35"/>
      <c r="V243" s="35"/>
      <c r="W243" s="35"/>
      <c r="X243" s="35"/>
      <c r="Y243" s="35"/>
      <c r="Z243" s="35"/>
      <c r="AA243" s="35"/>
      <c r="AB243" s="35"/>
      <c r="AC243" s="35"/>
      <c r="AD243" s="35"/>
      <c r="AE243" s="35"/>
      <c r="AR243" s="203" t="s">
        <v>341</v>
      </c>
      <c r="AT243" s="203" t="s">
        <v>207</v>
      </c>
      <c r="AU243" s="203" t="s">
        <v>86</v>
      </c>
      <c r="AY243" s="18" t="s">
        <v>205</v>
      </c>
      <c r="BE243" s="204">
        <f>IF(N243="základní",J243,0)</f>
        <v>0</v>
      </c>
      <c r="BF243" s="204">
        <f>IF(N243="snížená",J243,0)</f>
        <v>0</v>
      </c>
      <c r="BG243" s="204">
        <f>IF(N243="zákl. přenesená",J243,0)</f>
        <v>0</v>
      </c>
      <c r="BH243" s="204">
        <f>IF(N243="sníž. přenesená",J243,0)</f>
        <v>0</v>
      </c>
      <c r="BI243" s="204">
        <f>IF(N243="nulová",J243,0)</f>
        <v>0</v>
      </c>
      <c r="BJ243" s="18" t="s">
        <v>84</v>
      </c>
      <c r="BK243" s="204">
        <f>ROUND(I243*H243,2)</f>
        <v>0</v>
      </c>
      <c r="BL243" s="18" t="s">
        <v>341</v>
      </c>
      <c r="BM243" s="203" t="s">
        <v>2407</v>
      </c>
    </row>
    <row r="244" spans="2:51" s="13" customFormat="1" ht="12">
      <c r="B244" s="214"/>
      <c r="C244" s="215"/>
      <c r="D244" s="205" t="s">
        <v>284</v>
      </c>
      <c r="E244" s="216" t="s">
        <v>1</v>
      </c>
      <c r="F244" s="217" t="s">
        <v>2408</v>
      </c>
      <c r="G244" s="215"/>
      <c r="H244" s="218">
        <v>19</v>
      </c>
      <c r="I244" s="219"/>
      <c r="J244" s="215"/>
      <c r="K244" s="215"/>
      <c r="L244" s="220"/>
      <c r="M244" s="221"/>
      <c r="N244" s="222"/>
      <c r="O244" s="222"/>
      <c r="P244" s="222"/>
      <c r="Q244" s="222"/>
      <c r="R244" s="222"/>
      <c r="S244" s="222"/>
      <c r="T244" s="223"/>
      <c r="AT244" s="224" t="s">
        <v>284</v>
      </c>
      <c r="AU244" s="224" t="s">
        <v>86</v>
      </c>
      <c r="AV244" s="13" t="s">
        <v>86</v>
      </c>
      <c r="AW244" s="13" t="s">
        <v>32</v>
      </c>
      <c r="AX244" s="13" t="s">
        <v>84</v>
      </c>
      <c r="AY244" s="224" t="s">
        <v>205</v>
      </c>
    </row>
    <row r="245" spans="1:65" s="2" customFormat="1" ht="24.2" customHeight="1">
      <c r="A245" s="35"/>
      <c r="B245" s="36"/>
      <c r="C245" s="192" t="s">
        <v>893</v>
      </c>
      <c r="D245" s="192" t="s">
        <v>207</v>
      </c>
      <c r="E245" s="193" t="s">
        <v>2409</v>
      </c>
      <c r="F245" s="194" t="s">
        <v>2410</v>
      </c>
      <c r="G245" s="195" t="s">
        <v>221</v>
      </c>
      <c r="H245" s="196">
        <v>3</v>
      </c>
      <c r="I245" s="197"/>
      <c r="J245" s="198">
        <f>ROUND(I245*H245,2)</f>
        <v>0</v>
      </c>
      <c r="K245" s="194" t="s">
        <v>1</v>
      </c>
      <c r="L245" s="40"/>
      <c r="M245" s="199" t="s">
        <v>1</v>
      </c>
      <c r="N245" s="200" t="s">
        <v>41</v>
      </c>
      <c r="O245" s="72"/>
      <c r="P245" s="201">
        <f>O245*H245</f>
        <v>0</v>
      </c>
      <c r="Q245" s="201">
        <v>0.00419</v>
      </c>
      <c r="R245" s="201">
        <f>Q245*H245</f>
        <v>0.012570000000000001</v>
      </c>
      <c r="S245" s="201">
        <v>0</v>
      </c>
      <c r="T245" s="202">
        <f>S245*H245</f>
        <v>0</v>
      </c>
      <c r="U245" s="35"/>
      <c r="V245" s="35"/>
      <c r="W245" s="35"/>
      <c r="X245" s="35"/>
      <c r="Y245" s="35"/>
      <c r="Z245" s="35"/>
      <c r="AA245" s="35"/>
      <c r="AB245" s="35"/>
      <c r="AC245" s="35"/>
      <c r="AD245" s="35"/>
      <c r="AE245" s="35"/>
      <c r="AR245" s="203" t="s">
        <v>341</v>
      </c>
      <c r="AT245" s="203" t="s">
        <v>207</v>
      </c>
      <c r="AU245" s="203" t="s">
        <v>86</v>
      </c>
      <c r="AY245" s="18" t="s">
        <v>205</v>
      </c>
      <c r="BE245" s="204">
        <f>IF(N245="základní",J245,0)</f>
        <v>0</v>
      </c>
      <c r="BF245" s="204">
        <f>IF(N245="snížená",J245,0)</f>
        <v>0</v>
      </c>
      <c r="BG245" s="204">
        <f>IF(N245="zákl. přenesená",J245,0)</f>
        <v>0</v>
      </c>
      <c r="BH245" s="204">
        <f>IF(N245="sníž. přenesená",J245,0)</f>
        <v>0</v>
      </c>
      <c r="BI245" s="204">
        <f>IF(N245="nulová",J245,0)</f>
        <v>0</v>
      </c>
      <c r="BJ245" s="18" t="s">
        <v>84</v>
      </c>
      <c r="BK245" s="204">
        <f>ROUND(I245*H245,2)</f>
        <v>0</v>
      </c>
      <c r="BL245" s="18" t="s">
        <v>341</v>
      </c>
      <c r="BM245" s="203" t="s">
        <v>2411</v>
      </c>
    </row>
    <row r="246" spans="1:65" s="2" customFormat="1" ht="14.45" customHeight="1">
      <c r="A246" s="35"/>
      <c r="B246" s="36"/>
      <c r="C246" s="250" t="s">
        <v>898</v>
      </c>
      <c r="D246" s="250" t="s">
        <v>502</v>
      </c>
      <c r="E246" s="251" t="s">
        <v>2412</v>
      </c>
      <c r="F246" s="252" t="s">
        <v>2413</v>
      </c>
      <c r="G246" s="253" t="s">
        <v>210</v>
      </c>
      <c r="H246" s="254">
        <v>3</v>
      </c>
      <c r="I246" s="255"/>
      <c r="J246" s="256">
        <f>ROUND(I246*H246,2)</f>
        <v>0</v>
      </c>
      <c r="K246" s="252" t="s">
        <v>1</v>
      </c>
      <c r="L246" s="257"/>
      <c r="M246" s="258" t="s">
        <v>1</v>
      </c>
      <c r="N246" s="259" t="s">
        <v>41</v>
      </c>
      <c r="O246" s="72"/>
      <c r="P246" s="201">
        <f>O246*H246</f>
        <v>0</v>
      </c>
      <c r="Q246" s="201">
        <v>0.0165</v>
      </c>
      <c r="R246" s="201">
        <f>Q246*H246</f>
        <v>0.0495</v>
      </c>
      <c r="S246" s="201">
        <v>0</v>
      </c>
      <c r="T246" s="202">
        <f>S246*H246</f>
        <v>0</v>
      </c>
      <c r="U246" s="35"/>
      <c r="V246" s="35"/>
      <c r="W246" s="35"/>
      <c r="X246" s="35"/>
      <c r="Y246" s="35"/>
      <c r="Z246" s="35"/>
      <c r="AA246" s="35"/>
      <c r="AB246" s="35"/>
      <c r="AC246" s="35"/>
      <c r="AD246" s="35"/>
      <c r="AE246" s="35"/>
      <c r="AR246" s="203" t="s">
        <v>245</v>
      </c>
      <c r="AT246" s="203" t="s">
        <v>502</v>
      </c>
      <c r="AU246" s="203" t="s">
        <v>86</v>
      </c>
      <c r="AY246" s="18" t="s">
        <v>205</v>
      </c>
      <c r="BE246" s="204">
        <f>IF(N246="základní",J246,0)</f>
        <v>0</v>
      </c>
      <c r="BF246" s="204">
        <f>IF(N246="snížená",J246,0)</f>
        <v>0</v>
      </c>
      <c r="BG246" s="204">
        <f>IF(N246="zákl. přenesená",J246,0)</f>
        <v>0</v>
      </c>
      <c r="BH246" s="204">
        <f>IF(N246="sníž. přenesená",J246,0)</f>
        <v>0</v>
      </c>
      <c r="BI246" s="204">
        <f>IF(N246="nulová",J246,0)</f>
        <v>0</v>
      </c>
      <c r="BJ246" s="18" t="s">
        <v>84</v>
      </c>
      <c r="BK246" s="204">
        <f>ROUND(I246*H246,2)</f>
        <v>0</v>
      </c>
      <c r="BL246" s="18" t="s">
        <v>211</v>
      </c>
      <c r="BM246" s="203" t="s">
        <v>2414</v>
      </c>
    </row>
    <row r="247" spans="1:65" s="2" customFormat="1" ht="24.2" customHeight="1">
      <c r="A247" s="35"/>
      <c r="B247" s="36"/>
      <c r="C247" s="250" t="s">
        <v>903</v>
      </c>
      <c r="D247" s="250" t="s">
        <v>502</v>
      </c>
      <c r="E247" s="251" t="s">
        <v>2415</v>
      </c>
      <c r="F247" s="252" t="s">
        <v>2416</v>
      </c>
      <c r="G247" s="253" t="s">
        <v>210</v>
      </c>
      <c r="H247" s="254">
        <v>3</v>
      </c>
      <c r="I247" s="255"/>
      <c r="J247" s="256">
        <f>ROUND(I247*H247,2)</f>
        <v>0</v>
      </c>
      <c r="K247" s="252" t="s">
        <v>1</v>
      </c>
      <c r="L247" s="257"/>
      <c r="M247" s="258" t="s">
        <v>1</v>
      </c>
      <c r="N247" s="259" t="s">
        <v>41</v>
      </c>
      <c r="O247" s="72"/>
      <c r="P247" s="201">
        <f>O247*H247</f>
        <v>0</v>
      </c>
      <c r="Q247" s="201">
        <v>0</v>
      </c>
      <c r="R247" s="201">
        <f>Q247*H247</f>
        <v>0</v>
      </c>
      <c r="S247" s="201">
        <v>0</v>
      </c>
      <c r="T247" s="202">
        <f>S247*H247</f>
        <v>0</v>
      </c>
      <c r="U247" s="35"/>
      <c r="V247" s="35"/>
      <c r="W247" s="35"/>
      <c r="X247" s="35"/>
      <c r="Y247" s="35"/>
      <c r="Z247" s="35"/>
      <c r="AA247" s="35"/>
      <c r="AB247" s="35"/>
      <c r="AC247" s="35"/>
      <c r="AD247" s="35"/>
      <c r="AE247" s="35"/>
      <c r="AR247" s="203" t="s">
        <v>245</v>
      </c>
      <c r="AT247" s="203" t="s">
        <v>502</v>
      </c>
      <c r="AU247" s="203" t="s">
        <v>86</v>
      </c>
      <c r="AY247" s="18" t="s">
        <v>205</v>
      </c>
      <c r="BE247" s="204">
        <f>IF(N247="základní",J247,0)</f>
        <v>0</v>
      </c>
      <c r="BF247" s="204">
        <f>IF(N247="snížená",J247,0)</f>
        <v>0</v>
      </c>
      <c r="BG247" s="204">
        <f>IF(N247="zákl. přenesená",J247,0)</f>
        <v>0</v>
      </c>
      <c r="BH247" s="204">
        <f>IF(N247="sníž. přenesená",J247,0)</f>
        <v>0</v>
      </c>
      <c r="BI247" s="204">
        <f>IF(N247="nulová",J247,0)</f>
        <v>0</v>
      </c>
      <c r="BJ247" s="18" t="s">
        <v>84</v>
      </c>
      <c r="BK247" s="204">
        <f>ROUND(I247*H247,2)</f>
        <v>0</v>
      </c>
      <c r="BL247" s="18" t="s">
        <v>211</v>
      </c>
      <c r="BM247" s="203" t="s">
        <v>2417</v>
      </c>
    </row>
    <row r="248" spans="1:65" s="2" customFormat="1" ht="24.2" customHeight="1">
      <c r="A248" s="35"/>
      <c r="B248" s="36"/>
      <c r="C248" s="250" t="s">
        <v>907</v>
      </c>
      <c r="D248" s="250" t="s">
        <v>502</v>
      </c>
      <c r="E248" s="251" t="s">
        <v>2418</v>
      </c>
      <c r="F248" s="252" t="s">
        <v>2419</v>
      </c>
      <c r="G248" s="253" t="s">
        <v>210</v>
      </c>
      <c r="H248" s="254">
        <v>3</v>
      </c>
      <c r="I248" s="255"/>
      <c r="J248" s="256">
        <f>ROUND(I248*H248,2)</f>
        <v>0</v>
      </c>
      <c r="K248" s="252" t="s">
        <v>1</v>
      </c>
      <c r="L248" s="257"/>
      <c r="M248" s="258" t="s">
        <v>1</v>
      </c>
      <c r="N248" s="259" t="s">
        <v>41</v>
      </c>
      <c r="O248" s="72"/>
      <c r="P248" s="201">
        <f>O248*H248</f>
        <v>0</v>
      </c>
      <c r="Q248" s="201">
        <v>0.0165</v>
      </c>
      <c r="R248" s="201">
        <f>Q248*H248</f>
        <v>0.0495</v>
      </c>
      <c r="S248" s="201">
        <v>0</v>
      </c>
      <c r="T248" s="202">
        <f>S248*H248</f>
        <v>0</v>
      </c>
      <c r="U248" s="35"/>
      <c r="V248" s="35"/>
      <c r="W248" s="35"/>
      <c r="X248" s="35"/>
      <c r="Y248" s="35"/>
      <c r="Z248" s="35"/>
      <c r="AA248" s="35"/>
      <c r="AB248" s="35"/>
      <c r="AC248" s="35"/>
      <c r="AD248" s="35"/>
      <c r="AE248" s="35"/>
      <c r="AR248" s="203" t="s">
        <v>245</v>
      </c>
      <c r="AT248" s="203" t="s">
        <v>502</v>
      </c>
      <c r="AU248" s="203" t="s">
        <v>86</v>
      </c>
      <c r="AY248" s="18" t="s">
        <v>205</v>
      </c>
      <c r="BE248" s="204">
        <f>IF(N248="základní",J248,0)</f>
        <v>0</v>
      </c>
      <c r="BF248" s="204">
        <f>IF(N248="snížená",J248,0)</f>
        <v>0</v>
      </c>
      <c r="BG248" s="204">
        <f>IF(N248="zákl. přenesená",J248,0)</f>
        <v>0</v>
      </c>
      <c r="BH248" s="204">
        <f>IF(N248="sníž. přenesená",J248,0)</f>
        <v>0</v>
      </c>
      <c r="BI248" s="204">
        <f>IF(N248="nulová",J248,0)</f>
        <v>0</v>
      </c>
      <c r="BJ248" s="18" t="s">
        <v>84</v>
      </c>
      <c r="BK248" s="204">
        <f>ROUND(I248*H248,2)</f>
        <v>0</v>
      </c>
      <c r="BL248" s="18" t="s">
        <v>211</v>
      </c>
      <c r="BM248" s="203" t="s">
        <v>2420</v>
      </c>
    </row>
    <row r="249" spans="1:65" s="2" customFormat="1" ht="24.2" customHeight="1">
      <c r="A249" s="35"/>
      <c r="B249" s="36"/>
      <c r="C249" s="192" t="s">
        <v>913</v>
      </c>
      <c r="D249" s="192" t="s">
        <v>207</v>
      </c>
      <c r="E249" s="193" t="s">
        <v>2421</v>
      </c>
      <c r="F249" s="194" t="s">
        <v>2422</v>
      </c>
      <c r="G249" s="195" t="s">
        <v>221</v>
      </c>
      <c r="H249" s="196">
        <v>1</v>
      </c>
      <c r="I249" s="197"/>
      <c r="J249" s="198">
        <f>ROUND(I249*H249,2)</f>
        <v>0</v>
      </c>
      <c r="K249" s="194" t="s">
        <v>278</v>
      </c>
      <c r="L249" s="40"/>
      <c r="M249" s="199" t="s">
        <v>1</v>
      </c>
      <c r="N249" s="200" t="s">
        <v>41</v>
      </c>
      <c r="O249" s="72"/>
      <c r="P249" s="201">
        <f>O249*H249</f>
        <v>0</v>
      </c>
      <c r="Q249" s="201">
        <v>0.01689</v>
      </c>
      <c r="R249" s="201">
        <f>Q249*H249</f>
        <v>0.01689</v>
      </c>
      <c r="S249" s="201">
        <v>0</v>
      </c>
      <c r="T249" s="202">
        <f>S249*H249</f>
        <v>0</v>
      </c>
      <c r="U249" s="35"/>
      <c r="V249" s="35"/>
      <c r="W249" s="35"/>
      <c r="X249" s="35"/>
      <c r="Y249" s="35"/>
      <c r="Z249" s="35"/>
      <c r="AA249" s="35"/>
      <c r="AB249" s="35"/>
      <c r="AC249" s="35"/>
      <c r="AD249" s="35"/>
      <c r="AE249" s="35"/>
      <c r="AR249" s="203" t="s">
        <v>341</v>
      </c>
      <c r="AT249" s="203" t="s">
        <v>207</v>
      </c>
      <c r="AU249" s="203" t="s">
        <v>86</v>
      </c>
      <c r="AY249" s="18" t="s">
        <v>205</v>
      </c>
      <c r="BE249" s="204">
        <f>IF(N249="základní",J249,0)</f>
        <v>0</v>
      </c>
      <c r="BF249" s="204">
        <f>IF(N249="snížená",J249,0)</f>
        <v>0</v>
      </c>
      <c r="BG249" s="204">
        <f>IF(N249="zákl. přenesená",J249,0)</f>
        <v>0</v>
      </c>
      <c r="BH249" s="204">
        <f>IF(N249="sníž. přenesená",J249,0)</f>
        <v>0</v>
      </c>
      <c r="BI249" s="204">
        <f>IF(N249="nulová",J249,0)</f>
        <v>0</v>
      </c>
      <c r="BJ249" s="18" t="s">
        <v>84</v>
      </c>
      <c r="BK249" s="204">
        <f>ROUND(I249*H249,2)</f>
        <v>0</v>
      </c>
      <c r="BL249" s="18" t="s">
        <v>341</v>
      </c>
      <c r="BM249" s="203" t="s">
        <v>2423</v>
      </c>
    </row>
    <row r="250" spans="2:51" s="13" customFormat="1" ht="12">
      <c r="B250" s="214"/>
      <c r="C250" s="215"/>
      <c r="D250" s="205" t="s">
        <v>284</v>
      </c>
      <c r="E250" s="216" t="s">
        <v>1</v>
      </c>
      <c r="F250" s="217" t="s">
        <v>2424</v>
      </c>
      <c r="G250" s="215"/>
      <c r="H250" s="218">
        <v>1</v>
      </c>
      <c r="I250" s="219"/>
      <c r="J250" s="215"/>
      <c r="K250" s="215"/>
      <c r="L250" s="220"/>
      <c r="M250" s="221"/>
      <c r="N250" s="222"/>
      <c r="O250" s="222"/>
      <c r="P250" s="222"/>
      <c r="Q250" s="222"/>
      <c r="R250" s="222"/>
      <c r="S250" s="222"/>
      <c r="T250" s="223"/>
      <c r="AT250" s="224" t="s">
        <v>284</v>
      </c>
      <c r="AU250" s="224" t="s">
        <v>86</v>
      </c>
      <c r="AV250" s="13" t="s">
        <v>86</v>
      </c>
      <c r="AW250" s="13" t="s">
        <v>32</v>
      </c>
      <c r="AX250" s="13" t="s">
        <v>84</v>
      </c>
      <c r="AY250" s="224" t="s">
        <v>205</v>
      </c>
    </row>
    <row r="251" spans="1:65" s="2" customFormat="1" ht="37.9" customHeight="1">
      <c r="A251" s="35"/>
      <c r="B251" s="36"/>
      <c r="C251" s="192" t="s">
        <v>919</v>
      </c>
      <c r="D251" s="192" t="s">
        <v>207</v>
      </c>
      <c r="E251" s="193" t="s">
        <v>2425</v>
      </c>
      <c r="F251" s="194" t="s">
        <v>2426</v>
      </c>
      <c r="G251" s="195" t="s">
        <v>210</v>
      </c>
      <c r="H251" s="196">
        <v>1</v>
      </c>
      <c r="I251" s="197"/>
      <c r="J251" s="198">
        <f aca="true" t="shared" si="30" ref="J251:J269">ROUND(I251*H251,2)</f>
        <v>0</v>
      </c>
      <c r="K251" s="194" t="s">
        <v>1</v>
      </c>
      <c r="L251" s="40"/>
      <c r="M251" s="199" t="s">
        <v>1</v>
      </c>
      <c r="N251" s="200" t="s">
        <v>41</v>
      </c>
      <c r="O251" s="72"/>
      <c r="P251" s="201">
        <f aca="true" t="shared" si="31" ref="P251:P269">O251*H251</f>
        <v>0</v>
      </c>
      <c r="Q251" s="201">
        <v>0</v>
      </c>
      <c r="R251" s="201">
        <f aca="true" t="shared" si="32" ref="R251:R269">Q251*H251</f>
        <v>0</v>
      </c>
      <c r="S251" s="201">
        <v>0</v>
      </c>
      <c r="T251" s="202">
        <f aca="true" t="shared" si="33" ref="T251:T269">S251*H251</f>
        <v>0</v>
      </c>
      <c r="U251" s="35"/>
      <c r="V251" s="35"/>
      <c r="W251" s="35"/>
      <c r="X251" s="35"/>
      <c r="Y251" s="35"/>
      <c r="Z251" s="35"/>
      <c r="AA251" s="35"/>
      <c r="AB251" s="35"/>
      <c r="AC251" s="35"/>
      <c r="AD251" s="35"/>
      <c r="AE251" s="35"/>
      <c r="AR251" s="203" t="s">
        <v>211</v>
      </c>
      <c r="AT251" s="203" t="s">
        <v>207</v>
      </c>
      <c r="AU251" s="203" t="s">
        <v>86</v>
      </c>
      <c r="AY251" s="18" t="s">
        <v>205</v>
      </c>
      <c r="BE251" s="204">
        <f aca="true" t="shared" si="34" ref="BE251:BE269">IF(N251="základní",J251,0)</f>
        <v>0</v>
      </c>
      <c r="BF251" s="204">
        <f aca="true" t="shared" si="35" ref="BF251:BF269">IF(N251="snížená",J251,0)</f>
        <v>0</v>
      </c>
      <c r="BG251" s="204">
        <f aca="true" t="shared" si="36" ref="BG251:BG269">IF(N251="zákl. přenesená",J251,0)</f>
        <v>0</v>
      </c>
      <c r="BH251" s="204">
        <f aca="true" t="shared" si="37" ref="BH251:BH269">IF(N251="sníž. přenesená",J251,0)</f>
        <v>0</v>
      </c>
      <c r="BI251" s="204">
        <f aca="true" t="shared" si="38" ref="BI251:BI269">IF(N251="nulová",J251,0)</f>
        <v>0</v>
      </c>
      <c r="BJ251" s="18" t="s">
        <v>84</v>
      </c>
      <c r="BK251" s="204">
        <f aca="true" t="shared" si="39" ref="BK251:BK269">ROUND(I251*H251,2)</f>
        <v>0</v>
      </c>
      <c r="BL251" s="18" t="s">
        <v>211</v>
      </c>
      <c r="BM251" s="203" t="s">
        <v>2427</v>
      </c>
    </row>
    <row r="252" spans="1:65" s="2" customFormat="1" ht="49.15" customHeight="1">
      <c r="A252" s="35"/>
      <c r="B252" s="36"/>
      <c r="C252" s="192" t="s">
        <v>924</v>
      </c>
      <c r="D252" s="192" t="s">
        <v>207</v>
      </c>
      <c r="E252" s="193" t="s">
        <v>2428</v>
      </c>
      <c r="F252" s="194" t="s">
        <v>2429</v>
      </c>
      <c r="G252" s="195" t="s">
        <v>210</v>
      </c>
      <c r="H252" s="196">
        <v>1</v>
      </c>
      <c r="I252" s="197"/>
      <c r="J252" s="198">
        <f t="shared" si="30"/>
        <v>0</v>
      </c>
      <c r="K252" s="194" t="s">
        <v>1</v>
      </c>
      <c r="L252" s="40"/>
      <c r="M252" s="199" t="s">
        <v>1</v>
      </c>
      <c r="N252" s="200" t="s">
        <v>41</v>
      </c>
      <c r="O252" s="72"/>
      <c r="P252" s="201">
        <f t="shared" si="31"/>
        <v>0</v>
      </c>
      <c r="Q252" s="201">
        <v>0</v>
      </c>
      <c r="R252" s="201">
        <f t="shared" si="32"/>
        <v>0</v>
      </c>
      <c r="S252" s="201">
        <v>0</v>
      </c>
      <c r="T252" s="202">
        <f t="shared" si="33"/>
        <v>0</v>
      </c>
      <c r="U252" s="35"/>
      <c r="V252" s="35"/>
      <c r="W252" s="35"/>
      <c r="X252" s="35"/>
      <c r="Y252" s="35"/>
      <c r="Z252" s="35"/>
      <c r="AA252" s="35"/>
      <c r="AB252" s="35"/>
      <c r="AC252" s="35"/>
      <c r="AD252" s="35"/>
      <c r="AE252" s="35"/>
      <c r="AR252" s="203" t="s">
        <v>211</v>
      </c>
      <c r="AT252" s="203" t="s">
        <v>207</v>
      </c>
      <c r="AU252" s="203" t="s">
        <v>86</v>
      </c>
      <c r="AY252" s="18" t="s">
        <v>205</v>
      </c>
      <c r="BE252" s="204">
        <f t="shared" si="34"/>
        <v>0</v>
      </c>
      <c r="BF252" s="204">
        <f t="shared" si="35"/>
        <v>0</v>
      </c>
      <c r="BG252" s="204">
        <f t="shared" si="36"/>
        <v>0</v>
      </c>
      <c r="BH252" s="204">
        <f t="shared" si="37"/>
        <v>0</v>
      </c>
      <c r="BI252" s="204">
        <f t="shared" si="38"/>
        <v>0</v>
      </c>
      <c r="BJ252" s="18" t="s">
        <v>84</v>
      </c>
      <c r="BK252" s="204">
        <f t="shared" si="39"/>
        <v>0</v>
      </c>
      <c r="BL252" s="18" t="s">
        <v>211</v>
      </c>
      <c r="BM252" s="203" t="s">
        <v>2430</v>
      </c>
    </row>
    <row r="253" spans="1:65" s="2" customFormat="1" ht="37.9" customHeight="1">
      <c r="A253" s="35"/>
      <c r="B253" s="36"/>
      <c r="C253" s="192" t="s">
        <v>929</v>
      </c>
      <c r="D253" s="192" t="s">
        <v>207</v>
      </c>
      <c r="E253" s="193" t="s">
        <v>2431</v>
      </c>
      <c r="F253" s="194" t="s">
        <v>2432</v>
      </c>
      <c r="G253" s="195" t="s">
        <v>210</v>
      </c>
      <c r="H253" s="196">
        <v>1</v>
      </c>
      <c r="I253" s="197"/>
      <c r="J253" s="198">
        <f t="shared" si="30"/>
        <v>0</v>
      </c>
      <c r="K253" s="194" t="s">
        <v>1</v>
      </c>
      <c r="L253" s="40"/>
      <c r="M253" s="199" t="s">
        <v>1</v>
      </c>
      <c r="N253" s="200" t="s">
        <v>41</v>
      </c>
      <c r="O253" s="72"/>
      <c r="P253" s="201">
        <f t="shared" si="31"/>
        <v>0</v>
      </c>
      <c r="Q253" s="201">
        <v>0</v>
      </c>
      <c r="R253" s="201">
        <f t="shared" si="32"/>
        <v>0</v>
      </c>
      <c r="S253" s="201">
        <v>0</v>
      </c>
      <c r="T253" s="202">
        <f t="shared" si="33"/>
        <v>0</v>
      </c>
      <c r="U253" s="35"/>
      <c r="V253" s="35"/>
      <c r="W253" s="35"/>
      <c r="X253" s="35"/>
      <c r="Y253" s="35"/>
      <c r="Z253" s="35"/>
      <c r="AA253" s="35"/>
      <c r="AB253" s="35"/>
      <c r="AC253" s="35"/>
      <c r="AD253" s="35"/>
      <c r="AE253" s="35"/>
      <c r="AR253" s="203" t="s">
        <v>211</v>
      </c>
      <c r="AT253" s="203" t="s">
        <v>207</v>
      </c>
      <c r="AU253" s="203" t="s">
        <v>86</v>
      </c>
      <c r="AY253" s="18" t="s">
        <v>205</v>
      </c>
      <c r="BE253" s="204">
        <f t="shared" si="34"/>
        <v>0</v>
      </c>
      <c r="BF253" s="204">
        <f t="shared" si="35"/>
        <v>0</v>
      </c>
      <c r="BG253" s="204">
        <f t="shared" si="36"/>
        <v>0</v>
      </c>
      <c r="BH253" s="204">
        <f t="shared" si="37"/>
        <v>0</v>
      </c>
      <c r="BI253" s="204">
        <f t="shared" si="38"/>
        <v>0</v>
      </c>
      <c r="BJ253" s="18" t="s">
        <v>84</v>
      </c>
      <c r="BK253" s="204">
        <f t="shared" si="39"/>
        <v>0</v>
      </c>
      <c r="BL253" s="18" t="s">
        <v>211</v>
      </c>
      <c r="BM253" s="203" t="s">
        <v>2433</v>
      </c>
    </row>
    <row r="254" spans="1:65" s="2" customFormat="1" ht="37.9" customHeight="1">
      <c r="A254" s="35"/>
      <c r="B254" s="36"/>
      <c r="C254" s="192" t="s">
        <v>935</v>
      </c>
      <c r="D254" s="192" t="s">
        <v>207</v>
      </c>
      <c r="E254" s="193" t="s">
        <v>2434</v>
      </c>
      <c r="F254" s="194" t="s">
        <v>2435</v>
      </c>
      <c r="G254" s="195" t="s">
        <v>210</v>
      </c>
      <c r="H254" s="196">
        <v>1</v>
      </c>
      <c r="I254" s="197"/>
      <c r="J254" s="198">
        <f t="shared" si="30"/>
        <v>0</v>
      </c>
      <c r="K254" s="194" t="s">
        <v>1</v>
      </c>
      <c r="L254" s="40"/>
      <c r="M254" s="199" t="s">
        <v>1</v>
      </c>
      <c r="N254" s="200" t="s">
        <v>41</v>
      </c>
      <c r="O254" s="72"/>
      <c r="P254" s="201">
        <f t="shared" si="31"/>
        <v>0</v>
      </c>
      <c r="Q254" s="201">
        <v>0</v>
      </c>
      <c r="R254" s="201">
        <f t="shared" si="32"/>
        <v>0</v>
      </c>
      <c r="S254" s="201">
        <v>0</v>
      </c>
      <c r="T254" s="202">
        <f t="shared" si="33"/>
        <v>0</v>
      </c>
      <c r="U254" s="35"/>
      <c r="V254" s="35"/>
      <c r="W254" s="35"/>
      <c r="X254" s="35"/>
      <c r="Y254" s="35"/>
      <c r="Z254" s="35"/>
      <c r="AA254" s="35"/>
      <c r="AB254" s="35"/>
      <c r="AC254" s="35"/>
      <c r="AD254" s="35"/>
      <c r="AE254" s="35"/>
      <c r="AR254" s="203" t="s">
        <v>211</v>
      </c>
      <c r="AT254" s="203" t="s">
        <v>207</v>
      </c>
      <c r="AU254" s="203" t="s">
        <v>86</v>
      </c>
      <c r="AY254" s="18" t="s">
        <v>205</v>
      </c>
      <c r="BE254" s="204">
        <f t="shared" si="34"/>
        <v>0</v>
      </c>
      <c r="BF254" s="204">
        <f t="shared" si="35"/>
        <v>0</v>
      </c>
      <c r="BG254" s="204">
        <f t="shared" si="36"/>
        <v>0</v>
      </c>
      <c r="BH254" s="204">
        <f t="shared" si="37"/>
        <v>0</v>
      </c>
      <c r="BI254" s="204">
        <f t="shared" si="38"/>
        <v>0</v>
      </c>
      <c r="BJ254" s="18" t="s">
        <v>84</v>
      </c>
      <c r="BK254" s="204">
        <f t="shared" si="39"/>
        <v>0</v>
      </c>
      <c r="BL254" s="18" t="s">
        <v>211</v>
      </c>
      <c r="BM254" s="203" t="s">
        <v>2436</v>
      </c>
    </row>
    <row r="255" spans="1:65" s="2" customFormat="1" ht="24.2" customHeight="1">
      <c r="A255" s="35"/>
      <c r="B255" s="36"/>
      <c r="C255" s="192" t="s">
        <v>941</v>
      </c>
      <c r="D255" s="192" t="s">
        <v>207</v>
      </c>
      <c r="E255" s="193" t="s">
        <v>2437</v>
      </c>
      <c r="F255" s="194" t="s">
        <v>2438</v>
      </c>
      <c r="G255" s="195" t="s">
        <v>210</v>
      </c>
      <c r="H255" s="196">
        <v>2</v>
      </c>
      <c r="I255" s="197"/>
      <c r="J255" s="198">
        <f t="shared" si="30"/>
        <v>0</v>
      </c>
      <c r="K255" s="194" t="s">
        <v>1</v>
      </c>
      <c r="L255" s="40"/>
      <c r="M255" s="199" t="s">
        <v>1</v>
      </c>
      <c r="N255" s="200" t="s">
        <v>41</v>
      </c>
      <c r="O255" s="72"/>
      <c r="P255" s="201">
        <f t="shared" si="31"/>
        <v>0</v>
      </c>
      <c r="Q255" s="201">
        <v>0</v>
      </c>
      <c r="R255" s="201">
        <f t="shared" si="32"/>
        <v>0</v>
      </c>
      <c r="S255" s="201">
        <v>0</v>
      </c>
      <c r="T255" s="202">
        <f t="shared" si="33"/>
        <v>0</v>
      </c>
      <c r="U255" s="35"/>
      <c r="V255" s="35"/>
      <c r="W255" s="35"/>
      <c r="X255" s="35"/>
      <c r="Y255" s="35"/>
      <c r="Z255" s="35"/>
      <c r="AA255" s="35"/>
      <c r="AB255" s="35"/>
      <c r="AC255" s="35"/>
      <c r="AD255" s="35"/>
      <c r="AE255" s="35"/>
      <c r="AR255" s="203" t="s">
        <v>341</v>
      </c>
      <c r="AT255" s="203" t="s">
        <v>207</v>
      </c>
      <c r="AU255" s="203" t="s">
        <v>86</v>
      </c>
      <c r="AY255" s="18" t="s">
        <v>205</v>
      </c>
      <c r="BE255" s="204">
        <f t="shared" si="34"/>
        <v>0</v>
      </c>
      <c r="BF255" s="204">
        <f t="shared" si="35"/>
        <v>0</v>
      </c>
      <c r="BG255" s="204">
        <f t="shared" si="36"/>
        <v>0</v>
      </c>
      <c r="BH255" s="204">
        <f t="shared" si="37"/>
        <v>0</v>
      </c>
      <c r="BI255" s="204">
        <f t="shared" si="38"/>
        <v>0</v>
      </c>
      <c r="BJ255" s="18" t="s">
        <v>84</v>
      </c>
      <c r="BK255" s="204">
        <f t="shared" si="39"/>
        <v>0</v>
      </c>
      <c r="BL255" s="18" t="s">
        <v>341</v>
      </c>
      <c r="BM255" s="203" t="s">
        <v>2439</v>
      </c>
    </row>
    <row r="256" spans="1:65" s="2" customFormat="1" ht="24.2" customHeight="1">
      <c r="A256" s="35"/>
      <c r="B256" s="36"/>
      <c r="C256" s="192" t="s">
        <v>947</v>
      </c>
      <c r="D256" s="192" t="s">
        <v>207</v>
      </c>
      <c r="E256" s="193" t="s">
        <v>2440</v>
      </c>
      <c r="F256" s="194" t="s">
        <v>2441</v>
      </c>
      <c r="G256" s="195" t="s">
        <v>221</v>
      </c>
      <c r="H256" s="196">
        <v>9</v>
      </c>
      <c r="I256" s="197"/>
      <c r="J256" s="198">
        <f t="shared" si="30"/>
        <v>0</v>
      </c>
      <c r="K256" s="194" t="s">
        <v>1</v>
      </c>
      <c r="L256" s="40"/>
      <c r="M256" s="199" t="s">
        <v>1</v>
      </c>
      <c r="N256" s="200" t="s">
        <v>41</v>
      </c>
      <c r="O256" s="72"/>
      <c r="P256" s="201">
        <f t="shared" si="31"/>
        <v>0</v>
      </c>
      <c r="Q256" s="201">
        <v>0.00254</v>
      </c>
      <c r="R256" s="201">
        <f t="shared" si="32"/>
        <v>0.022860000000000002</v>
      </c>
      <c r="S256" s="201">
        <v>0</v>
      </c>
      <c r="T256" s="202">
        <f t="shared" si="33"/>
        <v>0</v>
      </c>
      <c r="U256" s="35"/>
      <c r="V256" s="35"/>
      <c r="W256" s="35"/>
      <c r="X256" s="35"/>
      <c r="Y256" s="35"/>
      <c r="Z256" s="35"/>
      <c r="AA256" s="35"/>
      <c r="AB256" s="35"/>
      <c r="AC256" s="35"/>
      <c r="AD256" s="35"/>
      <c r="AE256" s="35"/>
      <c r="AR256" s="203" t="s">
        <v>341</v>
      </c>
      <c r="AT256" s="203" t="s">
        <v>207</v>
      </c>
      <c r="AU256" s="203" t="s">
        <v>86</v>
      </c>
      <c r="AY256" s="18" t="s">
        <v>205</v>
      </c>
      <c r="BE256" s="204">
        <f t="shared" si="34"/>
        <v>0</v>
      </c>
      <c r="BF256" s="204">
        <f t="shared" si="35"/>
        <v>0</v>
      </c>
      <c r="BG256" s="204">
        <f t="shared" si="36"/>
        <v>0</v>
      </c>
      <c r="BH256" s="204">
        <f t="shared" si="37"/>
        <v>0</v>
      </c>
      <c r="BI256" s="204">
        <f t="shared" si="38"/>
        <v>0</v>
      </c>
      <c r="BJ256" s="18" t="s">
        <v>84</v>
      </c>
      <c r="BK256" s="204">
        <f t="shared" si="39"/>
        <v>0</v>
      </c>
      <c r="BL256" s="18" t="s">
        <v>341</v>
      </c>
      <c r="BM256" s="203" t="s">
        <v>2442</v>
      </c>
    </row>
    <row r="257" spans="1:65" s="2" customFormat="1" ht="24.2" customHeight="1">
      <c r="A257" s="35"/>
      <c r="B257" s="36"/>
      <c r="C257" s="192" t="s">
        <v>952</v>
      </c>
      <c r="D257" s="192" t="s">
        <v>207</v>
      </c>
      <c r="E257" s="193" t="s">
        <v>2443</v>
      </c>
      <c r="F257" s="194" t="s">
        <v>2444</v>
      </c>
      <c r="G257" s="195" t="s">
        <v>210</v>
      </c>
      <c r="H257" s="196">
        <v>2</v>
      </c>
      <c r="I257" s="197"/>
      <c r="J257" s="198">
        <f t="shared" si="30"/>
        <v>0</v>
      </c>
      <c r="K257" s="194" t="s">
        <v>963</v>
      </c>
      <c r="L257" s="40"/>
      <c r="M257" s="199" t="s">
        <v>1</v>
      </c>
      <c r="N257" s="200" t="s">
        <v>41</v>
      </c>
      <c r="O257" s="72"/>
      <c r="P257" s="201">
        <f t="shared" si="31"/>
        <v>0</v>
      </c>
      <c r="Q257" s="201">
        <v>0.00016</v>
      </c>
      <c r="R257" s="201">
        <f t="shared" si="32"/>
        <v>0.00032</v>
      </c>
      <c r="S257" s="201">
        <v>0</v>
      </c>
      <c r="T257" s="202">
        <f t="shared" si="33"/>
        <v>0</v>
      </c>
      <c r="U257" s="35"/>
      <c r="V257" s="35"/>
      <c r="W257" s="35"/>
      <c r="X257" s="35"/>
      <c r="Y257" s="35"/>
      <c r="Z257" s="35"/>
      <c r="AA257" s="35"/>
      <c r="AB257" s="35"/>
      <c r="AC257" s="35"/>
      <c r="AD257" s="35"/>
      <c r="AE257" s="35"/>
      <c r="AR257" s="203" t="s">
        <v>341</v>
      </c>
      <c r="AT257" s="203" t="s">
        <v>207</v>
      </c>
      <c r="AU257" s="203" t="s">
        <v>86</v>
      </c>
      <c r="AY257" s="18" t="s">
        <v>205</v>
      </c>
      <c r="BE257" s="204">
        <f t="shared" si="34"/>
        <v>0</v>
      </c>
      <c r="BF257" s="204">
        <f t="shared" si="35"/>
        <v>0</v>
      </c>
      <c r="BG257" s="204">
        <f t="shared" si="36"/>
        <v>0</v>
      </c>
      <c r="BH257" s="204">
        <f t="shared" si="37"/>
        <v>0</v>
      </c>
      <c r="BI257" s="204">
        <f t="shared" si="38"/>
        <v>0</v>
      </c>
      <c r="BJ257" s="18" t="s">
        <v>84</v>
      </c>
      <c r="BK257" s="204">
        <f t="shared" si="39"/>
        <v>0</v>
      </c>
      <c r="BL257" s="18" t="s">
        <v>341</v>
      </c>
      <c r="BM257" s="203" t="s">
        <v>2445</v>
      </c>
    </row>
    <row r="258" spans="1:65" s="2" customFormat="1" ht="14.45" customHeight="1">
      <c r="A258" s="35"/>
      <c r="B258" s="36"/>
      <c r="C258" s="250" t="s">
        <v>956</v>
      </c>
      <c r="D258" s="250" t="s">
        <v>502</v>
      </c>
      <c r="E258" s="251" t="s">
        <v>2446</v>
      </c>
      <c r="F258" s="252" t="s">
        <v>2447</v>
      </c>
      <c r="G258" s="253" t="s">
        <v>210</v>
      </c>
      <c r="H258" s="254">
        <v>2</v>
      </c>
      <c r="I258" s="255"/>
      <c r="J258" s="256">
        <f t="shared" si="30"/>
        <v>0</v>
      </c>
      <c r="K258" s="252" t="s">
        <v>1</v>
      </c>
      <c r="L258" s="257"/>
      <c r="M258" s="258" t="s">
        <v>1</v>
      </c>
      <c r="N258" s="259" t="s">
        <v>41</v>
      </c>
      <c r="O258" s="72"/>
      <c r="P258" s="201">
        <f t="shared" si="31"/>
        <v>0</v>
      </c>
      <c r="Q258" s="201">
        <v>0</v>
      </c>
      <c r="R258" s="201">
        <f t="shared" si="32"/>
        <v>0</v>
      </c>
      <c r="S258" s="201">
        <v>0</v>
      </c>
      <c r="T258" s="202">
        <f t="shared" si="33"/>
        <v>0</v>
      </c>
      <c r="U258" s="35"/>
      <c r="V258" s="35"/>
      <c r="W258" s="35"/>
      <c r="X258" s="35"/>
      <c r="Y258" s="35"/>
      <c r="Z258" s="35"/>
      <c r="AA258" s="35"/>
      <c r="AB258" s="35"/>
      <c r="AC258" s="35"/>
      <c r="AD258" s="35"/>
      <c r="AE258" s="35"/>
      <c r="AR258" s="203" t="s">
        <v>643</v>
      </c>
      <c r="AT258" s="203" t="s">
        <v>502</v>
      </c>
      <c r="AU258" s="203" t="s">
        <v>86</v>
      </c>
      <c r="AY258" s="18" t="s">
        <v>205</v>
      </c>
      <c r="BE258" s="204">
        <f t="shared" si="34"/>
        <v>0</v>
      </c>
      <c r="BF258" s="204">
        <f t="shared" si="35"/>
        <v>0</v>
      </c>
      <c r="BG258" s="204">
        <f t="shared" si="36"/>
        <v>0</v>
      </c>
      <c r="BH258" s="204">
        <f t="shared" si="37"/>
        <v>0</v>
      </c>
      <c r="BI258" s="204">
        <f t="shared" si="38"/>
        <v>0</v>
      </c>
      <c r="BJ258" s="18" t="s">
        <v>84</v>
      </c>
      <c r="BK258" s="204">
        <f t="shared" si="39"/>
        <v>0</v>
      </c>
      <c r="BL258" s="18" t="s">
        <v>341</v>
      </c>
      <c r="BM258" s="203" t="s">
        <v>2448</v>
      </c>
    </row>
    <row r="259" spans="1:65" s="2" customFormat="1" ht="14.45" customHeight="1">
      <c r="A259" s="35"/>
      <c r="B259" s="36"/>
      <c r="C259" s="192" t="s">
        <v>960</v>
      </c>
      <c r="D259" s="192" t="s">
        <v>207</v>
      </c>
      <c r="E259" s="193" t="s">
        <v>2449</v>
      </c>
      <c r="F259" s="194" t="s">
        <v>2450</v>
      </c>
      <c r="G259" s="195" t="s">
        <v>210</v>
      </c>
      <c r="H259" s="196">
        <v>23</v>
      </c>
      <c r="I259" s="197"/>
      <c r="J259" s="198">
        <f t="shared" si="30"/>
        <v>0</v>
      </c>
      <c r="K259" s="194" t="s">
        <v>963</v>
      </c>
      <c r="L259" s="40"/>
      <c r="M259" s="199" t="s">
        <v>1</v>
      </c>
      <c r="N259" s="200" t="s">
        <v>41</v>
      </c>
      <c r="O259" s="72"/>
      <c r="P259" s="201">
        <f t="shared" si="31"/>
        <v>0</v>
      </c>
      <c r="Q259" s="201">
        <v>9E-05</v>
      </c>
      <c r="R259" s="201">
        <f t="shared" si="32"/>
        <v>0.0020700000000000002</v>
      </c>
      <c r="S259" s="201">
        <v>0</v>
      </c>
      <c r="T259" s="202">
        <f t="shared" si="33"/>
        <v>0</v>
      </c>
      <c r="U259" s="35"/>
      <c r="V259" s="35"/>
      <c r="W259" s="35"/>
      <c r="X259" s="35"/>
      <c r="Y259" s="35"/>
      <c r="Z259" s="35"/>
      <c r="AA259" s="35"/>
      <c r="AB259" s="35"/>
      <c r="AC259" s="35"/>
      <c r="AD259" s="35"/>
      <c r="AE259" s="35"/>
      <c r="AR259" s="203" t="s">
        <v>341</v>
      </c>
      <c r="AT259" s="203" t="s">
        <v>207</v>
      </c>
      <c r="AU259" s="203" t="s">
        <v>86</v>
      </c>
      <c r="AY259" s="18" t="s">
        <v>205</v>
      </c>
      <c r="BE259" s="204">
        <f t="shared" si="34"/>
        <v>0</v>
      </c>
      <c r="BF259" s="204">
        <f t="shared" si="35"/>
        <v>0</v>
      </c>
      <c r="BG259" s="204">
        <f t="shared" si="36"/>
        <v>0</v>
      </c>
      <c r="BH259" s="204">
        <f t="shared" si="37"/>
        <v>0</v>
      </c>
      <c r="BI259" s="204">
        <f t="shared" si="38"/>
        <v>0</v>
      </c>
      <c r="BJ259" s="18" t="s">
        <v>84</v>
      </c>
      <c r="BK259" s="204">
        <f t="shared" si="39"/>
        <v>0</v>
      </c>
      <c r="BL259" s="18" t="s">
        <v>341</v>
      </c>
      <c r="BM259" s="203" t="s">
        <v>2451</v>
      </c>
    </row>
    <row r="260" spans="1:65" s="2" customFormat="1" ht="14.45" customHeight="1">
      <c r="A260" s="35"/>
      <c r="B260" s="36"/>
      <c r="C260" s="192" t="s">
        <v>966</v>
      </c>
      <c r="D260" s="192" t="s">
        <v>207</v>
      </c>
      <c r="E260" s="193" t="s">
        <v>2452</v>
      </c>
      <c r="F260" s="194" t="s">
        <v>2453</v>
      </c>
      <c r="G260" s="195" t="s">
        <v>210</v>
      </c>
      <c r="H260" s="196">
        <v>14</v>
      </c>
      <c r="I260" s="197"/>
      <c r="J260" s="198">
        <f t="shared" si="30"/>
        <v>0</v>
      </c>
      <c r="K260" s="194" t="s">
        <v>278</v>
      </c>
      <c r="L260" s="40"/>
      <c r="M260" s="199" t="s">
        <v>1</v>
      </c>
      <c r="N260" s="200" t="s">
        <v>41</v>
      </c>
      <c r="O260" s="72"/>
      <c r="P260" s="201">
        <f t="shared" si="31"/>
        <v>0</v>
      </c>
      <c r="Q260" s="201">
        <v>0.00031</v>
      </c>
      <c r="R260" s="201">
        <f t="shared" si="32"/>
        <v>0.00434</v>
      </c>
      <c r="S260" s="201">
        <v>0</v>
      </c>
      <c r="T260" s="202">
        <f t="shared" si="33"/>
        <v>0</v>
      </c>
      <c r="U260" s="35"/>
      <c r="V260" s="35"/>
      <c r="W260" s="35"/>
      <c r="X260" s="35"/>
      <c r="Y260" s="35"/>
      <c r="Z260" s="35"/>
      <c r="AA260" s="35"/>
      <c r="AB260" s="35"/>
      <c r="AC260" s="35"/>
      <c r="AD260" s="35"/>
      <c r="AE260" s="35"/>
      <c r="AR260" s="203" t="s">
        <v>341</v>
      </c>
      <c r="AT260" s="203" t="s">
        <v>207</v>
      </c>
      <c r="AU260" s="203" t="s">
        <v>86</v>
      </c>
      <c r="AY260" s="18" t="s">
        <v>205</v>
      </c>
      <c r="BE260" s="204">
        <f t="shared" si="34"/>
        <v>0</v>
      </c>
      <c r="BF260" s="204">
        <f t="shared" si="35"/>
        <v>0</v>
      </c>
      <c r="BG260" s="204">
        <f t="shared" si="36"/>
        <v>0</v>
      </c>
      <c r="BH260" s="204">
        <f t="shared" si="37"/>
        <v>0</v>
      </c>
      <c r="BI260" s="204">
        <f t="shared" si="38"/>
        <v>0</v>
      </c>
      <c r="BJ260" s="18" t="s">
        <v>84</v>
      </c>
      <c r="BK260" s="204">
        <f t="shared" si="39"/>
        <v>0</v>
      </c>
      <c r="BL260" s="18" t="s">
        <v>341</v>
      </c>
      <c r="BM260" s="203" t="s">
        <v>2454</v>
      </c>
    </row>
    <row r="261" spans="1:65" s="2" customFormat="1" ht="37.9" customHeight="1">
      <c r="A261" s="35"/>
      <c r="B261" s="36"/>
      <c r="C261" s="192" t="s">
        <v>971</v>
      </c>
      <c r="D261" s="192" t="s">
        <v>207</v>
      </c>
      <c r="E261" s="193" t="s">
        <v>2455</v>
      </c>
      <c r="F261" s="194" t="s">
        <v>2456</v>
      </c>
      <c r="G261" s="195" t="s">
        <v>210</v>
      </c>
      <c r="H261" s="196">
        <v>9</v>
      </c>
      <c r="I261" s="197"/>
      <c r="J261" s="198">
        <f t="shared" si="30"/>
        <v>0</v>
      </c>
      <c r="K261" s="194" t="s">
        <v>1</v>
      </c>
      <c r="L261" s="40"/>
      <c r="M261" s="199" t="s">
        <v>1</v>
      </c>
      <c r="N261" s="200" t="s">
        <v>41</v>
      </c>
      <c r="O261" s="72"/>
      <c r="P261" s="201">
        <f t="shared" si="31"/>
        <v>0</v>
      </c>
      <c r="Q261" s="201">
        <v>0</v>
      </c>
      <c r="R261" s="201">
        <f t="shared" si="32"/>
        <v>0</v>
      </c>
      <c r="S261" s="201">
        <v>0</v>
      </c>
      <c r="T261" s="202">
        <f t="shared" si="33"/>
        <v>0</v>
      </c>
      <c r="U261" s="35"/>
      <c r="V261" s="35"/>
      <c r="W261" s="35"/>
      <c r="X261" s="35"/>
      <c r="Y261" s="35"/>
      <c r="Z261" s="35"/>
      <c r="AA261" s="35"/>
      <c r="AB261" s="35"/>
      <c r="AC261" s="35"/>
      <c r="AD261" s="35"/>
      <c r="AE261" s="35"/>
      <c r="AR261" s="203" t="s">
        <v>211</v>
      </c>
      <c r="AT261" s="203" t="s">
        <v>207</v>
      </c>
      <c r="AU261" s="203" t="s">
        <v>86</v>
      </c>
      <c r="AY261" s="18" t="s">
        <v>205</v>
      </c>
      <c r="BE261" s="204">
        <f t="shared" si="34"/>
        <v>0</v>
      </c>
      <c r="BF261" s="204">
        <f t="shared" si="35"/>
        <v>0</v>
      </c>
      <c r="BG261" s="204">
        <f t="shared" si="36"/>
        <v>0</v>
      </c>
      <c r="BH261" s="204">
        <f t="shared" si="37"/>
        <v>0</v>
      </c>
      <c r="BI261" s="204">
        <f t="shared" si="38"/>
        <v>0</v>
      </c>
      <c r="BJ261" s="18" t="s">
        <v>84</v>
      </c>
      <c r="BK261" s="204">
        <f t="shared" si="39"/>
        <v>0</v>
      </c>
      <c r="BL261" s="18" t="s">
        <v>211</v>
      </c>
      <c r="BM261" s="203" t="s">
        <v>2457</v>
      </c>
    </row>
    <row r="262" spans="1:65" s="2" customFormat="1" ht="37.9" customHeight="1">
      <c r="A262" s="35"/>
      <c r="B262" s="36"/>
      <c r="C262" s="192" t="s">
        <v>975</v>
      </c>
      <c r="D262" s="192" t="s">
        <v>207</v>
      </c>
      <c r="E262" s="193" t="s">
        <v>2458</v>
      </c>
      <c r="F262" s="194" t="s">
        <v>2459</v>
      </c>
      <c r="G262" s="195" t="s">
        <v>210</v>
      </c>
      <c r="H262" s="196">
        <v>5</v>
      </c>
      <c r="I262" s="197"/>
      <c r="J262" s="198">
        <f t="shared" si="30"/>
        <v>0</v>
      </c>
      <c r="K262" s="194" t="s">
        <v>1</v>
      </c>
      <c r="L262" s="40"/>
      <c r="M262" s="199" t="s">
        <v>1</v>
      </c>
      <c r="N262" s="200" t="s">
        <v>41</v>
      </c>
      <c r="O262" s="72"/>
      <c r="P262" s="201">
        <f t="shared" si="31"/>
        <v>0</v>
      </c>
      <c r="Q262" s="201">
        <v>0</v>
      </c>
      <c r="R262" s="201">
        <f t="shared" si="32"/>
        <v>0</v>
      </c>
      <c r="S262" s="201">
        <v>0</v>
      </c>
      <c r="T262" s="202">
        <f t="shared" si="33"/>
        <v>0</v>
      </c>
      <c r="U262" s="35"/>
      <c r="V262" s="35"/>
      <c r="W262" s="35"/>
      <c r="X262" s="35"/>
      <c r="Y262" s="35"/>
      <c r="Z262" s="35"/>
      <c r="AA262" s="35"/>
      <c r="AB262" s="35"/>
      <c r="AC262" s="35"/>
      <c r="AD262" s="35"/>
      <c r="AE262" s="35"/>
      <c r="AR262" s="203" t="s">
        <v>211</v>
      </c>
      <c r="AT262" s="203" t="s">
        <v>207</v>
      </c>
      <c r="AU262" s="203" t="s">
        <v>86</v>
      </c>
      <c r="AY262" s="18" t="s">
        <v>205</v>
      </c>
      <c r="BE262" s="204">
        <f t="shared" si="34"/>
        <v>0</v>
      </c>
      <c r="BF262" s="204">
        <f t="shared" si="35"/>
        <v>0</v>
      </c>
      <c r="BG262" s="204">
        <f t="shared" si="36"/>
        <v>0</v>
      </c>
      <c r="BH262" s="204">
        <f t="shared" si="37"/>
        <v>0</v>
      </c>
      <c r="BI262" s="204">
        <f t="shared" si="38"/>
        <v>0</v>
      </c>
      <c r="BJ262" s="18" t="s">
        <v>84</v>
      </c>
      <c r="BK262" s="204">
        <f t="shared" si="39"/>
        <v>0</v>
      </c>
      <c r="BL262" s="18" t="s">
        <v>211</v>
      </c>
      <c r="BM262" s="203" t="s">
        <v>2460</v>
      </c>
    </row>
    <row r="263" spans="1:65" s="2" customFormat="1" ht="37.9" customHeight="1">
      <c r="A263" s="35"/>
      <c r="B263" s="36"/>
      <c r="C263" s="192" t="s">
        <v>979</v>
      </c>
      <c r="D263" s="192" t="s">
        <v>207</v>
      </c>
      <c r="E263" s="193" t="s">
        <v>2461</v>
      </c>
      <c r="F263" s="194" t="s">
        <v>2462</v>
      </c>
      <c r="G263" s="195" t="s">
        <v>210</v>
      </c>
      <c r="H263" s="196">
        <v>3</v>
      </c>
      <c r="I263" s="197"/>
      <c r="J263" s="198">
        <f t="shared" si="30"/>
        <v>0</v>
      </c>
      <c r="K263" s="194" t="s">
        <v>1</v>
      </c>
      <c r="L263" s="40"/>
      <c r="M263" s="199" t="s">
        <v>1</v>
      </c>
      <c r="N263" s="200" t="s">
        <v>41</v>
      </c>
      <c r="O263" s="72"/>
      <c r="P263" s="201">
        <f t="shared" si="31"/>
        <v>0</v>
      </c>
      <c r="Q263" s="201">
        <v>0</v>
      </c>
      <c r="R263" s="201">
        <f t="shared" si="32"/>
        <v>0</v>
      </c>
      <c r="S263" s="201">
        <v>0</v>
      </c>
      <c r="T263" s="202">
        <f t="shared" si="33"/>
        <v>0</v>
      </c>
      <c r="U263" s="35"/>
      <c r="V263" s="35"/>
      <c r="W263" s="35"/>
      <c r="X263" s="35"/>
      <c r="Y263" s="35"/>
      <c r="Z263" s="35"/>
      <c r="AA263" s="35"/>
      <c r="AB263" s="35"/>
      <c r="AC263" s="35"/>
      <c r="AD263" s="35"/>
      <c r="AE263" s="35"/>
      <c r="AR263" s="203" t="s">
        <v>211</v>
      </c>
      <c r="AT263" s="203" t="s">
        <v>207</v>
      </c>
      <c r="AU263" s="203" t="s">
        <v>86</v>
      </c>
      <c r="AY263" s="18" t="s">
        <v>205</v>
      </c>
      <c r="BE263" s="204">
        <f t="shared" si="34"/>
        <v>0</v>
      </c>
      <c r="BF263" s="204">
        <f t="shared" si="35"/>
        <v>0</v>
      </c>
      <c r="BG263" s="204">
        <f t="shared" si="36"/>
        <v>0</v>
      </c>
      <c r="BH263" s="204">
        <f t="shared" si="37"/>
        <v>0</v>
      </c>
      <c r="BI263" s="204">
        <f t="shared" si="38"/>
        <v>0</v>
      </c>
      <c r="BJ263" s="18" t="s">
        <v>84</v>
      </c>
      <c r="BK263" s="204">
        <f t="shared" si="39"/>
        <v>0</v>
      </c>
      <c r="BL263" s="18" t="s">
        <v>211</v>
      </c>
      <c r="BM263" s="203" t="s">
        <v>2463</v>
      </c>
    </row>
    <row r="264" spans="1:65" s="2" customFormat="1" ht="24.2" customHeight="1">
      <c r="A264" s="35"/>
      <c r="B264" s="36"/>
      <c r="C264" s="192" t="s">
        <v>983</v>
      </c>
      <c r="D264" s="192" t="s">
        <v>207</v>
      </c>
      <c r="E264" s="193" t="s">
        <v>2464</v>
      </c>
      <c r="F264" s="194" t="s">
        <v>2465</v>
      </c>
      <c r="G264" s="195" t="s">
        <v>210</v>
      </c>
      <c r="H264" s="196">
        <v>8</v>
      </c>
      <c r="I264" s="197"/>
      <c r="J264" s="198">
        <f t="shared" si="30"/>
        <v>0</v>
      </c>
      <c r="K264" s="194" t="s">
        <v>1</v>
      </c>
      <c r="L264" s="40"/>
      <c r="M264" s="199" t="s">
        <v>1</v>
      </c>
      <c r="N264" s="200" t="s">
        <v>41</v>
      </c>
      <c r="O264" s="72"/>
      <c r="P264" s="201">
        <f t="shared" si="31"/>
        <v>0</v>
      </c>
      <c r="Q264" s="201">
        <v>0</v>
      </c>
      <c r="R264" s="201">
        <f t="shared" si="32"/>
        <v>0</v>
      </c>
      <c r="S264" s="201">
        <v>0</v>
      </c>
      <c r="T264" s="202">
        <f t="shared" si="33"/>
        <v>0</v>
      </c>
      <c r="U264" s="35"/>
      <c r="V264" s="35"/>
      <c r="W264" s="35"/>
      <c r="X264" s="35"/>
      <c r="Y264" s="35"/>
      <c r="Z264" s="35"/>
      <c r="AA264" s="35"/>
      <c r="AB264" s="35"/>
      <c r="AC264" s="35"/>
      <c r="AD264" s="35"/>
      <c r="AE264" s="35"/>
      <c r="AR264" s="203" t="s">
        <v>211</v>
      </c>
      <c r="AT264" s="203" t="s">
        <v>207</v>
      </c>
      <c r="AU264" s="203" t="s">
        <v>86</v>
      </c>
      <c r="AY264" s="18" t="s">
        <v>205</v>
      </c>
      <c r="BE264" s="204">
        <f t="shared" si="34"/>
        <v>0</v>
      </c>
      <c r="BF264" s="204">
        <f t="shared" si="35"/>
        <v>0</v>
      </c>
      <c r="BG264" s="204">
        <f t="shared" si="36"/>
        <v>0</v>
      </c>
      <c r="BH264" s="204">
        <f t="shared" si="37"/>
        <v>0</v>
      </c>
      <c r="BI264" s="204">
        <f t="shared" si="38"/>
        <v>0</v>
      </c>
      <c r="BJ264" s="18" t="s">
        <v>84</v>
      </c>
      <c r="BK264" s="204">
        <f t="shared" si="39"/>
        <v>0</v>
      </c>
      <c r="BL264" s="18" t="s">
        <v>211</v>
      </c>
      <c r="BM264" s="203" t="s">
        <v>2466</v>
      </c>
    </row>
    <row r="265" spans="1:65" s="2" customFormat="1" ht="24.2" customHeight="1">
      <c r="A265" s="35"/>
      <c r="B265" s="36"/>
      <c r="C265" s="192" t="s">
        <v>987</v>
      </c>
      <c r="D265" s="192" t="s">
        <v>207</v>
      </c>
      <c r="E265" s="193" t="s">
        <v>2467</v>
      </c>
      <c r="F265" s="194" t="s">
        <v>2468</v>
      </c>
      <c r="G265" s="195" t="s">
        <v>210</v>
      </c>
      <c r="H265" s="196">
        <v>3</v>
      </c>
      <c r="I265" s="197"/>
      <c r="J265" s="198">
        <f t="shared" si="30"/>
        <v>0</v>
      </c>
      <c r="K265" s="194" t="s">
        <v>1</v>
      </c>
      <c r="L265" s="40"/>
      <c r="M265" s="199" t="s">
        <v>1</v>
      </c>
      <c r="N265" s="200" t="s">
        <v>41</v>
      </c>
      <c r="O265" s="72"/>
      <c r="P265" s="201">
        <f t="shared" si="31"/>
        <v>0</v>
      </c>
      <c r="Q265" s="201">
        <v>0</v>
      </c>
      <c r="R265" s="201">
        <f t="shared" si="32"/>
        <v>0</v>
      </c>
      <c r="S265" s="201">
        <v>0</v>
      </c>
      <c r="T265" s="202">
        <f t="shared" si="33"/>
        <v>0</v>
      </c>
      <c r="U265" s="35"/>
      <c r="V265" s="35"/>
      <c r="W265" s="35"/>
      <c r="X265" s="35"/>
      <c r="Y265" s="35"/>
      <c r="Z265" s="35"/>
      <c r="AA265" s="35"/>
      <c r="AB265" s="35"/>
      <c r="AC265" s="35"/>
      <c r="AD265" s="35"/>
      <c r="AE265" s="35"/>
      <c r="AR265" s="203" t="s">
        <v>211</v>
      </c>
      <c r="AT265" s="203" t="s">
        <v>207</v>
      </c>
      <c r="AU265" s="203" t="s">
        <v>86</v>
      </c>
      <c r="AY265" s="18" t="s">
        <v>205</v>
      </c>
      <c r="BE265" s="204">
        <f t="shared" si="34"/>
        <v>0</v>
      </c>
      <c r="BF265" s="204">
        <f t="shared" si="35"/>
        <v>0</v>
      </c>
      <c r="BG265" s="204">
        <f t="shared" si="36"/>
        <v>0</v>
      </c>
      <c r="BH265" s="204">
        <f t="shared" si="37"/>
        <v>0</v>
      </c>
      <c r="BI265" s="204">
        <f t="shared" si="38"/>
        <v>0</v>
      </c>
      <c r="BJ265" s="18" t="s">
        <v>84</v>
      </c>
      <c r="BK265" s="204">
        <f t="shared" si="39"/>
        <v>0</v>
      </c>
      <c r="BL265" s="18" t="s">
        <v>211</v>
      </c>
      <c r="BM265" s="203" t="s">
        <v>2469</v>
      </c>
    </row>
    <row r="266" spans="1:65" s="2" customFormat="1" ht="37.9" customHeight="1">
      <c r="A266" s="35"/>
      <c r="B266" s="36"/>
      <c r="C266" s="192" t="s">
        <v>991</v>
      </c>
      <c r="D266" s="192" t="s">
        <v>207</v>
      </c>
      <c r="E266" s="193" t="s">
        <v>2470</v>
      </c>
      <c r="F266" s="194" t="s">
        <v>2471</v>
      </c>
      <c r="G266" s="195" t="s">
        <v>210</v>
      </c>
      <c r="H266" s="196">
        <v>3</v>
      </c>
      <c r="I266" s="197"/>
      <c r="J266" s="198">
        <f t="shared" si="30"/>
        <v>0</v>
      </c>
      <c r="K266" s="194" t="s">
        <v>1</v>
      </c>
      <c r="L266" s="40"/>
      <c r="M266" s="199" t="s">
        <v>1</v>
      </c>
      <c r="N266" s="200" t="s">
        <v>41</v>
      </c>
      <c r="O266" s="72"/>
      <c r="P266" s="201">
        <f t="shared" si="31"/>
        <v>0</v>
      </c>
      <c r="Q266" s="201">
        <v>0</v>
      </c>
      <c r="R266" s="201">
        <f t="shared" si="32"/>
        <v>0</v>
      </c>
      <c r="S266" s="201">
        <v>0</v>
      </c>
      <c r="T266" s="202">
        <f t="shared" si="33"/>
        <v>0</v>
      </c>
      <c r="U266" s="35"/>
      <c r="V266" s="35"/>
      <c r="W266" s="35"/>
      <c r="X266" s="35"/>
      <c r="Y266" s="35"/>
      <c r="Z266" s="35"/>
      <c r="AA266" s="35"/>
      <c r="AB266" s="35"/>
      <c r="AC266" s="35"/>
      <c r="AD266" s="35"/>
      <c r="AE266" s="35"/>
      <c r="AR266" s="203" t="s">
        <v>211</v>
      </c>
      <c r="AT266" s="203" t="s">
        <v>207</v>
      </c>
      <c r="AU266" s="203" t="s">
        <v>86</v>
      </c>
      <c r="AY266" s="18" t="s">
        <v>205</v>
      </c>
      <c r="BE266" s="204">
        <f t="shared" si="34"/>
        <v>0</v>
      </c>
      <c r="BF266" s="204">
        <f t="shared" si="35"/>
        <v>0</v>
      </c>
      <c r="BG266" s="204">
        <f t="shared" si="36"/>
        <v>0</v>
      </c>
      <c r="BH266" s="204">
        <f t="shared" si="37"/>
        <v>0</v>
      </c>
      <c r="BI266" s="204">
        <f t="shared" si="38"/>
        <v>0</v>
      </c>
      <c r="BJ266" s="18" t="s">
        <v>84</v>
      </c>
      <c r="BK266" s="204">
        <f t="shared" si="39"/>
        <v>0</v>
      </c>
      <c r="BL266" s="18" t="s">
        <v>211</v>
      </c>
      <c r="BM266" s="203" t="s">
        <v>2472</v>
      </c>
    </row>
    <row r="267" spans="1:65" s="2" customFormat="1" ht="37.9" customHeight="1">
      <c r="A267" s="35"/>
      <c r="B267" s="36"/>
      <c r="C267" s="192" t="s">
        <v>996</v>
      </c>
      <c r="D267" s="192" t="s">
        <v>207</v>
      </c>
      <c r="E267" s="193" t="s">
        <v>2473</v>
      </c>
      <c r="F267" s="194" t="s">
        <v>2474</v>
      </c>
      <c r="G267" s="195" t="s">
        <v>210</v>
      </c>
      <c r="H267" s="196">
        <v>3</v>
      </c>
      <c r="I267" s="197"/>
      <c r="J267" s="198">
        <f t="shared" si="30"/>
        <v>0</v>
      </c>
      <c r="K267" s="194" t="s">
        <v>1</v>
      </c>
      <c r="L267" s="40"/>
      <c r="M267" s="199" t="s">
        <v>1</v>
      </c>
      <c r="N267" s="200" t="s">
        <v>41</v>
      </c>
      <c r="O267" s="72"/>
      <c r="P267" s="201">
        <f t="shared" si="31"/>
        <v>0</v>
      </c>
      <c r="Q267" s="201">
        <v>0</v>
      </c>
      <c r="R267" s="201">
        <f t="shared" si="32"/>
        <v>0</v>
      </c>
      <c r="S267" s="201">
        <v>0</v>
      </c>
      <c r="T267" s="202">
        <f t="shared" si="33"/>
        <v>0</v>
      </c>
      <c r="U267" s="35"/>
      <c r="V267" s="35"/>
      <c r="W267" s="35"/>
      <c r="X267" s="35"/>
      <c r="Y267" s="35"/>
      <c r="Z267" s="35"/>
      <c r="AA267" s="35"/>
      <c r="AB267" s="35"/>
      <c r="AC267" s="35"/>
      <c r="AD267" s="35"/>
      <c r="AE267" s="35"/>
      <c r="AR267" s="203" t="s">
        <v>211</v>
      </c>
      <c r="AT267" s="203" t="s">
        <v>207</v>
      </c>
      <c r="AU267" s="203" t="s">
        <v>86</v>
      </c>
      <c r="AY267" s="18" t="s">
        <v>205</v>
      </c>
      <c r="BE267" s="204">
        <f t="shared" si="34"/>
        <v>0</v>
      </c>
      <c r="BF267" s="204">
        <f t="shared" si="35"/>
        <v>0</v>
      </c>
      <c r="BG267" s="204">
        <f t="shared" si="36"/>
        <v>0</v>
      </c>
      <c r="BH267" s="204">
        <f t="shared" si="37"/>
        <v>0</v>
      </c>
      <c r="BI267" s="204">
        <f t="shared" si="38"/>
        <v>0</v>
      </c>
      <c r="BJ267" s="18" t="s">
        <v>84</v>
      </c>
      <c r="BK267" s="204">
        <f t="shared" si="39"/>
        <v>0</v>
      </c>
      <c r="BL267" s="18" t="s">
        <v>211</v>
      </c>
      <c r="BM267" s="203" t="s">
        <v>2475</v>
      </c>
    </row>
    <row r="268" spans="1:65" s="2" customFormat="1" ht="37.9" customHeight="1">
      <c r="A268" s="35"/>
      <c r="B268" s="36"/>
      <c r="C268" s="192" t="s">
        <v>1000</v>
      </c>
      <c r="D268" s="192" t="s">
        <v>207</v>
      </c>
      <c r="E268" s="193" t="s">
        <v>2476</v>
      </c>
      <c r="F268" s="194" t="s">
        <v>2477</v>
      </c>
      <c r="G268" s="195" t="s">
        <v>210</v>
      </c>
      <c r="H268" s="196">
        <v>3</v>
      </c>
      <c r="I268" s="197"/>
      <c r="J268" s="198">
        <f t="shared" si="30"/>
        <v>0</v>
      </c>
      <c r="K268" s="194" t="s">
        <v>1</v>
      </c>
      <c r="L268" s="40"/>
      <c r="M268" s="199" t="s">
        <v>1</v>
      </c>
      <c r="N268" s="200" t="s">
        <v>41</v>
      </c>
      <c r="O268" s="72"/>
      <c r="P268" s="201">
        <f t="shared" si="31"/>
        <v>0</v>
      </c>
      <c r="Q268" s="201">
        <v>0</v>
      </c>
      <c r="R268" s="201">
        <f t="shared" si="32"/>
        <v>0</v>
      </c>
      <c r="S268" s="201">
        <v>0</v>
      </c>
      <c r="T268" s="202">
        <f t="shared" si="33"/>
        <v>0</v>
      </c>
      <c r="U268" s="35"/>
      <c r="V268" s="35"/>
      <c r="W268" s="35"/>
      <c r="X268" s="35"/>
      <c r="Y268" s="35"/>
      <c r="Z268" s="35"/>
      <c r="AA268" s="35"/>
      <c r="AB268" s="35"/>
      <c r="AC268" s="35"/>
      <c r="AD268" s="35"/>
      <c r="AE268" s="35"/>
      <c r="AR268" s="203" t="s">
        <v>211</v>
      </c>
      <c r="AT268" s="203" t="s">
        <v>207</v>
      </c>
      <c r="AU268" s="203" t="s">
        <v>86</v>
      </c>
      <c r="AY268" s="18" t="s">
        <v>205</v>
      </c>
      <c r="BE268" s="204">
        <f t="shared" si="34"/>
        <v>0</v>
      </c>
      <c r="BF268" s="204">
        <f t="shared" si="35"/>
        <v>0</v>
      </c>
      <c r="BG268" s="204">
        <f t="shared" si="36"/>
        <v>0</v>
      </c>
      <c r="BH268" s="204">
        <f t="shared" si="37"/>
        <v>0</v>
      </c>
      <c r="BI268" s="204">
        <f t="shared" si="38"/>
        <v>0</v>
      </c>
      <c r="BJ268" s="18" t="s">
        <v>84</v>
      </c>
      <c r="BK268" s="204">
        <f t="shared" si="39"/>
        <v>0</v>
      </c>
      <c r="BL268" s="18" t="s">
        <v>211</v>
      </c>
      <c r="BM268" s="203" t="s">
        <v>2478</v>
      </c>
    </row>
    <row r="269" spans="1:65" s="2" customFormat="1" ht="24.2" customHeight="1">
      <c r="A269" s="35"/>
      <c r="B269" s="36"/>
      <c r="C269" s="192" t="s">
        <v>1005</v>
      </c>
      <c r="D269" s="192" t="s">
        <v>207</v>
      </c>
      <c r="E269" s="193" t="s">
        <v>2479</v>
      </c>
      <c r="F269" s="194" t="s">
        <v>2480</v>
      </c>
      <c r="G269" s="195" t="s">
        <v>221</v>
      </c>
      <c r="H269" s="196">
        <v>2</v>
      </c>
      <c r="I269" s="197"/>
      <c r="J269" s="198">
        <f t="shared" si="30"/>
        <v>0</v>
      </c>
      <c r="K269" s="194" t="s">
        <v>1</v>
      </c>
      <c r="L269" s="40"/>
      <c r="M269" s="199" t="s">
        <v>1</v>
      </c>
      <c r="N269" s="200" t="s">
        <v>41</v>
      </c>
      <c r="O269" s="72"/>
      <c r="P269" s="201">
        <f t="shared" si="31"/>
        <v>0</v>
      </c>
      <c r="Q269" s="201">
        <v>0.03991</v>
      </c>
      <c r="R269" s="201">
        <f t="shared" si="32"/>
        <v>0.07982</v>
      </c>
      <c r="S269" s="201">
        <v>0</v>
      </c>
      <c r="T269" s="202">
        <f t="shared" si="33"/>
        <v>0</v>
      </c>
      <c r="U269" s="35"/>
      <c r="V269" s="35"/>
      <c r="W269" s="35"/>
      <c r="X269" s="35"/>
      <c r="Y269" s="35"/>
      <c r="Z269" s="35"/>
      <c r="AA269" s="35"/>
      <c r="AB269" s="35"/>
      <c r="AC269" s="35"/>
      <c r="AD269" s="35"/>
      <c r="AE269" s="35"/>
      <c r="AR269" s="203" t="s">
        <v>341</v>
      </c>
      <c r="AT269" s="203" t="s">
        <v>207</v>
      </c>
      <c r="AU269" s="203" t="s">
        <v>86</v>
      </c>
      <c r="AY269" s="18" t="s">
        <v>205</v>
      </c>
      <c r="BE269" s="204">
        <f t="shared" si="34"/>
        <v>0</v>
      </c>
      <c r="BF269" s="204">
        <f t="shared" si="35"/>
        <v>0</v>
      </c>
      <c r="BG269" s="204">
        <f t="shared" si="36"/>
        <v>0</v>
      </c>
      <c r="BH269" s="204">
        <f t="shared" si="37"/>
        <v>0</v>
      </c>
      <c r="BI269" s="204">
        <f t="shared" si="38"/>
        <v>0</v>
      </c>
      <c r="BJ269" s="18" t="s">
        <v>84</v>
      </c>
      <c r="BK269" s="204">
        <f t="shared" si="39"/>
        <v>0</v>
      </c>
      <c r="BL269" s="18" t="s">
        <v>341</v>
      </c>
      <c r="BM269" s="203" t="s">
        <v>2481</v>
      </c>
    </row>
    <row r="270" spans="2:51" s="13" customFormat="1" ht="12">
      <c r="B270" s="214"/>
      <c r="C270" s="215"/>
      <c r="D270" s="205" t="s">
        <v>284</v>
      </c>
      <c r="E270" s="216" t="s">
        <v>1</v>
      </c>
      <c r="F270" s="217" t="s">
        <v>2482</v>
      </c>
      <c r="G270" s="215"/>
      <c r="H270" s="218">
        <v>2</v>
      </c>
      <c r="I270" s="219"/>
      <c r="J270" s="215"/>
      <c r="K270" s="215"/>
      <c r="L270" s="220"/>
      <c r="M270" s="221"/>
      <c r="N270" s="222"/>
      <c r="O270" s="222"/>
      <c r="P270" s="222"/>
      <c r="Q270" s="222"/>
      <c r="R270" s="222"/>
      <c r="S270" s="222"/>
      <c r="T270" s="223"/>
      <c r="AT270" s="224" t="s">
        <v>284</v>
      </c>
      <c r="AU270" s="224" t="s">
        <v>86</v>
      </c>
      <c r="AV270" s="13" t="s">
        <v>86</v>
      </c>
      <c r="AW270" s="13" t="s">
        <v>32</v>
      </c>
      <c r="AX270" s="13" t="s">
        <v>84</v>
      </c>
      <c r="AY270" s="224" t="s">
        <v>205</v>
      </c>
    </row>
    <row r="271" spans="1:65" s="2" customFormat="1" ht="14.45" customHeight="1">
      <c r="A271" s="35"/>
      <c r="B271" s="36"/>
      <c r="C271" s="192" t="s">
        <v>1010</v>
      </c>
      <c r="D271" s="192" t="s">
        <v>207</v>
      </c>
      <c r="E271" s="193" t="s">
        <v>2483</v>
      </c>
      <c r="F271" s="194" t="s">
        <v>2484</v>
      </c>
      <c r="G271" s="195" t="s">
        <v>210</v>
      </c>
      <c r="H271" s="196">
        <v>2</v>
      </c>
      <c r="I271" s="197"/>
      <c r="J271" s="198">
        <f>ROUND(I271*H271,2)</f>
        <v>0</v>
      </c>
      <c r="K271" s="194" t="s">
        <v>1</v>
      </c>
      <c r="L271" s="40"/>
      <c r="M271" s="199" t="s">
        <v>1</v>
      </c>
      <c r="N271" s="200" t="s">
        <v>41</v>
      </c>
      <c r="O271" s="72"/>
      <c r="P271" s="201">
        <f>O271*H271</f>
        <v>0</v>
      </c>
      <c r="Q271" s="201">
        <v>1E-05</v>
      </c>
      <c r="R271" s="201">
        <f>Q271*H271</f>
        <v>2E-05</v>
      </c>
      <c r="S271" s="201">
        <v>0.0001</v>
      </c>
      <c r="T271" s="202">
        <f>S271*H271</f>
        <v>0.0002</v>
      </c>
      <c r="U271" s="35"/>
      <c r="V271" s="35"/>
      <c r="W271" s="35"/>
      <c r="X271" s="35"/>
      <c r="Y271" s="35"/>
      <c r="Z271" s="35"/>
      <c r="AA271" s="35"/>
      <c r="AB271" s="35"/>
      <c r="AC271" s="35"/>
      <c r="AD271" s="35"/>
      <c r="AE271" s="35"/>
      <c r="AR271" s="203" t="s">
        <v>211</v>
      </c>
      <c r="AT271" s="203" t="s">
        <v>207</v>
      </c>
      <c r="AU271" s="203" t="s">
        <v>86</v>
      </c>
      <c r="AY271" s="18" t="s">
        <v>205</v>
      </c>
      <c r="BE271" s="204">
        <f>IF(N271="základní",J271,0)</f>
        <v>0</v>
      </c>
      <c r="BF271" s="204">
        <f>IF(N271="snížená",J271,0)</f>
        <v>0</v>
      </c>
      <c r="BG271" s="204">
        <f>IF(N271="zákl. přenesená",J271,0)</f>
        <v>0</v>
      </c>
      <c r="BH271" s="204">
        <f>IF(N271="sníž. přenesená",J271,0)</f>
        <v>0</v>
      </c>
      <c r="BI271" s="204">
        <f>IF(N271="nulová",J271,0)</f>
        <v>0</v>
      </c>
      <c r="BJ271" s="18" t="s">
        <v>84</v>
      </c>
      <c r="BK271" s="204">
        <f>ROUND(I271*H271,2)</f>
        <v>0</v>
      </c>
      <c r="BL271" s="18" t="s">
        <v>211</v>
      </c>
      <c r="BM271" s="203" t="s">
        <v>2485</v>
      </c>
    </row>
    <row r="272" spans="1:65" s="2" customFormat="1" ht="14.45" customHeight="1">
      <c r="A272" s="35"/>
      <c r="B272" s="36"/>
      <c r="C272" s="250" t="s">
        <v>1014</v>
      </c>
      <c r="D272" s="250" t="s">
        <v>502</v>
      </c>
      <c r="E272" s="251" t="s">
        <v>2486</v>
      </c>
      <c r="F272" s="252" t="s">
        <v>2487</v>
      </c>
      <c r="G272" s="253" t="s">
        <v>210</v>
      </c>
      <c r="H272" s="254">
        <v>2</v>
      </c>
      <c r="I272" s="255"/>
      <c r="J272" s="256">
        <f>ROUND(I272*H272,2)</f>
        <v>0</v>
      </c>
      <c r="K272" s="252" t="s">
        <v>1</v>
      </c>
      <c r="L272" s="257"/>
      <c r="M272" s="258" t="s">
        <v>1</v>
      </c>
      <c r="N272" s="259" t="s">
        <v>41</v>
      </c>
      <c r="O272" s="72"/>
      <c r="P272" s="201">
        <f>O272*H272</f>
        <v>0</v>
      </c>
      <c r="Q272" s="201">
        <v>0</v>
      </c>
      <c r="R272" s="201">
        <f>Q272*H272</f>
        <v>0</v>
      </c>
      <c r="S272" s="201">
        <v>0</v>
      </c>
      <c r="T272" s="202">
        <f>S272*H272</f>
        <v>0</v>
      </c>
      <c r="U272" s="35"/>
      <c r="V272" s="35"/>
      <c r="W272" s="35"/>
      <c r="X272" s="35"/>
      <c r="Y272" s="35"/>
      <c r="Z272" s="35"/>
      <c r="AA272" s="35"/>
      <c r="AB272" s="35"/>
      <c r="AC272" s="35"/>
      <c r="AD272" s="35"/>
      <c r="AE272" s="35"/>
      <c r="AR272" s="203" t="s">
        <v>245</v>
      </c>
      <c r="AT272" s="203" t="s">
        <v>502</v>
      </c>
      <c r="AU272" s="203" t="s">
        <v>86</v>
      </c>
      <c r="AY272" s="18" t="s">
        <v>205</v>
      </c>
      <c r="BE272" s="204">
        <f>IF(N272="základní",J272,0)</f>
        <v>0</v>
      </c>
      <c r="BF272" s="204">
        <f>IF(N272="snížená",J272,0)</f>
        <v>0</v>
      </c>
      <c r="BG272" s="204">
        <f>IF(N272="zákl. přenesená",J272,0)</f>
        <v>0</v>
      </c>
      <c r="BH272" s="204">
        <f>IF(N272="sníž. přenesená",J272,0)</f>
        <v>0</v>
      </c>
      <c r="BI272" s="204">
        <f>IF(N272="nulová",J272,0)</f>
        <v>0</v>
      </c>
      <c r="BJ272" s="18" t="s">
        <v>84</v>
      </c>
      <c r="BK272" s="204">
        <f>ROUND(I272*H272,2)</f>
        <v>0</v>
      </c>
      <c r="BL272" s="18" t="s">
        <v>211</v>
      </c>
      <c r="BM272" s="203" t="s">
        <v>2488</v>
      </c>
    </row>
    <row r="273" spans="1:65" s="2" customFormat="1" ht="14.45" customHeight="1">
      <c r="A273" s="35"/>
      <c r="B273" s="36"/>
      <c r="C273" s="192" t="s">
        <v>1019</v>
      </c>
      <c r="D273" s="192" t="s">
        <v>207</v>
      </c>
      <c r="E273" s="193" t="s">
        <v>2489</v>
      </c>
      <c r="F273" s="194" t="s">
        <v>2490</v>
      </c>
      <c r="G273" s="195" t="s">
        <v>221</v>
      </c>
      <c r="H273" s="196">
        <v>3</v>
      </c>
      <c r="I273" s="197"/>
      <c r="J273" s="198">
        <f>ROUND(I273*H273,2)</f>
        <v>0</v>
      </c>
      <c r="K273" s="194" t="s">
        <v>1</v>
      </c>
      <c r="L273" s="40"/>
      <c r="M273" s="199" t="s">
        <v>1</v>
      </c>
      <c r="N273" s="200" t="s">
        <v>41</v>
      </c>
      <c r="O273" s="72"/>
      <c r="P273" s="201">
        <f>O273*H273</f>
        <v>0</v>
      </c>
      <c r="Q273" s="201">
        <v>0.01808</v>
      </c>
      <c r="R273" s="201">
        <f>Q273*H273</f>
        <v>0.05424</v>
      </c>
      <c r="S273" s="201">
        <v>0</v>
      </c>
      <c r="T273" s="202">
        <f>S273*H273</f>
        <v>0</v>
      </c>
      <c r="U273" s="35"/>
      <c r="V273" s="35"/>
      <c r="W273" s="35"/>
      <c r="X273" s="35"/>
      <c r="Y273" s="35"/>
      <c r="Z273" s="35"/>
      <c r="AA273" s="35"/>
      <c r="AB273" s="35"/>
      <c r="AC273" s="35"/>
      <c r="AD273" s="35"/>
      <c r="AE273" s="35"/>
      <c r="AR273" s="203" t="s">
        <v>341</v>
      </c>
      <c r="AT273" s="203" t="s">
        <v>207</v>
      </c>
      <c r="AU273" s="203" t="s">
        <v>86</v>
      </c>
      <c r="AY273" s="18" t="s">
        <v>205</v>
      </c>
      <c r="BE273" s="204">
        <f>IF(N273="základní",J273,0)</f>
        <v>0</v>
      </c>
      <c r="BF273" s="204">
        <f>IF(N273="snížená",J273,0)</f>
        <v>0</v>
      </c>
      <c r="BG273" s="204">
        <f>IF(N273="zákl. přenesená",J273,0)</f>
        <v>0</v>
      </c>
      <c r="BH273" s="204">
        <f>IF(N273="sníž. přenesená",J273,0)</f>
        <v>0</v>
      </c>
      <c r="BI273" s="204">
        <f>IF(N273="nulová",J273,0)</f>
        <v>0</v>
      </c>
      <c r="BJ273" s="18" t="s">
        <v>84</v>
      </c>
      <c r="BK273" s="204">
        <f>ROUND(I273*H273,2)</f>
        <v>0</v>
      </c>
      <c r="BL273" s="18" t="s">
        <v>341</v>
      </c>
      <c r="BM273" s="203" t="s">
        <v>2491</v>
      </c>
    </row>
    <row r="274" spans="1:47" s="2" customFormat="1" ht="29.25">
      <c r="A274" s="35"/>
      <c r="B274" s="36"/>
      <c r="C274" s="37"/>
      <c r="D274" s="205" t="s">
        <v>225</v>
      </c>
      <c r="E274" s="37"/>
      <c r="F274" s="206" t="s">
        <v>2400</v>
      </c>
      <c r="G274" s="37"/>
      <c r="H274" s="37"/>
      <c r="I274" s="207"/>
      <c r="J274" s="37"/>
      <c r="K274" s="37"/>
      <c r="L274" s="40"/>
      <c r="M274" s="208"/>
      <c r="N274" s="209"/>
      <c r="O274" s="72"/>
      <c r="P274" s="72"/>
      <c r="Q274" s="72"/>
      <c r="R274" s="72"/>
      <c r="S274" s="72"/>
      <c r="T274" s="73"/>
      <c r="U274" s="35"/>
      <c r="V274" s="35"/>
      <c r="W274" s="35"/>
      <c r="X274" s="35"/>
      <c r="Y274" s="35"/>
      <c r="Z274" s="35"/>
      <c r="AA274" s="35"/>
      <c r="AB274" s="35"/>
      <c r="AC274" s="35"/>
      <c r="AD274" s="35"/>
      <c r="AE274" s="35"/>
      <c r="AT274" s="18" t="s">
        <v>225</v>
      </c>
      <c r="AU274" s="18" t="s">
        <v>86</v>
      </c>
    </row>
    <row r="275" spans="1:65" s="2" customFormat="1" ht="14.45" customHeight="1">
      <c r="A275" s="35"/>
      <c r="B275" s="36"/>
      <c r="C275" s="192" t="s">
        <v>1024</v>
      </c>
      <c r="D275" s="192" t="s">
        <v>207</v>
      </c>
      <c r="E275" s="193" t="s">
        <v>2492</v>
      </c>
      <c r="F275" s="194" t="s">
        <v>2493</v>
      </c>
      <c r="G275" s="195" t="s">
        <v>221</v>
      </c>
      <c r="H275" s="196">
        <v>3</v>
      </c>
      <c r="I275" s="197"/>
      <c r="J275" s="198">
        <f aca="true" t="shared" si="40" ref="J275:J280">ROUND(I275*H275,2)</f>
        <v>0</v>
      </c>
      <c r="K275" s="194" t="s">
        <v>1</v>
      </c>
      <c r="L275" s="40"/>
      <c r="M275" s="199" t="s">
        <v>1</v>
      </c>
      <c r="N275" s="200" t="s">
        <v>41</v>
      </c>
      <c r="O275" s="72"/>
      <c r="P275" s="201">
        <f aca="true" t="shared" si="41" ref="P275:P280">O275*H275</f>
        <v>0</v>
      </c>
      <c r="Q275" s="201">
        <v>0.01808</v>
      </c>
      <c r="R275" s="201">
        <f aca="true" t="shared" si="42" ref="R275:R280">Q275*H275</f>
        <v>0.05424</v>
      </c>
      <c r="S275" s="201">
        <v>0</v>
      </c>
      <c r="T275" s="202">
        <f aca="true" t="shared" si="43" ref="T275:T280">S275*H275</f>
        <v>0</v>
      </c>
      <c r="U275" s="35"/>
      <c r="V275" s="35"/>
      <c r="W275" s="35"/>
      <c r="X275" s="35"/>
      <c r="Y275" s="35"/>
      <c r="Z275" s="35"/>
      <c r="AA275" s="35"/>
      <c r="AB275" s="35"/>
      <c r="AC275" s="35"/>
      <c r="AD275" s="35"/>
      <c r="AE275" s="35"/>
      <c r="AR275" s="203" t="s">
        <v>341</v>
      </c>
      <c r="AT275" s="203" t="s">
        <v>207</v>
      </c>
      <c r="AU275" s="203" t="s">
        <v>86</v>
      </c>
      <c r="AY275" s="18" t="s">
        <v>205</v>
      </c>
      <c r="BE275" s="204">
        <f aca="true" t="shared" si="44" ref="BE275:BE280">IF(N275="základní",J275,0)</f>
        <v>0</v>
      </c>
      <c r="BF275" s="204">
        <f aca="true" t="shared" si="45" ref="BF275:BF280">IF(N275="snížená",J275,0)</f>
        <v>0</v>
      </c>
      <c r="BG275" s="204">
        <f aca="true" t="shared" si="46" ref="BG275:BG280">IF(N275="zákl. přenesená",J275,0)</f>
        <v>0</v>
      </c>
      <c r="BH275" s="204">
        <f aca="true" t="shared" si="47" ref="BH275:BH280">IF(N275="sníž. přenesená",J275,0)</f>
        <v>0</v>
      </c>
      <c r="BI275" s="204">
        <f aca="true" t="shared" si="48" ref="BI275:BI280">IF(N275="nulová",J275,0)</f>
        <v>0</v>
      </c>
      <c r="BJ275" s="18" t="s">
        <v>84</v>
      </c>
      <c r="BK275" s="204">
        <f aca="true" t="shared" si="49" ref="BK275:BK280">ROUND(I275*H275,2)</f>
        <v>0</v>
      </c>
      <c r="BL275" s="18" t="s">
        <v>341</v>
      </c>
      <c r="BM275" s="203" t="s">
        <v>2494</v>
      </c>
    </row>
    <row r="276" spans="1:65" s="2" customFormat="1" ht="24.2" customHeight="1">
      <c r="A276" s="35"/>
      <c r="B276" s="36"/>
      <c r="C276" s="192" t="s">
        <v>1030</v>
      </c>
      <c r="D276" s="192" t="s">
        <v>207</v>
      </c>
      <c r="E276" s="193" t="s">
        <v>2495</v>
      </c>
      <c r="F276" s="194" t="s">
        <v>2496</v>
      </c>
      <c r="G276" s="195" t="s">
        <v>210</v>
      </c>
      <c r="H276" s="196">
        <v>11</v>
      </c>
      <c r="I276" s="197"/>
      <c r="J276" s="198">
        <f t="shared" si="40"/>
        <v>0</v>
      </c>
      <c r="K276" s="194" t="s">
        <v>1</v>
      </c>
      <c r="L276" s="40"/>
      <c r="M276" s="199" t="s">
        <v>1</v>
      </c>
      <c r="N276" s="200" t="s">
        <v>41</v>
      </c>
      <c r="O276" s="72"/>
      <c r="P276" s="201">
        <f t="shared" si="41"/>
        <v>0</v>
      </c>
      <c r="Q276" s="201">
        <v>0</v>
      </c>
      <c r="R276" s="201">
        <f t="shared" si="42"/>
        <v>0</v>
      </c>
      <c r="S276" s="201">
        <v>0</v>
      </c>
      <c r="T276" s="202">
        <f t="shared" si="43"/>
        <v>0</v>
      </c>
      <c r="U276" s="35"/>
      <c r="V276" s="35"/>
      <c r="W276" s="35"/>
      <c r="X276" s="35"/>
      <c r="Y276" s="35"/>
      <c r="Z276" s="35"/>
      <c r="AA276" s="35"/>
      <c r="AB276" s="35"/>
      <c r="AC276" s="35"/>
      <c r="AD276" s="35"/>
      <c r="AE276" s="35"/>
      <c r="AR276" s="203" t="s">
        <v>211</v>
      </c>
      <c r="AT276" s="203" t="s">
        <v>207</v>
      </c>
      <c r="AU276" s="203" t="s">
        <v>86</v>
      </c>
      <c r="AY276" s="18" t="s">
        <v>205</v>
      </c>
      <c r="BE276" s="204">
        <f t="shared" si="44"/>
        <v>0</v>
      </c>
      <c r="BF276" s="204">
        <f t="shared" si="45"/>
        <v>0</v>
      </c>
      <c r="BG276" s="204">
        <f t="shared" si="46"/>
        <v>0</v>
      </c>
      <c r="BH276" s="204">
        <f t="shared" si="47"/>
        <v>0</v>
      </c>
      <c r="BI276" s="204">
        <f t="shared" si="48"/>
        <v>0</v>
      </c>
      <c r="BJ276" s="18" t="s">
        <v>84</v>
      </c>
      <c r="BK276" s="204">
        <f t="shared" si="49"/>
        <v>0</v>
      </c>
      <c r="BL276" s="18" t="s">
        <v>211</v>
      </c>
      <c r="BM276" s="203" t="s">
        <v>2497</v>
      </c>
    </row>
    <row r="277" spans="1:65" s="2" customFormat="1" ht="24.2" customHeight="1">
      <c r="A277" s="35"/>
      <c r="B277" s="36"/>
      <c r="C277" s="192" t="s">
        <v>1035</v>
      </c>
      <c r="D277" s="192" t="s">
        <v>207</v>
      </c>
      <c r="E277" s="193" t="s">
        <v>2498</v>
      </c>
      <c r="F277" s="194" t="s">
        <v>2499</v>
      </c>
      <c r="G277" s="195" t="s">
        <v>210</v>
      </c>
      <c r="H277" s="196">
        <v>1</v>
      </c>
      <c r="I277" s="197"/>
      <c r="J277" s="198">
        <f t="shared" si="40"/>
        <v>0</v>
      </c>
      <c r="K277" s="194" t="s">
        <v>1</v>
      </c>
      <c r="L277" s="40"/>
      <c r="M277" s="199" t="s">
        <v>1</v>
      </c>
      <c r="N277" s="200" t="s">
        <v>41</v>
      </c>
      <c r="O277" s="72"/>
      <c r="P277" s="201">
        <f t="shared" si="41"/>
        <v>0</v>
      </c>
      <c r="Q277" s="201">
        <v>0</v>
      </c>
      <c r="R277" s="201">
        <f t="shared" si="42"/>
        <v>0</v>
      </c>
      <c r="S277" s="201">
        <v>0</v>
      </c>
      <c r="T277" s="202">
        <f t="shared" si="43"/>
        <v>0</v>
      </c>
      <c r="U277" s="35"/>
      <c r="V277" s="35"/>
      <c r="W277" s="35"/>
      <c r="X277" s="35"/>
      <c r="Y277" s="35"/>
      <c r="Z277" s="35"/>
      <c r="AA277" s="35"/>
      <c r="AB277" s="35"/>
      <c r="AC277" s="35"/>
      <c r="AD277" s="35"/>
      <c r="AE277" s="35"/>
      <c r="AR277" s="203" t="s">
        <v>211</v>
      </c>
      <c r="AT277" s="203" t="s">
        <v>207</v>
      </c>
      <c r="AU277" s="203" t="s">
        <v>86</v>
      </c>
      <c r="AY277" s="18" t="s">
        <v>205</v>
      </c>
      <c r="BE277" s="204">
        <f t="shared" si="44"/>
        <v>0</v>
      </c>
      <c r="BF277" s="204">
        <f t="shared" si="45"/>
        <v>0</v>
      </c>
      <c r="BG277" s="204">
        <f t="shared" si="46"/>
        <v>0</v>
      </c>
      <c r="BH277" s="204">
        <f t="shared" si="47"/>
        <v>0</v>
      </c>
      <c r="BI277" s="204">
        <f t="shared" si="48"/>
        <v>0</v>
      </c>
      <c r="BJ277" s="18" t="s">
        <v>84</v>
      </c>
      <c r="BK277" s="204">
        <f t="shared" si="49"/>
        <v>0</v>
      </c>
      <c r="BL277" s="18" t="s">
        <v>211</v>
      </c>
      <c r="BM277" s="203" t="s">
        <v>2500</v>
      </c>
    </row>
    <row r="278" spans="1:65" s="2" customFormat="1" ht="37.9" customHeight="1">
      <c r="A278" s="35"/>
      <c r="B278" s="36"/>
      <c r="C278" s="192" t="s">
        <v>1039</v>
      </c>
      <c r="D278" s="192" t="s">
        <v>207</v>
      </c>
      <c r="E278" s="193" t="s">
        <v>2501</v>
      </c>
      <c r="F278" s="194" t="s">
        <v>2502</v>
      </c>
      <c r="G278" s="195" t="s">
        <v>210</v>
      </c>
      <c r="H278" s="196">
        <v>7</v>
      </c>
      <c r="I278" s="197"/>
      <c r="J278" s="198">
        <f t="shared" si="40"/>
        <v>0</v>
      </c>
      <c r="K278" s="194" t="s">
        <v>1</v>
      </c>
      <c r="L278" s="40"/>
      <c r="M278" s="199" t="s">
        <v>1</v>
      </c>
      <c r="N278" s="200" t="s">
        <v>41</v>
      </c>
      <c r="O278" s="72"/>
      <c r="P278" s="201">
        <f t="shared" si="41"/>
        <v>0</v>
      </c>
      <c r="Q278" s="201">
        <v>0</v>
      </c>
      <c r="R278" s="201">
        <f t="shared" si="42"/>
        <v>0</v>
      </c>
      <c r="S278" s="201">
        <v>0</v>
      </c>
      <c r="T278" s="202">
        <f t="shared" si="43"/>
        <v>0</v>
      </c>
      <c r="U278" s="35"/>
      <c r="V278" s="35"/>
      <c r="W278" s="35"/>
      <c r="X278" s="35"/>
      <c r="Y278" s="35"/>
      <c r="Z278" s="35"/>
      <c r="AA278" s="35"/>
      <c r="AB278" s="35"/>
      <c r="AC278" s="35"/>
      <c r="AD278" s="35"/>
      <c r="AE278" s="35"/>
      <c r="AR278" s="203" t="s">
        <v>211</v>
      </c>
      <c r="AT278" s="203" t="s">
        <v>207</v>
      </c>
      <c r="AU278" s="203" t="s">
        <v>86</v>
      </c>
      <c r="AY278" s="18" t="s">
        <v>205</v>
      </c>
      <c r="BE278" s="204">
        <f t="shared" si="44"/>
        <v>0</v>
      </c>
      <c r="BF278" s="204">
        <f t="shared" si="45"/>
        <v>0</v>
      </c>
      <c r="BG278" s="204">
        <f t="shared" si="46"/>
        <v>0</v>
      </c>
      <c r="BH278" s="204">
        <f t="shared" si="47"/>
        <v>0</v>
      </c>
      <c r="BI278" s="204">
        <f t="shared" si="48"/>
        <v>0</v>
      </c>
      <c r="BJ278" s="18" t="s">
        <v>84</v>
      </c>
      <c r="BK278" s="204">
        <f t="shared" si="49"/>
        <v>0</v>
      </c>
      <c r="BL278" s="18" t="s">
        <v>211</v>
      </c>
      <c r="BM278" s="203" t="s">
        <v>2503</v>
      </c>
    </row>
    <row r="279" spans="1:65" s="2" customFormat="1" ht="24.2" customHeight="1">
      <c r="A279" s="35"/>
      <c r="B279" s="36"/>
      <c r="C279" s="192" t="s">
        <v>1043</v>
      </c>
      <c r="D279" s="192" t="s">
        <v>207</v>
      </c>
      <c r="E279" s="193" t="s">
        <v>2504</v>
      </c>
      <c r="F279" s="194" t="s">
        <v>2505</v>
      </c>
      <c r="G279" s="195" t="s">
        <v>210</v>
      </c>
      <c r="H279" s="196">
        <v>5</v>
      </c>
      <c r="I279" s="197"/>
      <c r="J279" s="198">
        <f t="shared" si="40"/>
        <v>0</v>
      </c>
      <c r="K279" s="194" t="s">
        <v>1</v>
      </c>
      <c r="L279" s="40"/>
      <c r="M279" s="199" t="s">
        <v>1</v>
      </c>
      <c r="N279" s="200" t="s">
        <v>41</v>
      </c>
      <c r="O279" s="72"/>
      <c r="P279" s="201">
        <f t="shared" si="41"/>
        <v>0</v>
      </c>
      <c r="Q279" s="201">
        <v>0</v>
      </c>
      <c r="R279" s="201">
        <f t="shared" si="42"/>
        <v>0</v>
      </c>
      <c r="S279" s="201">
        <v>0</v>
      </c>
      <c r="T279" s="202">
        <f t="shared" si="43"/>
        <v>0</v>
      </c>
      <c r="U279" s="35"/>
      <c r="V279" s="35"/>
      <c r="W279" s="35"/>
      <c r="X279" s="35"/>
      <c r="Y279" s="35"/>
      <c r="Z279" s="35"/>
      <c r="AA279" s="35"/>
      <c r="AB279" s="35"/>
      <c r="AC279" s="35"/>
      <c r="AD279" s="35"/>
      <c r="AE279" s="35"/>
      <c r="AR279" s="203" t="s">
        <v>211</v>
      </c>
      <c r="AT279" s="203" t="s">
        <v>207</v>
      </c>
      <c r="AU279" s="203" t="s">
        <v>86</v>
      </c>
      <c r="AY279" s="18" t="s">
        <v>205</v>
      </c>
      <c r="BE279" s="204">
        <f t="shared" si="44"/>
        <v>0</v>
      </c>
      <c r="BF279" s="204">
        <f t="shared" si="45"/>
        <v>0</v>
      </c>
      <c r="BG279" s="204">
        <f t="shared" si="46"/>
        <v>0</v>
      </c>
      <c r="BH279" s="204">
        <f t="shared" si="47"/>
        <v>0</v>
      </c>
      <c r="BI279" s="204">
        <f t="shared" si="48"/>
        <v>0</v>
      </c>
      <c r="BJ279" s="18" t="s">
        <v>84</v>
      </c>
      <c r="BK279" s="204">
        <f t="shared" si="49"/>
        <v>0</v>
      </c>
      <c r="BL279" s="18" t="s">
        <v>211</v>
      </c>
      <c r="BM279" s="203" t="s">
        <v>2506</v>
      </c>
    </row>
    <row r="280" spans="1:65" s="2" customFormat="1" ht="24.2" customHeight="1">
      <c r="A280" s="35"/>
      <c r="B280" s="36"/>
      <c r="C280" s="192" t="s">
        <v>1047</v>
      </c>
      <c r="D280" s="192" t="s">
        <v>207</v>
      </c>
      <c r="E280" s="193" t="s">
        <v>2507</v>
      </c>
      <c r="F280" s="194" t="s">
        <v>2508</v>
      </c>
      <c r="G280" s="195" t="s">
        <v>221</v>
      </c>
      <c r="H280" s="196">
        <v>2</v>
      </c>
      <c r="I280" s="197"/>
      <c r="J280" s="198">
        <f t="shared" si="40"/>
        <v>0</v>
      </c>
      <c r="K280" s="194" t="s">
        <v>1</v>
      </c>
      <c r="L280" s="40"/>
      <c r="M280" s="199" t="s">
        <v>1</v>
      </c>
      <c r="N280" s="200" t="s">
        <v>41</v>
      </c>
      <c r="O280" s="72"/>
      <c r="P280" s="201">
        <f t="shared" si="41"/>
        <v>0</v>
      </c>
      <c r="Q280" s="201">
        <v>0.01475</v>
      </c>
      <c r="R280" s="201">
        <f t="shared" si="42"/>
        <v>0.0295</v>
      </c>
      <c r="S280" s="201">
        <v>0</v>
      </c>
      <c r="T280" s="202">
        <f t="shared" si="43"/>
        <v>0</v>
      </c>
      <c r="U280" s="35"/>
      <c r="V280" s="35"/>
      <c r="W280" s="35"/>
      <c r="X280" s="35"/>
      <c r="Y280" s="35"/>
      <c r="Z280" s="35"/>
      <c r="AA280" s="35"/>
      <c r="AB280" s="35"/>
      <c r="AC280" s="35"/>
      <c r="AD280" s="35"/>
      <c r="AE280" s="35"/>
      <c r="AR280" s="203" t="s">
        <v>341</v>
      </c>
      <c r="AT280" s="203" t="s">
        <v>207</v>
      </c>
      <c r="AU280" s="203" t="s">
        <v>86</v>
      </c>
      <c r="AY280" s="18" t="s">
        <v>205</v>
      </c>
      <c r="BE280" s="204">
        <f t="shared" si="44"/>
        <v>0</v>
      </c>
      <c r="BF280" s="204">
        <f t="shared" si="45"/>
        <v>0</v>
      </c>
      <c r="BG280" s="204">
        <f t="shared" si="46"/>
        <v>0</v>
      </c>
      <c r="BH280" s="204">
        <f t="shared" si="47"/>
        <v>0</v>
      </c>
      <c r="BI280" s="204">
        <f t="shared" si="48"/>
        <v>0</v>
      </c>
      <c r="BJ280" s="18" t="s">
        <v>84</v>
      </c>
      <c r="BK280" s="204">
        <f t="shared" si="49"/>
        <v>0</v>
      </c>
      <c r="BL280" s="18" t="s">
        <v>341</v>
      </c>
      <c r="BM280" s="203" t="s">
        <v>2509</v>
      </c>
    </row>
    <row r="281" spans="1:47" s="2" customFormat="1" ht="19.5">
      <c r="A281" s="35"/>
      <c r="B281" s="36"/>
      <c r="C281" s="37"/>
      <c r="D281" s="205" t="s">
        <v>225</v>
      </c>
      <c r="E281" s="37"/>
      <c r="F281" s="206" t="s">
        <v>2510</v>
      </c>
      <c r="G281" s="37"/>
      <c r="H281" s="37"/>
      <c r="I281" s="207"/>
      <c r="J281" s="37"/>
      <c r="K281" s="37"/>
      <c r="L281" s="40"/>
      <c r="M281" s="208"/>
      <c r="N281" s="209"/>
      <c r="O281" s="72"/>
      <c r="P281" s="72"/>
      <c r="Q281" s="72"/>
      <c r="R281" s="72"/>
      <c r="S281" s="72"/>
      <c r="T281" s="73"/>
      <c r="U281" s="35"/>
      <c r="V281" s="35"/>
      <c r="W281" s="35"/>
      <c r="X281" s="35"/>
      <c r="Y281" s="35"/>
      <c r="Z281" s="35"/>
      <c r="AA281" s="35"/>
      <c r="AB281" s="35"/>
      <c r="AC281" s="35"/>
      <c r="AD281" s="35"/>
      <c r="AE281" s="35"/>
      <c r="AT281" s="18" t="s">
        <v>225</v>
      </c>
      <c r="AU281" s="18" t="s">
        <v>86</v>
      </c>
    </row>
    <row r="282" spans="2:51" s="13" customFormat="1" ht="12">
      <c r="B282" s="214"/>
      <c r="C282" s="215"/>
      <c r="D282" s="205" t="s">
        <v>284</v>
      </c>
      <c r="E282" s="216" t="s">
        <v>1</v>
      </c>
      <c r="F282" s="217" t="s">
        <v>2482</v>
      </c>
      <c r="G282" s="215"/>
      <c r="H282" s="218">
        <v>2</v>
      </c>
      <c r="I282" s="219"/>
      <c r="J282" s="215"/>
      <c r="K282" s="215"/>
      <c r="L282" s="220"/>
      <c r="M282" s="221"/>
      <c r="N282" s="222"/>
      <c r="O282" s="222"/>
      <c r="P282" s="222"/>
      <c r="Q282" s="222"/>
      <c r="R282" s="222"/>
      <c r="S282" s="222"/>
      <c r="T282" s="223"/>
      <c r="AT282" s="224" t="s">
        <v>284</v>
      </c>
      <c r="AU282" s="224" t="s">
        <v>86</v>
      </c>
      <c r="AV282" s="13" t="s">
        <v>86</v>
      </c>
      <c r="AW282" s="13" t="s">
        <v>32</v>
      </c>
      <c r="AX282" s="13" t="s">
        <v>84</v>
      </c>
      <c r="AY282" s="224" t="s">
        <v>205</v>
      </c>
    </row>
    <row r="283" spans="1:65" s="2" customFormat="1" ht="24.2" customHeight="1">
      <c r="A283" s="35"/>
      <c r="B283" s="36"/>
      <c r="C283" s="192" t="s">
        <v>1052</v>
      </c>
      <c r="D283" s="192" t="s">
        <v>207</v>
      </c>
      <c r="E283" s="193" t="s">
        <v>2511</v>
      </c>
      <c r="F283" s="194" t="s">
        <v>2512</v>
      </c>
      <c r="G283" s="195" t="s">
        <v>210</v>
      </c>
      <c r="H283" s="196">
        <v>1</v>
      </c>
      <c r="I283" s="197"/>
      <c r="J283" s="198">
        <f aca="true" t="shared" si="50" ref="J283:J292">ROUND(I283*H283,2)</f>
        <v>0</v>
      </c>
      <c r="K283" s="194" t="s">
        <v>1</v>
      </c>
      <c r="L283" s="40"/>
      <c r="M283" s="199" t="s">
        <v>1</v>
      </c>
      <c r="N283" s="200" t="s">
        <v>41</v>
      </c>
      <c r="O283" s="72"/>
      <c r="P283" s="201">
        <f aca="true" t="shared" si="51" ref="P283:P292">O283*H283</f>
        <v>0</v>
      </c>
      <c r="Q283" s="201">
        <v>0</v>
      </c>
      <c r="R283" s="201">
        <f aca="true" t="shared" si="52" ref="R283:R292">Q283*H283</f>
        <v>0</v>
      </c>
      <c r="S283" s="201">
        <v>0</v>
      </c>
      <c r="T283" s="202">
        <f aca="true" t="shared" si="53" ref="T283:T292">S283*H283</f>
        <v>0</v>
      </c>
      <c r="U283" s="35"/>
      <c r="V283" s="35"/>
      <c r="W283" s="35"/>
      <c r="X283" s="35"/>
      <c r="Y283" s="35"/>
      <c r="Z283" s="35"/>
      <c r="AA283" s="35"/>
      <c r="AB283" s="35"/>
      <c r="AC283" s="35"/>
      <c r="AD283" s="35"/>
      <c r="AE283" s="35"/>
      <c r="AR283" s="203" t="s">
        <v>341</v>
      </c>
      <c r="AT283" s="203" t="s">
        <v>207</v>
      </c>
      <c r="AU283" s="203" t="s">
        <v>86</v>
      </c>
      <c r="AY283" s="18" t="s">
        <v>205</v>
      </c>
      <c r="BE283" s="204">
        <f aca="true" t="shared" si="54" ref="BE283:BE292">IF(N283="základní",J283,0)</f>
        <v>0</v>
      </c>
      <c r="BF283" s="204">
        <f aca="true" t="shared" si="55" ref="BF283:BF292">IF(N283="snížená",J283,0)</f>
        <v>0</v>
      </c>
      <c r="BG283" s="204">
        <f aca="true" t="shared" si="56" ref="BG283:BG292">IF(N283="zákl. přenesená",J283,0)</f>
        <v>0</v>
      </c>
      <c r="BH283" s="204">
        <f aca="true" t="shared" si="57" ref="BH283:BH292">IF(N283="sníž. přenesená",J283,0)</f>
        <v>0</v>
      </c>
      <c r="BI283" s="204">
        <f aca="true" t="shared" si="58" ref="BI283:BI292">IF(N283="nulová",J283,0)</f>
        <v>0</v>
      </c>
      <c r="BJ283" s="18" t="s">
        <v>84</v>
      </c>
      <c r="BK283" s="204">
        <f aca="true" t="shared" si="59" ref="BK283:BK292">ROUND(I283*H283,2)</f>
        <v>0</v>
      </c>
      <c r="BL283" s="18" t="s">
        <v>341</v>
      </c>
      <c r="BM283" s="203" t="s">
        <v>2513</v>
      </c>
    </row>
    <row r="284" spans="1:65" s="2" customFormat="1" ht="24.2" customHeight="1">
      <c r="A284" s="35"/>
      <c r="B284" s="36"/>
      <c r="C284" s="192" t="s">
        <v>1056</v>
      </c>
      <c r="D284" s="192" t="s">
        <v>207</v>
      </c>
      <c r="E284" s="193" t="s">
        <v>2514</v>
      </c>
      <c r="F284" s="194" t="s">
        <v>2515</v>
      </c>
      <c r="G284" s="195" t="s">
        <v>221</v>
      </c>
      <c r="H284" s="196">
        <v>17</v>
      </c>
      <c r="I284" s="197"/>
      <c r="J284" s="198">
        <f t="shared" si="50"/>
        <v>0</v>
      </c>
      <c r="K284" s="194" t="s">
        <v>1</v>
      </c>
      <c r="L284" s="40"/>
      <c r="M284" s="199" t="s">
        <v>1</v>
      </c>
      <c r="N284" s="200" t="s">
        <v>41</v>
      </c>
      <c r="O284" s="72"/>
      <c r="P284" s="201">
        <f t="shared" si="51"/>
        <v>0</v>
      </c>
      <c r="Q284" s="201">
        <v>0.00254</v>
      </c>
      <c r="R284" s="201">
        <f t="shared" si="52"/>
        <v>0.04318</v>
      </c>
      <c r="S284" s="201">
        <v>0</v>
      </c>
      <c r="T284" s="202">
        <f t="shared" si="53"/>
        <v>0</v>
      </c>
      <c r="U284" s="35"/>
      <c r="V284" s="35"/>
      <c r="W284" s="35"/>
      <c r="X284" s="35"/>
      <c r="Y284" s="35"/>
      <c r="Z284" s="35"/>
      <c r="AA284" s="35"/>
      <c r="AB284" s="35"/>
      <c r="AC284" s="35"/>
      <c r="AD284" s="35"/>
      <c r="AE284" s="35"/>
      <c r="AR284" s="203" t="s">
        <v>341</v>
      </c>
      <c r="AT284" s="203" t="s">
        <v>207</v>
      </c>
      <c r="AU284" s="203" t="s">
        <v>86</v>
      </c>
      <c r="AY284" s="18" t="s">
        <v>205</v>
      </c>
      <c r="BE284" s="204">
        <f t="shared" si="54"/>
        <v>0</v>
      </c>
      <c r="BF284" s="204">
        <f t="shared" si="55"/>
        <v>0</v>
      </c>
      <c r="BG284" s="204">
        <f t="shared" si="56"/>
        <v>0</v>
      </c>
      <c r="BH284" s="204">
        <f t="shared" si="57"/>
        <v>0</v>
      </c>
      <c r="BI284" s="204">
        <f t="shared" si="58"/>
        <v>0</v>
      </c>
      <c r="BJ284" s="18" t="s">
        <v>84</v>
      </c>
      <c r="BK284" s="204">
        <f t="shared" si="59"/>
        <v>0</v>
      </c>
      <c r="BL284" s="18" t="s">
        <v>341</v>
      </c>
      <c r="BM284" s="203" t="s">
        <v>2516</v>
      </c>
    </row>
    <row r="285" spans="1:65" s="2" customFormat="1" ht="24.2" customHeight="1">
      <c r="A285" s="35"/>
      <c r="B285" s="36"/>
      <c r="C285" s="192" t="s">
        <v>1060</v>
      </c>
      <c r="D285" s="192" t="s">
        <v>207</v>
      </c>
      <c r="E285" s="193" t="s">
        <v>2517</v>
      </c>
      <c r="F285" s="194" t="s">
        <v>2518</v>
      </c>
      <c r="G285" s="195" t="s">
        <v>221</v>
      </c>
      <c r="H285" s="196">
        <v>2</v>
      </c>
      <c r="I285" s="197"/>
      <c r="J285" s="198">
        <f t="shared" si="50"/>
        <v>0</v>
      </c>
      <c r="K285" s="194" t="s">
        <v>1</v>
      </c>
      <c r="L285" s="40"/>
      <c r="M285" s="199" t="s">
        <v>1</v>
      </c>
      <c r="N285" s="200" t="s">
        <v>41</v>
      </c>
      <c r="O285" s="72"/>
      <c r="P285" s="201">
        <f t="shared" si="51"/>
        <v>0</v>
      </c>
      <c r="Q285" s="201">
        <v>0.00254</v>
      </c>
      <c r="R285" s="201">
        <f t="shared" si="52"/>
        <v>0.00508</v>
      </c>
      <c r="S285" s="201">
        <v>0</v>
      </c>
      <c r="T285" s="202">
        <f t="shared" si="53"/>
        <v>0</v>
      </c>
      <c r="U285" s="35"/>
      <c r="V285" s="35"/>
      <c r="W285" s="35"/>
      <c r="X285" s="35"/>
      <c r="Y285" s="35"/>
      <c r="Z285" s="35"/>
      <c r="AA285" s="35"/>
      <c r="AB285" s="35"/>
      <c r="AC285" s="35"/>
      <c r="AD285" s="35"/>
      <c r="AE285" s="35"/>
      <c r="AR285" s="203" t="s">
        <v>341</v>
      </c>
      <c r="AT285" s="203" t="s">
        <v>207</v>
      </c>
      <c r="AU285" s="203" t="s">
        <v>86</v>
      </c>
      <c r="AY285" s="18" t="s">
        <v>205</v>
      </c>
      <c r="BE285" s="204">
        <f t="shared" si="54"/>
        <v>0</v>
      </c>
      <c r="BF285" s="204">
        <f t="shared" si="55"/>
        <v>0</v>
      </c>
      <c r="BG285" s="204">
        <f t="shared" si="56"/>
        <v>0</v>
      </c>
      <c r="BH285" s="204">
        <f t="shared" si="57"/>
        <v>0</v>
      </c>
      <c r="BI285" s="204">
        <f t="shared" si="58"/>
        <v>0</v>
      </c>
      <c r="BJ285" s="18" t="s">
        <v>84</v>
      </c>
      <c r="BK285" s="204">
        <f t="shared" si="59"/>
        <v>0</v>
      </c>
      <c r="BL285" s="18" t="s">
        <v>341</v>
      </c>
      <c r="BM285" s="203" t="s">
        <v>2519</v>
      </c>
    </row>
    <row r="286" spans="1:65" s="2" customFormat="1" ht="37.9" customHeight="1">
      <c r="A286" s="35"/>
      <c r="B286" s="36"/>
      <c r="C286" s="192" t="s">
        <v>1065</v>
      </c>
      <c r="D286" s="192" t="s">
        <v>207</v>
      </c>
      <c r="E286" s="193" t="s">
        <v>2520</v>
      </c>
      <c r="F286" s="194" t="s">
        <v>2521</v>
      </c>
      <c r="G286" s="195" t="s">
        <v>221</v>
      </c>
      <c r="H286" s="196">
        <v>1</v>
      </c>
      <c r="I286" s="197"/>
      <c r="J286" s="198">
        <f t="shared" si="50"/>
        <v>0</v>
      </c>
      <c r="K286" s="194" t="s">
        <v>1</v>
      </c>
      <c r="L286" s="40"/>
      <c r="M286" s="199" t="s">
        <v>1</v>
      </c>
      <c r="N286" s="200" t="s">
        <v>41</v>
      </c>
      <c r="O286" s="72"/>
      <c r="P286" s="201">
        <f t="shared" si="51"/>
        <v>0</v>
      </c>
      <c r="Q286" s="201">
        <v>0.00254</v>
      </c>
      <c r="R286" s="201">
        <f t="shared" si="52"/>
        <v>0.00254</v>
      </c>
      <c r="S286" s="201">
        <v>0</v>
      </c>
      <c r="T286" s="202">
        <f t="shared" si="53"/>
        <v>0</v>
      </c>
      <c r="U286" s="35"/>
      <c r="V286" s="35"/>
      <c r="W286" s="35"/>
      <c r="X286" s="35"/>
      <c r="Y286" s="35"/>
      <c r="Z286" s="35"/>
      <c r="AA286" s="35"/>
      <c r="AB286" s="35"/>
      <c r="AC286" s="35"/>
      <c r="AD286" s="35"/>
      <c r="AE286" s="35"/>
      <c r="AR286" s="203" t="s">
        <v>341</v>
      </c>
      <c r="AT286" s="203" t="s">
        <v>207</v>
      </c>
      <c r="AU286" s="203" t="s">
        <v>86</v>
      </c>
      <c r="AY286" s="18" t="s">
        <v>205</v>
      </c>
      <c r="BE286" s="204">
        <f t="shared" si="54"/>
        <v>0</v>
      </c>
      <c r="BF286" s="204">
        <f t="shared" si="55"/>
        <v>0</v>
      </c>
      <c r="BG286" s="204">
        <f t="shared" si="56"/>
        <v>0</v>
      </c>
      <c r="BH286" s="204">
        <f t="shared" si="57"/>
        <v>0</v>
      </c>
      <c r="BI286" s="204">
        <f t="shared" si="58"/>
        <v>0</v>
      </c>
      <c r="BJ286" s="18" t="s">
        <v>84</v>
      </c>
      <c r="BK286" s="204">
        <f t="shared" si="59"/>
        <v>0</v>
      </c>
      <c r="BL286" s="18" t="s">
        <v>341</v>
      </c>
      <c r="BM286" s="203" t="s">
        <v>2522</v>
      </c>
    </row>
    <row r="287" spans="1:65" s="2" customFormat="1" ht="14.45" customHeight="1">
      <c r="A287" s="35"/>
      <c r="B287" s="36"/>
      <c r="C287" s="192" t="s">
        <v>1071</v>
      </c>
      <c r="D287" s="192" t="s">
        <v>207</v>
      </c>
      <c r="E287" s="193" t="s">
        <v>2523</v>
      </c>
      <c r="F287" s="194" t="s">
        <v>2524</v>
      </c>
      <c r="G287" s="195" t="s">
        <v>221</v>
      </c>
      <c r="H287" s="196">
        <v>1</v>
      </c>
      <c r="I287" s="197"/>
      <c r="J287" s="198">
        <f t="shared" si="50"/>
        <v>0</v>
      </c>
      <c r="K287" s="194" t="s">
        <v>1</v>
      </c>
      <c r="L287" s="40"/>
      <c r="M287" s="199" t="s">
        <v>1</v>
      </c>
      <c r="N287" s="200" t="s">
        <v>41</v>
      </c>
      <c r="O287" s="72"/>
      <c r="P287" s="201">
        <f t="shared" si="51"/>
        <v>0</v>
      </c>
      <c r="Q287" s="201">
        <v>0.00236</v>
      </c>
      <c r="R287" s="201">
        <f t="shared" si="52"/>
        <v>0.00236</v>
      </c>
      <c r="S287" s="201">
        <v>0</v>
      </c>
      <c r="T287" s="202">
        <f t="shared" si="53"/>
        <v>0</v>
      </c>
      <c r="U287" s="35"/>
      <c r="V287" s="35"/>
      <c r="W287" s="35"/>
      <c r="X287" s="35"/>
      <c r="Y287" s="35"/>
      <c r="Z287" s="35"/>
      <c r="AA287" s="35"/>
      <c r="AB287" s="35"/>
      <c r="AC287" s="35"/>
      <c r="AD287" s="35"/>
      <c r="AE287" s="35"/>
      <c r="AR287" s="203" t="s">
        <v>341</v>
      </c>
      <c r="AT287" s="203" t="s">
        <v>207</v>
      </c>
      <c r="AU287" s="203" t="s">
        <v>86</v>
      </c>
      <c r="AY287" s="18" t="s">
        <v>205</v>
      </c>
      <c r="BE287" s="204">
        <f t="shared" si="54"/>
        <v>0</v>
      </c>
      <c r="BF287" s="204">
        <f t="shared" si="55"/>
        <v>0</v>
      </c>
      <c r="BG287" s="204">
        <f t="shared" si="56"/>
        <v>0</v>
      </c>
      <c r="BH287" s="204">
        <f t="shared" si="57"/>
        <v>0</v>
      </c>
      <c r="BI287" s="204">
        <f t="shared" si="58"/>
        <v>0</v>
      </c>
      <c r="BJ287" s="18" t="s">
        <v>84</v>
      </c>
      <c r="BK287" s="204">
        <f t="shared" si="59"/>
        <v>0</v>
      </c>
      <c r="BL287" s="18" t="s">
        <v>341</v>
      </c>
      <c r="BM287" s="203" t="s">
        <v>2525</v>
      </c>
    </row>
    <row r="288" spans="1:65" s="2" customFormat="1" ht="14.45" customHeight="1">
      <c r="A288" s="35"/>
      <c r="B288" s="36"/>
      <c r="C288" s="192" t="s">
        <v>1079</v>
      </c>
      <c r="D288" s="192" t="s">
        <v>207</v>
      </c>
      <c r="E288" s="193" t="s">
        <v>2526</v>
      </c>
      <c r="F288" s="194" t="s">
        <v>2527</v>
      </c>
      <c r="G288" s="195" t="s">
        <v>210</v>
      </c>
      <c r="H288" s="196">
        <v>10</v>
      </c>
      <c r="I288" s="197"/>
      <c r="J288" s="198">
        <f t="shared" si="50"/>
        <v>0</v>
      </c>
      <c r="K288" s="194" t="s">
        <v>1</v>
      </c>
      <c r="L288" s="40"/>
      <c r="M288" s="199" t="s">
        <v>1</v>
      </c>
      <c r="N288" s="200" t="s">
        <v>41</v>
      </c>
      <c r="O288" s="72"/>
      <c r="P288" s="201">
        <f t="shared" si="51"/>
        <v>0</v>
      </c>
      <c r="Q288" s="201">
        <v>0.00031</v>
      </c>
      <c r="R288" s="201">
        <f t="shared" si="52"/>
        <v>0.0031</v>
      </c>
      <c r="S288" s="201">
        <v>0</v>
      </c>
      <c r="T288" s="202">
        <f t="shared" si="53"/>
        <v>0</v>
      </c>
      <c r="U288" s="35"/>
      <c r="V288" s="35"/>
      <c r="W288" s="35"/>
      <c r="X288" s="35"/>
      <c r="Y288" s="35"/>
      <c r="Z288" s="35"/>
      <c r="AA288" s="35"/>
      <c r="AB288" s="35"/>
      <c r="AC288" s="35"/>
      <c r="AD288" s="35"/>
      <c r="AE288" s="35"/>
      <c r="AR288" s="203" t="s">
        <v>341</v>
      </c>
      <c r="AT288" s="203" t="s">
        <v>207</v>
      </c>
      <c r="AU288" s="203" t="s">
        <v>86</v>
      </c>
      <c r="AY288" s="18" t="s">
        <v>205</v>
      </c>
      <c r="BE288" s="204">
        <f t="shared" si="54"/>
        <v>0</v>
      </c>
      <c r="BF288" s="204">
        <f t="shared" si="55"/>
        <v>0</v>
      </c>
      <c r="BG288" s="204">
        <f t="shared" si="56"/>
        <v>0</v>
      </c>
      <c r="BH288" s="204">
        <f t="shared" si="57"/>
        <v>0</v>
      </c>
      <c r="BI288" s="204">
        <f t="shared" si="58"/>
        <v>0</v>
      </c>
      <c r="BJ288" s="18" t="s">
        <v>84</v>
      </c>
      <c r="BK288" s="204">
        <f t="shared" si="59"/>
        <v>0</v>
      </c>
      <c r="BL288" s="18" t="s">
        <v>341</v>
      </c>
      <c r="BM288" s="203" t="s">
        <v>2528</v>
      </c>
    </row>
    <row r="289" spans="1:65" s="2" customFormat="1" ht="14.45" customHeight="1">
      <c r="A289" s="35"/>
      <c r="B289" s="36"/>
      <c r="C289" s="192" t="s">
        <v>1087</v>
      </c>
      <c r="D289" s="192" t="s">
        <v>207</v>
      </c>
      <c r="E289" s="193" t="s">
        <v>2529</v>
      </c>
      <c r="F289" s="194" t="s">
        <v>2530</v>
      </c>
      <c r="G289" s="195" t="s">
        <v>210</v>
      </c>
      <c r="H289" s="196">
        <v>1</v>
      </c>
      <c r="I289" s="197"/>
      <c r="J289" s="198">
        <f t="shared" si="50"/>
        <v>0</v>
      </c>
      <c r="K289" s="194" t="s">
        <v>1</v>
      </c>
      <c r="L289" s="40"/>
      <c r="M289" s="199" t="s">
        <v>1</v>
      </c>
      <c r="N289" s="200" t="s">
        <v>41</v>
      </c>
      <c r="O289" s="72"/>
      <c r="P289" s="201">
        <f t="shared" si="51"/>
        <v>0</v>
      </c>
      <c r="Q289" s="201">
        <v>0.00031</v>
      </c>
      <c r="R289" s="201">
        <f t="shared" si="52"/>
        <v>0.00031</v>
      </c>
      <c r="S289" s="201">
        <v>0</v>
      </c>
      <c r="T289" s="202">
        <f t="shared" si="53"/>
        <v>0</v>
      </c>
      <c r="U289" s="35"/>
      <c r="V289" s="35"/>
      <c r="W289" s="35"/>
      <c r="X289" s="35"/>
      <c r="Y289" s="35"/>
      <c r="Z289" s="35"/>
      <c r="AA289" s="35"/>
      <c r="AB289" s="35"/>
      <c r="AC289" s="35"/>
      <c r="AD289" s="35"/>
      <c r="AE289" s="35"/>
      <c r="AR289" s="203" t="s">
        <v>341</v>
      </c>
      <c r="AT289" s="203" t="s">
        <v>207</v>
      </c>
      <c r="AU289" s="203" t="s">
        <v>86</v>
      </c>
      <c r="AY289" s="18" t="s">
        <v>205</v>
      </c>
      <c r="BE289" s="204">
        <f t="shared" si="54"/>
        <v>0</v>
      </c>
      <c r="BF289" s="204">
        <f t="shared" si="55"/>
        <v>0</v>
      </c>
      <c r="BG289" s="204">
        <f t="shared" si="56"/>
        <v>0</v>
      </c>
      <c r="BH289" s="204">
        <f t="shared" si="57"/>
        <v>0</v>
      </c>
      <c r="BI289" s="204">
        <f t="shared" si="58"/>
        <v>0</v>
      </c>
      <c r="BJ289" s="18" t="s">
        <v>84</v>
      </c>
      <c r="BK289" s="204">
        <f t="shared" si="59"/>
        <v>0</v>
      </c>
      <c r="BL289" s="18" t="s">
        <v>341</v>
      </c>
      <c r="BM289" s="203" t="s">
        <v>2531</v>
      </c>
    </row>
    <row r="290" spans="1:65" s="2" customFormat="1" ht="14.45" customHeight="1">
      <c r="A290" s="35"/>
      <c r="B290" s="36"/>
      <c r="C290" s="192" t="s">
        <v>1092</v>
      </c>
      <c r="D290" s="192" t="s">
        <v>207</v>
      </c>
      <c r="E290" s="193" t="s">
        <v>2532</v>
      </c>
      <c r="F290" s="194" t="s">
        <v>2533</v>
      </c>
      <c r="G290" s="195" t="s">
        <v>210</v>
      </c>
      <c r="H290" s="196">
        <v>1</v>
      </c>
      <c r="I290" s="197"/>
      <c r="J290" s="198">
        <f t="shared" si="50"/>
        <v>0</v>
      </c>
      <c r="K290" s="194" t="s">
        <v>1</v>
      </c>
      <c r="L290" s="40"/>
      <c r="M290" s="199" t="s">
        <v>1</v>
      </c>
      <c r="N290" s="200" t="s">
        <v>41</v>
      </c>
      <c r="O290" s="72"/>
      <c r="P290" s="201">
        <f t="shared" si="51"/>
        <v>0</v>
      </c>
      <c r="Q290" s="201">
        <v>0.00031</v>
      </c>
      <c r="R290" s="201">
        <f t="shared" si="52"/>
        <v>0.00031</v>
      </c>
      <c r="S290" s="201">
        <v>0</v>
      </c>
      <c r="T290" s="202">
        <f t="shared" si="53"/>
        <v>0</v>
      </c>
      <c r="U290" s="35"/>
      <c r="V290" s="35"/>
      <c r="W290" s="35"/>
      <c r="X290" s="35"/>
      <c r="Y290" s="35"/>
      <c r="Z290" s="35"/>
      <c r="AA290" s="35"/>
      <c r="AB290" s="35"/>
      <c r="AC290" s="35"/>
      <c r="AD290" s="35"/>
      <c r="AE290" s="35"/>
      <c r="AR290" s="203" t="s">
        <v>341</v>
      </c>
      <c r="AT290" s="203" t="s">
        <v>207</v>
      </c>
      <c r="AU290" s="203" t="s">
        <v>86</v>
      </c>
      <c r="AY290" s="18" t="s">
        <v>205</v>
      </c>
      <c r="BE290" s="204">
        <f t="shared" si="54"/>
        <v>0</v>
      </c>
      <c r="BF290" s="204">
        <f t="shared" si="55"/>
        <v>0</v>
      </c>
      <c r="BG290" s="204">
        <f t="shared" si="56"/>
        <v>0</v>
      </c>
      <c r="BH290" s="204">
        <f t="shared" si="57"/>
        <v>0</v>
      </c>
      <c r="BI290" s="204">
        <f t="shared" si="58"/>
        <v>0</v>
      </c>
      <c r="BJ290" s="18" t="s">
        <v>84</v>
      </c>
      <c r="BK290" s="204">
        <f t="shared" si="59"/>
        <v>0</v>
      </c>
      <c r="BL290" s="18" t="s">
        <v>341</v>
      </c>
      <c r="BM290" s="203" t="s">
        <v>2534</v>
      </c>
    </row>
    <row r="291" spans="1:65" s="2" customFormat="1" ht="14.45" customHeight="1">
      <c r="A291" s="35"/>
      <c r="B291" s="36"/>
      <c r="C291" s="192" t="s">
        <v>1097</v>
      </c>
      <c r="D291" s="192" t="s">
        <v>207</v>
      </c>
      <c r="E291" s="193" t="s">
        <v>2535</v>
      </c>
      <c r="F291" s="194" t="s">
        <v>2536</v>
      </c>
      <c r="G291" s="195" t="s">
        <v>210</v>
      </c>
      <c r="H291" s="196">
        <v>1</v>
      </c>
      <c r="I291" s="197"/>
      <c r="J291" s="198">
        <f t="shared" si="50"/>
        <v>0</v>
      </c>
      <c r="K291" s="194" t="s">
        <v>1</v>
      </c>
      <c r="L291" s="40"/>
      <c r="M291" s="199" t="s">
        <v>1</v>
      </c>
      <c r="N291" s="200" t="s">
        <v>41</v>
      </c>
      <c r="O291" s="72"/>
      <c r="P291" s="201">
        <f t="shared" si="51"/>
        <v>0</v>
      </c>
      <c r="Q291" s="201">
        <v>0.00031</v>
      </c>
      <c r="R291" s="201">
        <f t="shared" si="52"/>
        <v>0.00031</v>
      </c>
      <c r="S291" s="201">
        <v>0</v>
      </c>
      <c r="T291" s="202">
        <f t="shared" si="53"/>
        <v>0</v>
      </c>
      <c r="U291" s="35"/>
      <c r="V291" s="35"/>
      <c r="W291" s="35"/>
      <c r="X291" s="35"/>
      <c r="Y291" s="35"/>
      <c r="Z291" s="35"/>
      <c r="AA291" s="35"/>
      <c r="AB291" s="35"/>
      <c r="AC291" s="35"/>
      <c r="AD291" s="35"/>
      <c r="AE291" s="35"/>
      <c r="AR291" s="203" t="s">
        <v>341</v>
      </c>
      <c r="AT291" s="203" t="s">
        <v>207</v>
      </c>
      <c r="AU291" s="203" t="s">
        <v>86</v>
      </c>
      <c r="AY291" s="18" t="s">
        <v>205</v>
      </c>
      <c r="BE291" s="204">
        <f t="shared" si="54"/>
        <v>0</v>
      </c>
      <c r="BF291" s="204">
        <f t="shared" si="55"/>
        <v>0</v>
      </c>
      <c r="BG291" s="204">
        <f t="shared" si="56"/>
        <v>0</v>
      </c>
      <c r="BH291" s="204">
        <f t="shared" si="57"/>
        <v>0</v>
      </c>
      <c r="BI291" s="204">
        <f t="shared" si="58"/>
        <v>0</v>
      </c>
      <c r="BJ291" s="18" t="s">
        <v>84</v>
      </c>
      <c r="BK291" s="204">
        <f t="shared" si="59"/>
        <v>0</v>
      </c>
      <c r="BL291" s="18" t="s">
        <v>341</v>
      </c>
      <c r="BM291" s="203" t="s">
        <v>2537</v>
      </c>
    </row>
    <row r="292" spans="1:65" s="2" customFormat="1" ht="14.45" customHeight="1">
      <c r="A292" s="35"/>
      <c r="B292" s="36"/>
      <c r="C292" s="192" t="s">
        <v>1100</v>
      </c>
      <c r="D292" s="192" t="s">
        <v>207</v>
      </c>
      <c r="E292" s="193" t="s">
        <v>2538</v>
      </c>
      <c r="F292" s="194" t="s">
        <v>2539</v>
      </c>
      <c r="G292" s="195" t="s">
        <v>210</v>
      </c>
      <c r="H292" s="196">
        <v>14</v>
      </c>
      <c r="I292" s="197"/>
      <c r="J292" s="198">
        <f t="shared" si="50"/>
        <v>0</v>
      </c>
      <c r="K292" s="194" t="s">
        <v>1</v>
      </c>
      <c r="L292" s="40"/>
      <c r="M292" s="199" t="s">
        <v>1</v>
      </c>
      <c r="N292" s="200" t="s">
        <v>41</v>
      </c>
      <c r="O292" s="72"/>
      <c r="P292" s="201">
        <f t="shared" si="51"/>
        <v>0</v>
      </c>
      <c r="Q292" s="201">
        <v>0.00031</v>
      </c>
      <c r="R292" s="201">
        <f t="shared" si="52"/>
        <v>0.00434</v>
      </c>
      <c r="S292" s="201">
        <v>0</v>
      </c>
      <c r="T292" s="202">
        <f t="shared" si="53"/>
        <v>0</v>
      </c>
      <c r="U292" s="35"/>
      <c r="V292" s="35"/>
      <c r="W292" s="35"/>
      <c r="X292" s="35"/>
      <c r="Y292" s="35"/>
      <c r="Z292" s="35"/>
      <c r="AA292" s="35"/>
      <c r="AB292" s="35"/>
      <c r="AC292" s="35"/>
      <c r="AD292" s="35"/>
      <c r="AE292" s="35"/>
      <c r="AR292" s="203" t="s">
        <v>341</v>
      </c>
      <c r="AT292" s="203" t="s">
        <v>207</v>
      </c>
      <c r="AU292" s="203" t="s">
        <v>86</v>
      </c>
      <c r="AY292" s="18" t="s">
        <v>205</v>
      </c>
      <c r="BE292" s="204">
        <f t="shared" si="54"/>
        <v>0</v>
      </c>
      <c r="BF292" s="204">
        <f t="shared" si="55"/>
        <v>0</v>
      </c>
      <c r="BG292" s="204">
        <f t="shared" si="56"/>
        <v>0</v>
      </c>
      <c r="BH292" s="204">
        <f t="shared" si="57"/>
        <v>0</v>
      </c>
      <c r="BI292" s="204">
        <f t="shared" si="58"/>
        <v>0</v>
      </c>
      <c r="BJ292" s="18" t="s">
        <v>84</v>
      </c>
      <c r="BK292" s="204">
        <f t="shared" si="59"/>
        <v>0</v>
      </c>
      <c r="BL292" s="18" t="s">
        <v>341</v>
      </c>
      <c r="BM292" s="203" t="s">
        <v>2540</v>
      </c>
    </row>
    <row r="293" spans="2:63" s="12" customFormat="1" ht="22.9" customHeight="1">
      <c r="B293" s="176"/>
      <c r="C293" s="177"/>
      <c r="D293" s="178" t="s">
        <v>75</v>
      </c>
      <c r="E293" s="190" t="s">
        <v>2541</v>
      </c>
      <c r="F293" s="190" t="s">
        <v>2542</v>
      </c>
      <c r="G293" s="177"/>
      <c r="H293" s="177"/>
      <c r="I293" s="180"/>
      <c r="J293" s="191">
        <f>BK293</f>
        <v>0</v>
      </c>
      <c r="K293" s="177"/>
      <c r="L293" s="182"/>
      <c r="M293" s="183"/>
      <c r="N293" s="184"/>
      <c r="O293" s="184"/>
      <c r="P293" s="185">
        <f>SUM(P294:P302)</f>
        <v>0</v>
      </c>
      <c r="Q293" s="184"/>
      <c r="R293" s="185">
        <f>SUM(R294:R302)</f>
        <v>0.36805000000000004</v>
      </c>
      <c r="S293" s="184"/>
      <c r="T293" s="186">
        <f>SUM(T294:T302)</f>
        <v>0</v>
      </c>
      <c r="AR293" s="187" t="s">
        <v>86</v>
      </c>
      <c r="AT293" s="188" t="s">
        <v>75</v>
      </c>
      <c r="AU293" s="188" t="s">
        <v>84</v>
      </c>
      <c r="AY293" s="187" t="s">
        <v>205</v>
      </c>
      <c r="BK293" s="189">
        <f>SUM(BK294:BK302)</f>
        <v>0</v>
      </c>
    </row>
    <row r="294" spans="1:65" s="2" customFormat="1" ht="24.2" customHeight="1">
      <c r="A294" s="35"/>
      <c r="B294" s="36"/>
      <c r="C294" s="192" t="s">
        <v>1104</v>
      </c>
      <c r="D294" s="192" t="s">
        <v>207</v>
      </c>
      <c r="E294" s="193" t="s">
        <v>2543</v>
      </c>
      <c r="F294" s="194" t="s">
        <v>2544</v>
      </c>
      <c r="G294" s="195" t="s">
        <v>221</v>
      </c>
      <c r="H294" s="196">
        <v>14</v>
      </c>
      <c r="I294" s="197"/>
      <c r="J294" s="198">
        <f>ROUND(I294*H294,2)</f>
        <v>0</v>
      </c>
      <c r="K294" s="194" t="s">
        <v>963</v>
      </c>
      <c r="L294" s="40"/>
      <c r="M294" s="199" t="s">
        <v>1</v>
      </c>
      <c r="N294" s="200" t="s">
        <v>41</v>
      </c>
      <c r="O294" s="72"/>
      <c r="P294" s="201">
        <f>O294*H294</f>
        <v>0</v>
      </c>
      <c r="Q294" s="201">
        <v>0.012</v>
      </c>
      <c r="R294" s="201">
        <f>Q294*H294</f>
        <v>0.168</v>
      </c>
      <c r="S294" s="201">
        <v>0</v>
      </c>
      <c r="T294" s="202">
        <f>S294*H294</f>
        <v>0</v>
      </c>
      <c r="U294" s="35"/>
      <c r="V294" s="35"/>
      <c r="W294" s="35"/>
      <c r="X294" s="35"/>
      <c r="Y294" s="35"/>
      <c r="Z294" s="35"/>
      <c r="AA294" s="35"/>
      <c r="AB294" s="35"/>
      <c r="AC294" s="35"/>
      <c r="AD294" s="35"/>
      <c r="AE294" s="35"/>
      <c r="AR294" s="203" t="s">
        <v>341</v>
      </c>
      <c r="AT294" s="203" t="s">
        <v>207</v>
      </c>
      <c r="AU294" s="203" t="s">
        <v>86</v>
      </c>
      <c r="AY294" s="18" t="s">
        <v>205</v>
      </c>
      <c r="BE294" s="204">
        <f>IF(N294="základní",J294,0)</f>
        <v>0</v>
      </c>
      <c r="BF294" s="204">
        <f>IF(N294="snížená",J294,0)</f>
        <v>0</v>
      </c>
      <c r="BG294" s="204">
        <f>IF(N294="zákl. přenesená",J294,0)</f>
        <v>0</v>
      </c>
      <c r="BH294" s="204">
        <f>IF(N294="sníž. přenesená",J294,0)</f>
        <v>0</v>
      </c>
      <c r="BI294" s="204">
        <f>IF(N294="nulová",J294,0)</f>
        <v>0</v>
      </c>
      <c r="BJ294" s="18" t="s">
        <v>84</v>
      </c>
      <c r="BK294" s="204">
        <f>ROUND(I294*H294,2)</f>
        <v>0</v>
      </c>
      <c r="BL294" s="18" t="s">
        <v>341</v>
      </c>
      <c r="BM294" s="203" t="s">
        <v>2545</v>
      </c>
    </row>
    <row r="295" spans="2:51" s="13" customFormat="1" ht="12">
      <c r="B295" s="214"/>
      <c r="C295" s="215"/>
      <c r="D295" s="205" t="s">
        <v>284</v>
      </c>
      <c r="E295" s="216" t="s">
        <v>1</v>
      </c>
      <c r="F295" s="217" t="s">
        <v>2546</v>
      </c>
      <c r="G295" s="215"/>
      <c r="H295" s="218">
        <v>14</v>
      </c>
      <c r="I295" s="219"/>
      <c r="J295" s="215"/>
      <c r="K295" s="215"/>
      <c r="L295" s="220"/>
      <c r="M295" s="221"/>
      <c r="N295" s="222"/>
      <c r="O295" s="222"/>
      <c r="P295" s="222"/>
      <c r="Q295" s="222"/>
      <c r="R295" s="222"/>
      <c r="S295" s="222"/>
      <c r="T295" s="223"/>
      <c r="AT295" s="224" t="s">
        <v>284</v>
      </c>
      <c r="AU295" s="224" t="s">
        <v>86</v>
      </c>
      <c r="AV295" s="13" t="s">
        <v>86</v>
      </c>
      <c r="AW295" s="13" t="s">
        <v>32</v>
      </c>
      <c r="AX295" s="13" t="s">
        <v>84</v>
      </c>
      <c r="AY295" s="224" t="s">
        <v>205</v>
      </c>
    </row>
    <row r="296" spans="1:65" s="2" customFormat="1" ht="24.2" customHeight="1">
      <c r="A296" s="35"/>
      <c r="B296" s="36"/>
      <c r="C296" s="192" t="s">
        <v>1109</v>
      </c>
      <c r="D296" s="192" t="s">
        <v>207</v>
      </c>
      <c r="E296" s="193" t="s">
        <v>2547</v>
      </c>
      <c r="F296" s="194" t="s">
        <v>2548</v>
      </c>
      <c r="G296" s="195" t="s">
        <v>221</v>
      </c>
      <c r="H296" s="196">
        <v>1</v>
      </c>
      <c r="I296" s="197"/>
      <c r="J296" s="198">
        <f>ROUND(I296*H296,2)</f>
        <v>0</v>
      </c>
      <c r="K296" s="194" t="s">
        <v>278</v>
      </c>
      <c r="L296" s="40"/>
      <c r="M296" s="199" t="s">
        <v>1</v>
      </c>
      <c r="N296" s="200" t="s">
        <v>41</v>
      </c>
      <c r="O296" s="72"/>
      <c r="P296" s="201">
        <f>O296*H296</f>
        <v>0</v>
      </c>
      <c r="Q296" s="201">
        <v>0.014</v>
      </c>
      <c r="R296" s="201">
        <f>Q296*H296</f>
        <v>0.014</v>
      </c>
      <c r="S296" s="201">
        <v>0</v>
      </c>
      <c r="T296" s="202">
        <f>S296*H296</f>
        <v>0</v>
      </c>
      <c r="U296" s="35"/>
      <c r="V296" s="35"/>
      <c r="W296" s="35"/>
      <c r="X296" s="35"/>
      <c r="Y296" s="35"/>
      <c r="Z296" s="35"/>
      <c r="AA296" s="35"/>
      <c r="AB296" s="35"/>
      <c r="AC296" s="35"/>
      <c r="AD296" s="35"/>
      <c r="AE296" s="35"/>
      <c r="AR296" s="203" t="s">
        <v>341</v>
      </c>
      <c r="AT296" s="203" t="s">
        <v>207</v>
      </c>
      <c r="AU296" s="203" t="s">
        <v>86</v>
      </c>
      <c r="AY296" s="18" t="s">
        <v>205</v>
      </c>
      <c r="BE296" s="204">
        <f>IF(N296="základní",J296,0)</f>
        <v>0</v>
      </c>
      <c r="BF296" s="204">
        <f>IF(N296="snížená",J296,0)</f>
        <v>0</v>
      </c>
      <c r="BG296" s="204">
        <f>IF(N296="zákl. přenesená",J296,0)</f>
        <v>0</v>
      </c>
      <c r="BH296" s="204">
        <f>IF(N296="sníž. přenesená",J296,0)</f>
        <v>0</v>
      </c>
      <c r="BI296" s="204">
        <f>IF(N296="nulová",J296,0)</f>
        <v>0</v>
      </c>
      <c r="BJ296" s="18" t="s">
        <v>84</v>
      </c>
      <c r="BK296" s="204">
        <f>ROUND(I296*H296,2)</f>
        <v>0</v>
      </c>
      <c r="BL296" s="18" t="s">
        <v>341</v>
      </c>
      <c r="BM296" s="203" t="s">
        <v>2549</v>
      </c>
    </row>
    <row r="297" spans="1:65" s="2" customFormat="1" ht="24.2" customHeight="1">
      <c r="A297" s="35"/>
      <c r="B297" s="36"/>
      <c r="C297" s="192" t="s">
        <v>1113</v>
      </c>
      <c r="D297" s="192" t="s">
        <v>207</v>
      </c>
      <c r="E297" s="193" t="s">
        <v>2550</v>
      </c>
      <c r="F297" s="194" t="s">
        <v>2551</v>
      </c>
      <c r="G297" s="195" t="s">
        <v>221</v>
      </c>
      <c r="H297" s="196">
        <v>3</v>
      </c>
      <c r="I297" s="197"/>
      <c r="J297" s="198">
        <f>ROUND(I297*H297,2)</f>
        <v>0</v>
      </c>
      <c r="K297" s="194" t="s">
        <v>278</v>
      </c>
      <c r="L297" s="40"/>
      <c r="M297" s="199" t="s">
        <v>1</v>
      </c>
      <c r="N297" s="200" t="s">
        <v>41</v>
      </c>
      <c r="O297" s="72"/>
      <c r="P297" s="201">
        <f>O297*H297</f>
        <v>0</v>
      </c>
      <c r="Q297" s="201">
        <v>0.0156</v>
      </c>
      <c r="R297" s="201">
        <f>Q297*H297</f>
        <v>0.046799999999999994</v>
      </c>
      <c r="S297" s="201">
        <v>0</v>
      </c>
      <c r="T297" s="202">
        <f>S297*H297</f>
        <v>0</v>
      </c>
      <c r="U297" s="35"/>
      <c r="V297" s="35"/>
      <c r="W297" s="35"/>
      <c r="X297" s="35"/>
      <c r="Y297" s="35"/>
      <c r="Z297" s="35"/>
      <c r="AA297" s="35"/>
      <c r="AB297" s="35"/>
      <c r="AC297" s="35"/>
      <c r="AD297" s="35"/>
      <c r="AE297" s="35"/>
      <c r="AR297" s="203" t="s">
        <v>341</v>
      </c>
      <c r="AT297" s="203" t="s">
        <v>207</v>
      </c>
      <c r="AU297" s="203" t="s">
        <v>86</v>
      </c>
      <c r="AY297" s="18" t="s">
        <v>205</v>
      </c>
      <c r="BE297" s="204">
        <f>IF(N297="základní",J297,0)</f>
        <v>0</v>
      </c>
      <c r="BF297" s="204">
        <f>IF(N297="snížená",J297,0)</f>
        <v>0</v>
      </c>
      <c r="BG297" s="204">
        <f>IF(N297="zákl. přenesená",J297,0)</f>
        <v>0</v>
      </c>
      <c r="BH297" s="204">
        <f>IF(N297="sníž. přenesená",J297,0)</f>
        <v>0</v>
      </c>
      <c r="BI297" s="204">
        <f>IF(N297="nulová",J297,0)</f>
        <v>0</v>
      </c>
      <c r="BJ297" s="18" t="s">
        <v>84</v>
      </c>
      <c r="BK297" s="204">
        <f>ROUND(I297*H297,2)</f>
        <v>0</v>
      </c>
      <c r="BL297" s="18" t="s">
        <v>341</v>
      </c>
      <c r="BM297" s="203" t="s">
        <v>2552</v>
      </c>
    </row>
    <row r="298" spans="1:65" s="2" customFormat="1" ht="24.2" customHeight="1">
      <c r="A298" s="35"/>
      <c r="B298" s="36"/>
      <c r="C298" s="192" t="s">
        <v>1116</v>
      </c>
      <c r="D298" s="192" t="s">
        <v>207</v>
      </c>
      <c r="E298" s="193" t="s">
        <v>2553</v>
      </c>
      <c r="F298" s="194" t="s">
        <v>2554</v>
      </c>
      <c r="G298" s="195" t="s">
        <v>221</v>
      </c>
      <c r="H298" s="196">
        <v>5</v>
      </c>
      <c r="I298" s="197"/>
      <c r="J298" s="198">
        <f>ROUND(I298*H298,2)</f>
        <v>0</v>
      </c>
      <c r="K298" s="194" t="s">
        <v>963</v>
      </c>
      <c r="L298" s="40"/>
      <c r="M298" s="199" t="s">
        <v>1</v>
      </c>
      <c r="N298" s="200" t="s">
        <v>41</v>
      </c>
      <c r="O298" s="72"/>
      <c r="P298" s="201">
        <f>O298*H298</f>
        <v>0</v>
      </c>
      <c r="Q298" s="201">
        <v>0.01665</v>
      </c>
      <c r="R298" s="201">
        <f>Q298*H298</f>
        <v>0.08325</v>
      </c>
      <c r="S298" s="201">
        <v>0</v>
      </c>
      <c r="T298" s="202">
        <f>S298*H298</f>
        <v>0</v>
      </c>
      <c r="U298" s="35"/>
      <c r="V298" s="35"/>
      <c r="W298" s="35"/>
      <c r="X298" s="35"/>
      <c r="Y298" s="35"/>
      <c r="Z298" s="35"/>
      <c r="AA298" s="35"/>
      <c r="AB298" s="35"/>
      <c r="AC298" s="35"/>
      <c r="AD298" s="35"/>
      <c r="AE298" s="35"/>
      <c r="AR298" s="203" t="s">
        <v>341</v>
      </c>
      <c r="AT298" s="203" t="s">
        <v>207</v>
      </c>
      <c r="AU298" s="203" t="s">
        <v>86</v>
      </c>
      <c r="AY298" s="18" t="s">
        <v>205</v>
      </c>
      <c r="BE298" s="204">
        <f>IF(N298="základní",J298,0)</f>
        <v>0</v>
      </c>
      <c r="BF298" s="204">
        <f>IF(N298="snížená",J298,0)</f>
        <v>0</v>
      </c>
      <c r="BG298" s="204">
        <f>IF(N298="zákl. přenesená",J298,0)</f>
        <v>0</v>
      </c>
      <c r="BH298" s="204">
        <f>IF(N298="sníž. přenesená",J298,0)</f>
        <v>0</v>
      </c>
      <c r="BI298" s="204">
        <f>IF(N298="nulová",J298,0)</f>
        <v>0</v>
      </c>
      <c r="BJ298" s="18" t="s">
        <v>84</v>
      </c>
      <c r="BK298" s="204">
        <f>ROUND(I298*H298,2)</f>
        <v>0</v>
      </c>
      <c r="BL298" s="18" t="s">
        <v>341</v>
      </c>
      <c r="BM298" s="203" t="s">
        <v>2555</v>
      </c>
    </row>
    <row r="299" spans="2:51" s="13" customFormat="1" ht="12">
      <c r="B299" s="214"/>
      <c r="C299" s="215"/>
      <c r="D299" s="205" t="s">
        <v>284</v>
      </c>
      <c r="E299" s="216" t="s">
        <v>1</v>
      </c>
      <c r="F299" s="217" t="s">
        <v>2387</v>
      </c>
      <c r="G299" s="215"/>
      <c r="H299" s="218">
        <v>5</v>
      </c>
      <c r="I299" s="219"/>
      <c r="J299" s="215"/>
      <c r="K299" s="215"/>
      <c r="L299" s="220"/>
      <c r="M299" s="221"/>
      <c r="N299" s="222"/>
      <c r="O299" s="222"/>
      <c r="P299" s="222"/>
      <c r="Q299" s="222"/>
      <c r="R299" s="222"/>
      <c r="S299" s="222"/>
      <c r="T299" s="223"/>
      <c r="AT299" s="224" t="s">
        <v>284</v>
      </c>
      <c r="AU299" s="224" t="s">
        <v>86</v>
      </c>
      <c r="AV299" s="13" t="s">
        <v>86</v>
      </c>
      <c r="AW299" s="13" t="s">
        <v>32</v>
      </c>
      <c r="AX299" s="13" t="s">
        <v>84</v>
      </c>
      <c r="AY299" s="224" t="s">
        <v>205</v>
      </c>
    </row>
    <row r="300" spans="1:65" s="2" customFormat="1" ht="24.2" customHeight="1">
      <c r="A300" s="35"/>
      <c r="B300" s="36"/>
      <c r="C300" s="192" t="s">
        <v>1120</v>
      </c>
      <c r="D300" s="192" t="s">
        <v>207</v>
      </c>
      <c r="E300" s="193" t="s">
        <v>2556</v>
      </c>
      <c r="F300" s="194" t="s">
        <v>2557</v>
      </c>
      <c r="G300" s="195" t="s">
        <v>221</v>
      </c>
      <c r="H300" s="196">
        <v>2</v>
      </c>
      <c r="I300" s="197"/>
      <c r="J300" s="198">
        <f>ROUND(I300*H300,2)</f>
        <v>0</v>
      </c>
      <c r="K300" s="194" t="s">
        <v>1</v>
      </c>
      <c r="L300" s="40"/>
      <c r="M300" s="199" t="s">
        <v>1</v>
      </c>
      <c r="N300" s="200" t="s">
        <v>41</v>
      </c>
      <c r="O300" s="72"/>
      <c r="P300" s="201">
        <f>O300*H300</f>
        <v>0</v>
      </c>
      <c r="Q300" s="201">
        <v>0.014</v>
      </c>
      <c r="R300" s="201">
        <f>Q300*H300</f>
        <v>0.028</v>
      </c>
      <c r="S300" s="201">
        <v>0</v>
      </c>
      <c r="T300" s="202">
        <f>S300*H300</f>
        <v>0</v>
      </c>
      <c r="U300" s="35"/>
      <c r="V300" s="35"/>
      <c r="W300" s="35"/>
      <c r="X300" s="35"/>
      <c r="Y300" s="35"/>
      <c r="Z300" s="35"/>
      <c r="AA300" s="35"/>
      <c r="AB300" s="35"/>
      <c r="AC300" s="35"/>
      <c r="AD300" s="35"/>
      <c r="AE300" s="35"/>
      <c r="AR300" s="203" t="s">
        <v>341</v>
      </c>
      <c r="AT300" s="203" t="s">
        <v>207</v>
      </c>
      <c r="AU300" s="203" t="s">
        <v>86</v>
      </c>
      <c r="AY300" s="18" t="s">
        <v>205</v>
      </c>
      <c r="BE300" s="204">
        <f>IF(N300="základní",J300,0)</f>
        <v>0</v>
      </c>
      <c r="BF300" s="204">
        <f>IF(N300="snížená",J300,0)</f>
        <v>0</v>
      </c>
      <c r="BG300" s="204">
        <f>IF(N300="zákl. přenesená",J300,0)</f>
        <v>0</v>
      </c>
      <c r="BH300" s="204">
        <f>IF(N300="sníž. přenesená",J300,0)</f>
        <v>0</v>
      </c>
      <c r="BI300" s="204">
        <f>IF(N300="nulová",J300,0)</f>
        <v>0</v>
      </c>
      <c r="BJ300" s="18" t="s">
        <v>84</v>
      </c>
      <c r="BK300" s="204">
        <f>ROUND(I300*H300,2)</f>
        <v>0</v>
      </c>
      <c r="BL300" s="18" t="s">
        <v>341</v>
      </c>
      <c r="BM300" s="203" t="s">
        <v>2558</v>
      </c>
    </row>
    <row r="301" spans="1:65" s="2" customFormat="1" ht="24.2" customHeight="1">
      <c r="A301" s="35"/>
      <c r="B301" s="36"/>
      <c r="C301" s="192" t="s">
        <v>1125</v>
      </c>
      <c r="D301" s="192" t="s">
        <v>207</v>
      </c>
      <c r="E301" s="193" t="s">
        <v>2559</v>
      </c>
      <c r="F301" s="194" t="s">
        <v>2560</v>
      </c>
      <c r="G301" s="195" t="s">
        <v>221</v>
      </c>
      <c r="H301" s="196">
        <v>2</v>
      </c>
      <c r="I301" s="197"/>
      <c r="J301" s="198">
        <f>ROUND(I301*H301,2)</f>
        <v>0</v>
      </c>
      <c r="K301" s="194" t="s">
        <v>1</v>
      </c>
      <c r="L301" s="40"/>
      <c r="M301" s="199" t="s">
        <v>1</v>
      </c>
      <c r="N301" s="200" t="s">
        <v>41</v>
      </c>
      <c r="O301" s="72"/>
      <c r="P301" s="201">
        <f>O301*H301</f>
        <v>0</v>
      </c>
      <c r="Q301" s="201">
        <v>0.014</v>
      </c>
      <c r="R301" s="201">
        <f>Q301*H301</f>
        <v>0.028</v>
      </c>
      <c r="S301" s="201">
        <v>0</v>
      </c>
      <c r="T301" s="202">
        <f>S301*H301</f>
        <v>0</v>
      </c>
      <c r="U301" s="35"/>
      <c r="V301" s="35"/>
      <c r="W301" s="35"/>
      <c r="X301" s="35"/>
      <c r="Y301" s="35"/>
      <c r="Z301" s="35"/>
      <c r="AA301" s="35"/>
      <c r="AB301" s="35"/>
      <c r="AC301" s="35"/>
      <c r="AD301" s="35"/>
      <c r="AE301" s="35"/>
      <c r="AR301" s="203" t="s">
        <v>341</v>
      </c>
      <c r="AT301" s="203" t="s">
        <v>207</v>
      </c>
      <c r="AU301" s="203" t="s">
        <v>86</v>
      </c>
      <c r="AY301" s="18" t="s">
        <v>205</v>
      </c>
      <c r="BE301" s="204">
        <f>IF(N301="základní",J301,0)</f>
        <v>0</v>
      </c>
      <c r="BF301" s="204">
        <f>IF(N301="snížená",J301,0)</f>
        <v>0</v>
      </c>
      <c r="BG301" s="204">
        <f>IF(N301="zákl. přenesená",J301,0)</f>
        <v>0</v>
      </c>
      <c r="BH301" s="204">
        <f>IF(N301="sníž. přenesená",J301,0)</f>
        <v>0</v>
      </c>
      <c r="BI301" s="204">
        <f>IF(N301="nulová",J301,0)</f>
        <v>0</v>
      </c>
      <c r="BJ301" s="18" t="s">
        <v>84</v>
      </c>
      <c r="BK301" s="204">
        <f>ROUND(I301*H301,2)</f>
        <v>0</v>
      </c>
      <c r="BL301" s="18" t="s">
        <v>341</v>
      </c>
      <c r="BM301" s="203" t="s">
        <v>2561</v>
      </c>
    </row>
    <row r="302" spans="2:51" s="13" customFormat="1" ht="12">
      <c r="B302" s="214"/>
      <c r="C302" s="215"/>
      <c r="D302" s="205" t="s">
        <v>284</v>
      </c>
      <c r="E302" s="216" t="s">
        <v>1</v>
      </c>
      <c r="F302" s="217" t="s">
        <v>2482</v>
      </c>
      <c r="G302" s="215"/>
      <c r="H302" s="218">
        <v>2</v>
      </c>
      <c r="I302" s="219"/>
      <c r="J302" s="215"/>
      <c r="K302" s="215"/>
      <c r="L302" s="220"/>
      <c r="M302" s="272"/>
      <c r="N302" s="273"/>
      <c r="O302" s="273"/>
      <c r="P302" s="273"/>
      <c r="Q302" s="273"/>
      <c r="R302" s="273"/>
      <c r="S302" s="273"/>
      <c r="T302" s="274"/>
      <c r="AT302" s="224" t="s">
        <v>284</v>
      </c>
      <c r="AU302" s="224" t="s">
        <v>86</v>
      </c>
      <c r="AV302" s="13" t="s">
        <v>86</v>
      </c>
      <c r="AW302" s="13" t="s">
        <v>32</v>
      </c>
      <c r="AX302" s="13" t="s">
        <v>84</v>
      </c>
      <c r="AY302" s="224" t="s">
        <v>205</v>
      </c>
    </row>
    <row r="303" spans="1:31" s="2" customFormat="1" ht="6.95" customHeight="1">
      <c r="A303" s="35"/>
      <c r="B303" s="55"/>
      <c r="C303" s="56"/>
      <c r="D303" s="56"/>
      <c r="E303" s="56"/>
      <c r="F303" s="56"/>
      <c r="G303" s="56"/>
      <c r="H303" s="56"/>
      <c r="I303" s="56"/>
      <c r="J303" s="56"/>
      <c r="K303" s="56"/>
      <c r="L303" s="40"/>
      <c r="M303" s="35"/>
      <c r="O303" s="35"/>
      <c r="P303" s="35"/>
      <c r="Q303" s="35"/>
      <c r="R303" s="35"/>
      <c r="S303" s="35"/>
      <c r="T303" s="35"/>
      <c r="U303" s="35"/>
      <c r="V303" s="35"/>
      <c r="W303" s="35"/>
      <c r="X303" s="35"/>
      <c r="Y303" s="35"/>
      <c r="Z303" s="35"/>
      <c r="AA303" s="35"/>
      <c r="AB303" s="35"/>
      <c r="AC303" s="35"/>
      <c r="AD303" s="35"/>
      <c r="AE303" s="35"/>
    </row>
  </sheetData>
  <sheetProtection algorithmName="SHA-512" hashValue="L5LccErpvCGza09TmVPyKrzBksfYM58IRj//2XJyJm3gCPusZ2JR3zPPhDoJvfxEBsI7mw8cAuvZE1fuq58Ymg==" saltValue="SA6Ppu5eKw3F/5VzJYt9Nv1fRnUn6RqeFoSGpym3/1gHq4cHG4k01+8TqNpzjERjx5k3QoUbb+U5YIFuVKa5VQ==" spinCount="100000" sheet="1" objects="1" scenarios="1" formatColumns="0" formatRows="0" autoFilter="0"/>
  <autoFilter ref="C126:K302"/>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98</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2562</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99</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
        <v>1</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
        <v>2564</v>
      </c>
      <c r="F15" s="35"/>
      <c r="G15" s="35"/>
      <c r="H15" s="35"/>
      <c r="I15" s="120" t="s">
        <v>27</v>
      </c>
      <c r="J15" s="111" t="s">
        <v>1</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ROUND(J122,2)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ROUND((SUM(BE122:BE223)),2)</f>
        <v>0</v>
      </c>
      <c r="G33" s="35"/>
      <c r="H33" s="35"/>
      <c r="I33" s="131">
        <v>0.21</v>
      </c>
      <c r="J33" s="130">
        <f>ROUND(((SUM(BE122:BE223))*I33),2)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ROUND((SUM(BF122:BF223)),2)</f>
        <v>0</v>
      </c>
      <c r="G34" s="35"/>
      <c r="H34" s="35"/>
      <c r="I34" s="131">
        <v>0.15</v>
      </c>
      <c r="J34" s="130">
        <f>ROUND(((SUM(BF122:BF223))*I34),2)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ROUND((SUM(BG122:BG223)),2)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ROUND((SUM(BH122:BH223)),2)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ROUND((SUM(BI122:BI223)),2)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 xml:space="preserve">SO 02.3 - Ambulantní trakt - MaR </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Ing. Petr Pawlas</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2565</v>
      </c>
      <c r="E97" s="157"/>
      <c r="F97" s="157"/>
      <c r="G97" s="157"/>
      <c r="H97" s="157"/>
      <c r="I97" s="157"/>
      <c r="J97" s="158">
        <f>J123</f>
        <v>0</v>
      </c>
      <c r="K97" s="155"/>
      <c r="L97" s="159"/>
    </row>
    <row r="98" spans="2:12" s="9" customFormat="1" ht="24.95" customHeight="1">
      <c r="B98" s="154"/>
      <c r="C98" s="155"/>
      <c r="D98" s="156" t="s">
        <v>2566</v>
      </c>
      <c r="E98" s="157"/>
      <c r="F98" s="157"/>
      <c r="G98" s="157"/>
      <c r="H98" s="157"/>
      <c r="I98" s="157"/>
      <c r="J98" s="158">
        <f>J136</f>
        <v>0</v>
      </c>
      <c r="K98" s="155"/>
      <c r="L98" s="159"/>
    </row>
    <row r="99" spans="2:12" s="9" customFormat="1" ht="24.95" customHeight="1">
      <c r="B99" s="154"/>
      <c r="C99" s="155"/>
      <c r="D99" s="156" t="s">
        <v>2567</v>
      </c>
      <c r="E99" s="157"/>
      <c r="F99" s="157"/>
      <c r="G99" s="157"/>
      <c r="H99" s="157"/>
      <c r="I99" s="157"/>
      <c r="J99" s="158">
        <f>J157</f>
        <v>0</v>
      </c>
      <c r="K99" s="155"/>
      <c r="L99" s="159"/>
    </row>
    <row r="100" spans="2:12" s="9" customFormat="1" ht="24.95" customHeight="1">
      <c r="B100" s="154"/>
      <c r="C100" s="155"/>
      <c r="D100" s="156" t="s">
        <v>2568</v>
      </c>
      <c r="E100" s="157"/>
      <c r="F100" s="157"/>
      <c r="G100" s="157"/>
      <c r="H100" s="157"/>
      <c r="I100" s="157"/>
      <c r="J100" s="158">
        <f>J168</f>
        <v>0</v>
      </c>
      <c r="K100" s="155"/>
      <c r="L100" s="159"/>
    </row>
    <row r="101" spans="2:12" s="9" customFormat="1" ht="24.95" customHeight="1">
      <c r="B101" s="154"/>
      <c r="C101" s="155"/>
      <c r="D101" s="156" t="s">
        <v>2569</v>
      </c>
      <c r="E101" s="157"/>
      <c r="F101" s="157"/>
      <c r="G101" s="157"/>
      <c r="H101" s="157"/>
      <c r="I101" s="157"/>
      <c r="J101" s="158">
        <f>J174</f>
        <v>0</v>
      </c>
      <c r="K101" s="155"/>
      <c r="L101" s="159"/>
    </row>
    <row r="102" spans="2:12" s="9" customFormat="1" ht="24.95" customHeight="1">
      <c r="B102" s="154"/>
      <c r="C102" s="155"/>
      <c r="D102" s="156" t="s">
        <v>2570</v>
      </c>
      <c r="E102" s="157"/>
      <c r="F102" s="157"/>
      <c r="G102" s="157"/>
      <c r="H102" s="157"/>
      <c r="I102" s="157"/>
      <c r="J102" s="158">
        <f>J196</f>
        <v>0</v>
      </c>
      <c r="K102" s="155"/>
      <c r="L102" s="159"/>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189</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26.25" customHeight="1">
      <c r="A112" s="35"/>
      <c r="B112" s="36"/>
      <c r="C112" s="37"/>
      <c r="D112" s="37"/>
      <c r="E112" s="325" t="str">
        <f>E7</f>
        <v>Bohumínská městská nemocnice – přístavba ambulantního traktu vč. příjezdové komunikace a parkoviště</v>
      </c>
      <c r="F112" s="326"/>
      <c r="G112" s="326"/>
      <c r="H112" s="326"/>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177</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17" t="str">
        <f>E9</f>
        <v xml:space="preserve">SO 02.3 - Ambulantní trakt - MaR </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 xml:space="preserve"> </v>
      </c>
      <c r="G116" s="37"/>
      <c r="H116" s="37"/>
      <c r="I116" s="30" t="s">
        <v>22</v>
      </c>
      <c r="J116" s="67" t="str">
        <f>IF(J12="","",J12)</f>
        <v>10. 3. 2021</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24</v>
      </c>
      <c r="D118" s="37"/>
      <c r="E118" s="37"/>
      <c r="F118" s="28" t="str">
        <f>E15</f>
        <v>Ing. Petr Pawlas</v>
      </c>
      <c r="G118" s="37"/>
      <c r="H118" s="37"/>
      <c r="I118" s="30" t="s">
        <v>30</v>
      </c>
      <c r="J118" s="33" t="str">
        <f>E21</f>
        <v xml:space="preserve">ATRIS s.r.o. </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Barbora Kyšková</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5"/>
      <c r="B121" s="166"/>
      <c r="C121" s="167" t="s">
        <v>190</v>
      </c>
      <c r="D121" s="168" t="s">
        <v>61</v>
      </c>
      <c r="E121" s="168" t="s">
        <v>57</v>
      </c>
      <c r="F121" s="168" t="s">
        <v>58</v>
      </c>
      <c r="G121" s="168" t="s">
        <v>191</v>
      </c>
      <c r="H121" s="168" t="s">
        <v>192</v>
      </c>
      <c r="I121" s="168" t="s">
        <v>193</v>
      </c>
      <c r="J121" s="168" t="s">
        <v>181</v>
      </c>
      <c r="K121" s="169" t="s">
        <v>194</v>
      </c>
      <c r="L121" s="170"/>
      <c r="M121" s="76" t="s">
        <v>1</v>
      </c>
      <c r="N121" s="77" t="s">
        <v>40</v>
      </c>
      <c r="O121" s="77" t="s">
        <v>195</v>
      </c>
      <c r="P121" s="77" t="s">
        <v>196</v>
      </c>
      <c r="Q121" s="77" t="s">
        <v>197</v>
      </c>
      <c r="R121" s="77" t="s">
        <v>198</v>
      </c>
      <c r="S121" s="77" t="s">
        <v>199</v>
      </c>
      <c r="T121" s="78" t="s">
        <v>200</v>
      </c>
      <c r="U121" s="165"/>
      <c r="V121" s="165"/>
      <c r="W121" s="165"/>
      <c r="X121" s="165"/>
      <c r="Y121" s="165"/>
      <c r="Z121" s="165"/>
      <c r="AA121" s="165"/>
      <c r="AB121" s="165"/>
      <c r="AC121" s="165"/>
      <c r="AD121" s="165"/>
      <c r="AE121" s="165"/>
    </row>
    <row r="122" spans="1:63" s="2" customFormat="1" ht="22.9" customHeight="1">
      <c r="A122" s="35"/>
      <c r="B122" s="36"/>
      <c r="C122" s="83" t="s">
        <v>201</v>
      </c>
      <c r="D122" s="37"/>
      <c r="E122" s="37"/>
      <c r="F122" s="37"/>
      <c r="G122" s="37"/>
      <c r="H122" s="37"/>
      <c r="I122" s="37"/>
      <c r="J122" s="171">
        <f>BK122</f>
        <v>0</v>
      </c>
      <c r="K122" s="37"/>
      <c r="L122" s="40"/>
      <c r="M122" s="79"/>
      <c r="N122" s="172"/>
      <c r="O122" s="80"/>
      <c r="P122" s="173">
        <f>P123+P136+P157+P168+P174+P196</f>
        <v>0</v>
      </c>
      <c r="Q122" s="80"/>
      <c r="R122" s="173">
        <f>R123+R136+R157+R168+R174+R196</f>
        <v>0</v>
      </c>
      <c r="S122" s="80"/>
      <c r="T122" s="174">
        <f>T123+T136+T157+T168+T174+T196</f>
        <v>0</v>
      </c>
      <c r="U122" s="35"/>
      <c r="V122" s="35"/>
      <c r="W122" s="35"/>
      <c r="X122" s="35"/>
      <c r="Y122" s="35"/>
      <c r="Z122" s="35"/>
      <c r="AA122" s="35"/>
      <c r="AB122" s="35"/>
      <c r="AC122" s="35"/>
      <c r="AD122" s="35"/>
      <c r="AE122" s="35"/>
      <c r="AT122" s="18" t="s">
        <v>75</v>
      </c>
      <c r="AU122" s="18" t="s">
        <v>183</v>
      </c>
      <c r="BK122" s="175">
        <f>BK123+BK136+BK157+BK168+BK174+BK196</f>
        <v>0</v>
      </c>
    </row>
    <row r="123" spans="2:63" s="12" customFormat="1" ht="25.9" customHeight="1">
      <c r="B123" s="176"/>
      <c r="C123" s="177"/>
      <c r="D123" s="178" t="s">
        <v>75</v>
      </c>
      <c r="E123" s="179" t="s">
        <v>2571</v>
      </c>
      <c r="F123" s="179" t="s">
        <v>2572</v>
      </c>
      <c r="G123" s="177"/>
      <c r="H123" s="177"/>
      <c r="I123" s="180"/>
      <c r="J123" s="181">
        <f>BK123</f>
        <v>0</v>
      </c>
      <c r="K123" s="177"/>
      <c r="L123" s="182"/>
      <c r="M123" s="183"/>
      <c r="N123" s="184"/>
      <c r="O123" s="184"/>
      <c r="P123" s="185">
        <f>SUM(P124:P135)</f>
        <v>0</v>
      </c>
      <c r="Q123" s="184"/>
      <c r="R123" s="185">
        <f>SUM(R124:R135)</f>
        <v>0</v>
      </c>
      <c r="S123" s="184"/>
      <c r="T123" s="186">
        <f>SUM(T124:T135)</f>
        <v>0</v>
      </c>
      <c r="AR123" s="187" t="s">
        <v>84</v>
      </c>
      <c r="AT123" s="188" t="s">
        <v>75</v>
      </c>
      <c r="AU123" s="188" t="s">
        <v>76</v>
      </c>
      <c r="AY123" s="187" t="s">
        <v>205</v>
      </c>
      <c r="BK123" s="189">
        <f>SUM(BK124:BK135)</f>
        <v>0</v>
      </c>
    </row>
    <row r="124" spans="1:65" s="2" customFormat="1" ht="14.45" customHeight="1">
      <c r="A124" s="35"/>
      <c r="B124" s="36"/>
      <c r="C124" s="192" t="s">
        <v>84</v>
      </c>
      <c r="D124" s="192" t="s">
        <v>207</v>
      </c>
      <c r="E124" s="193" t="s">
        <v>2573</v>
      </c>
      <c r="F124" s="194" t="s">
        <v>2574</v>
      </c>
      <c r="G124" s="195" t="s">
        <v>210</v>
      </c>
      <c r="H124" s="196">
        <v>1</v>
      </c>
      <c r="I124" s="197"/>
      <c r="J124" s="198">
        <f aca="true" t="shared" si="0" ref="J124:J135">ROUND(I124*H124,2)</f>
        <v>0</v>
      </c>
      <c r="K124" s="194" t="s">
        <v>1</v>
      </c>
      <c r="L124" s="40"/>
      <c r="M124" s="199" t="s">
        <v>1</v>
      </c>
      <c r="N124" s="200" t="s">
        <v>41</v>
      </c>
      <c r="O124" s="72"/>
      <c r="P124" s="201">
        <f aca="true" t="shared" si="1" ref="P124:P135">O124*H124</f>
        <v>0</v>
      </c>
      <c r="Q124" s="201">
        <v>0</v>
      </c>
      <c r="R124" s="201">
        <f aca="true" t="shared" si="2" ref="R124:R135">Q124*H124</f>
        <v>0</v>
      </c>
      <c r="S124" s="201">
        <v>0</v>
      </c>
      <c r="T124" s="202">
        <f aca="true" t="shared" si="3" ref="T124:T135">S124*H124</f>
        <v>0</v>
      </c>
      <c r="U124" s="35"/>
      <c r="V124" s="35"/>
      <c r="W124" s="35"/>
      <c r="X124" s="35"/>
      <c r="Y124" s="35"/>
      <c r="Z124" s="35"/>
      <c r="AA124" s="35"/>
      <c r="AB124" s="35"/>
      <c r="AC124" s="35"/>
      <c r="AD124" s="35"/>
      <c r="AE124" s="35"/>
      <c r="AR124" s="203" t="s">
        <v>211</v>
      </c>
      <c r="AT124" s="203" t="s">
        <v>207</v>
      </c>
      <c r="AU124" s="203" t="s">
        <v>84</v>
      </c>
      <c r="AY124" s="18" t="s">
        <v>205</v>
      </c>
      <c r="BE124" s="204">
        <f aca="true" t="shared" si="4" ref="BE124:BE135">IF(N124="základní",J124,0)</f>
        <v>0</v>
      </c>
      <c r="BF124" s="204">
        <f aca="true" t="shared" si="5" ref="BF124:BF135">IF(N124="snížená",J124,0)</f>
        <v>0</v>
      </c>
      <c r="BG124" s="204">
        <f aca="true" t="shared" si="6" ref="BG124:BG135">IF(N124="zákl. přenesená",J124,0)</f>
        <v>0</v>
      </c>
      <c r="BH124" s="204">
        <f aca="true" t="shared" si="7" ref="BH124:BH135">IF(N124="sníž. přenesená",J124,0)</f>
        <v>0</v>
      </c>
      <c r="BI124" s="204">
        <f aca="true" t="shared" si="8" ref="BI124:BI135">IF(N124="nulová",J124,0)</f>
        <v>0</v>
      </c>
      <c r="BJ124" s="18" t="s">
        <v>84</v>
      </c>
      <c r="BK124" s="204">
        <f aca="true" t="shared" si="9" ref="BK124:BK135">ROUND(I124*H124,2)</f>
        <v>0</v>
      </c>
      <c r="BL124" s="18" t="s">
        <v>211</v>
      </c>
      <c r="BM124" s="203" t="s">
        <v>86</v>
      </c>
    </row>
    <row r="125" spans="1:65" s="2" customFormat="1" ht="14.45" customHeight="1">
      <c r="A125" s="35"/>
      <c r="B125" s="36"/>
      <c r="C125" s="192" t="s">
        <v>86</v>
      </c>
      <c r="D125" s="192" t="s">
        <v>207</v>
      </c>
      <c r="E125" s="193" t="s">
        <v>2575</v>
      </c>
      <c r="F125" s="194" t="s">
        <v>2576</v>
      </c>
      <c r="G125" s="195" t="s">
        <v>210</v>
      </c>
      <c r="H125" s="196">
        <v>1</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84</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211</v>
      </c>
    </row>
    <row r="126" spans="1:65" s="2" customFormat="1" ht="14.45" customHeight="1">
      <c r="A126" s="35"/>
      <c r="B126" s="36"/>
      <c r="C126" s="192" t="s">
        <v>218</v>
      </c>
      <c r="D126" s="192" t="s">
        <v>207</v>
      </c>
      <c r="E126" s="193" t="s">
        <v>2577</v>
      </c>
      <c r="F126" s="194" t="s">
        <v>2578</v>
      </c>
      <c r="G126" s="195" t="s">
        <v>210</v>
      </c>
      <c r="H126" s="196">
        <v>1</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84</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235</v>
      </c>
    </row>
    <row r="127" spans="1:65" s="2" customFormat="1" ht="14.45" customHeight="1">
      <c r="A127" s="35"/>
      <c r="B127" s="36"/>
      <c r="C127" s="192" t="s">
        <v>211</v>
      </c>
      <c r="D127" s="192" t="s">
        <v>207</v>
      </c>
      <c r="E127" s="193" t="s">
        <v>2579</v>
      </c>
      <c r="F127" s="194" t="s">
        <v>2580</v>
      </c>
      <c r="G127" s="195" t="s">
        <v>210</v>
      </c>
      <c r="H127" s="196">
        <v>1</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84</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245</v>
      </c>
    </row>
    <row r="128" spans="1:65" s="2" customFormat="1" ht="14.45" customHeight="1">
      <c r="A128" s="35"/>
      <c r="B128" s="36"/>
      <c r="C128" s="192" t="s">
        <v>204</v>
      </c>
      <c r="D128" s="192" t="s">
        <v>207</v>
      </c>
      <c r="E128" s="193" t="s">
        <v>2581</v>
      </c>
      <c r="F128" s="194" t="s">
        <v>2582</v>
      </c>
      <c r="G128" s="195" t="s">
        <v>210</v>
      </c>
      <c r="H128" s="196">
        <v>1</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84</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256</v>
      </c>
    </row>
    <row r="129" spans="1:65" s="2" customFormat="1" ht="14.45" customHeight="1">
      <c r="A129" s="35"/>
      <c r="B129" s="36"/>
      <c r="C129" s="192" t="s">
        <v>235</v>
      </c>
      <c r="D129" s="192" t="s">
        <v>207</v>
      </c>
      <c r="E129" s="193" t="s">
        <v>2583</v>
      </c>
      <c r="F129" s="194" t="s">
        <v>2584</v>
      </c>
      <c r="G129" s="195" t="s">
        <v>210</v>
      </c>
      <c r="H129" s="196">
        <v>1</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84</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323</v>
      </c>
    </row>
    <row r="130" spans="1:65" s="2" customFormat="1" ht="24.2" customHeight="1">
      <c r="A130" s="35"/>
      <c r="B130" s="36"/>
      <c r="C130" s="192" t="s">
        <v>240</v>
      </c>
      <c r="D130" s="192" t="s">
        <v>207</v>
      </c>
      <c r="E130" s="193" t="s">
        <v>2585</v>
      </c>
      <c r="F130" s="194" t="s">
        <v>2586</v>
      </c>
      <c r="G130" s="195" t="s">
        <v>210</v>
      </c>
      <c r="H130" s="196">
        <v>3</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84</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333</v>
      </c>
    </row>
    <row r="131" spans="1:65" s="2" customFormat="1" ht="24.2" customHeight="1">
      <c r="A131" s="35"/>
      <c r="B131" s="36"/>
      <c r="C131" s="192" t="s">
        <v>245</v>
      </c>
      <c r="D131" s="192" t="s">
        <v>207</v>
      </c>
      <c r="E131" s="193" t="s">
        <v>2587</v>
      </c>
      <c r="F131" s="194" t="s">
        <v>2588</v>
      </c>
      <c r="G131" s="195" t="s">
        <v>210</v>
      </c>
      <c r="H131" s="196">
        <v>1</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84</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341</v>
      </c>
    </row>
    <row r="132" spans="1:65" s="2" customFormat="1" ht="24.2" customHeight="1">
      <c r="A132" s="35"/>
      <c r="B132" s="36"/>
      <c r="C132" s="192" t="s">
        <v>249</v>
      </c>
      <c r="D132" s="192" t="s">
        <v>207</v>
      </c>
      <c r="E132" s="193" t="s">
        <v>2589</v>
      </c>
      <c r="F132" s="194" t="s">
        <v>2590</v>
      </c>
      <c r="G132" s="195" t="s">
        <v>210</v>
      </c>
      <c r="H132" s="196">
        <v>1</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84</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350</v>
      </c>
    </row>
    <row r="133" spans="1:65" s="2" customFormat="1" ht="14.45" customHeight="1">
      <c r="A133" s="35"/>
      <c r="B133" s="36"/>
      <c r="C133" s="192" t="s">
        <v>256</v>
      </c>
      <c r="D133" s="192" t="s">
        <v>207</v>
      </c>
      <c r="E133" s="193" t="s">
        <v>2591</v>
      </c>
      <c r="F133" s="194" t="s">
        <v>2592</v>
      </c>
      <c r="G133" s="195" t="s">
        <v>210</v>
      </c>
      <c r="H133" s="196">
        <v>4</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84</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361</v>
      </c>
    </row>
    <row r="134" spans="1:65" s="2" customFormat="1" ht="14.45" customHeight="1">
      <c r="A134" s="35"/>
      <c r="B134" s="36"/>
      <c r="C134" s="192" t="s">
        <v>263</v>
      </c>
      <c r="D134" s="192" t="s">
        <v>207</v>
      </c>
      <c r="E134" s="193" t="s">
        <v>2593</v>
      </c>
      <c r="F134" s="194" t="s">
        <v>2594</v>
      </c>
      <c r="G134" s="195" t="s">
        <v>210</v>
      </c>
      <c r="H134" s="196">
        <v>2</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84</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372</v>
      </c>
    </row>
    <row r="135" spans="1:65" s="2" customFormat="1" ht="14.45" customHeight="1">
      <c r="A135" s="35"/>
      <c r="B135" s="36"/>
      <c r="C135" s="192" t="s">
        <v>323</v>
      </c>
      <c r="D135" s="192" t="s">
        <v>207</v>
      </c>
      <c r="E135" s="193" t="s">
        <v>2595</v>
      </c>
      <c r="F135" s="194" t="s">
        <v>2596</v>
      </c>
      <c r="G135" s="195" t="s">
        <v>210</v>
      </c>
      <c r="H135" s="196">
        <v>1</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84</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384</v>
      </c>
    </row>
    <row r="136" spans="2:63" s="12" customFormat="1" ht="25.9" customHeight="1">
      <c r="B136" s="176"/>
      <c r="C136" s="177"/>
      <c r="D136" s="178" t="s">
        <v>75</v>
      </c>
      <c r="E136" s="179" t="s">
        <v>2597</v>
      </c>
      <c r="F136" s="179" t="s">
        <v>2598</v>
      </c>
      <c r="G136" s="177"/>
      <c r="H136" s="177"/>
      <c r="I136" s="180"/>
      <c r="J136" s="181">
        <f>BK136</f>
        <v>0</v>
      </c>
      <c r="K136" s="177"/>
      <c r="L136" s="182"/>
      <c r="M136" s="183"/>
      <c r="N136" s="184"/>
      <c r="O136" s="184"/>
      <c r="P136" s="185">
        <f>SUM(P137:P156)</f>
        <v>0</v>
      </c>
      <c r="Q136" s="184"/>
      <c r="R136" s="185">
        <f>SUM(R137:R156)</f>
        <v>0</v>
      </c>
      <c r="S136" s="184"/>
      <c r="T136" s="186">
        <f>SUM(T137:T156)</f>
        <v>0</v>
      </c>
      <c r="AR136" s="187" t="s">
        <v>218</v>
      </c>
      <c r="AT136" s="188" t="s">
        <v>75</v>
      </c>
      <c r="AU136" s="188" t="s">
        <v>76</v>
      </c>
      <c r="AY136" s="187" t="s">
        <v>205</v>
      </c>
      <c r="BK136" s="189">
        <f>SUM(BK137:BK156)</f>
        <v>0</v>
      </c>
    </row>
    <row r="137" spans="1:65" s="2" customFormat="1" ht="24.2" customHeight="1">
      <c r="A137" s="35"/>
      <c r="B137" s="36"/>
      <c r="C137" s="192" t="s">
        <v>329</v>
      </c>
      <c r="D137" s="192" t="s">
        <v>207</v>
      </c>
      <c r="E137" s="193" t="s">
        <v>2599</v>
      </c>
      <c r="F137" s="194" t="s">
        <v>2600</v>
      </c>
      <c r="G137" s="195" t="s">
        <v>326</v>
      </c>
      <c r="H137" s="196">
        <v>24</v>
      </c>
      <c r="I137" s="197"/>
      <c r="J137" s="198">
        <f aca="true" t="shared" si="10" ref="J137:J156">ROUND(I137*H137,2)</f>
        <v>0</v>
      </c>
      <c r="K137" s="194" t="s">
        <v>1</v>
      </c>
      <c r="L137" s="40"/>
      <c r="M137" s="199" t="s">
        <v>1</v>
      </c>
      <c r="N137" s="200" t="s">
        <v>41</v>
      </c>
      <c r="O137" s="72"/>
      <c r="P137" s="201">
        <f aca="true" t="shared" si="11" ref="P137:P156">O137*H137</f>
        <v>0</v>
      </c>
      <c r="Q137" s="201">
        <v>0</v>
      </c>
      <c r="R137" s="201">
        <f aca="true" t="shared" si="12" ref="R137:R156">Q137*H137</f>
        <v>0</v>
      </c>
      <c r="S137" s="201">
        <v>0</v>
      </c>
      <c r="T137" s="202">
        <f aca="true" t="shared" si="13" ref="T137:T156">S137*H137</f>
        <v>0</v>
      </c>
      <c r="U137" s="35"/>
      <c r="V137" s="35"/>
      <c r="W137" s="35"/>
      <c r="X137" s="35"/>
      <c r="Y137" s="35"/>
      <c r="Z137" s="35"/>
      <c r="AA137" s="35"/>
      <c r="AB137" s="35"/>
      <c r="AC137" s="35"/>
      <c r="AD137" s="35"/>
      <c r="AE137" s="35"/>
      <c r="AR137" s="203" t="s">
        <v>826</v>
      </c>
      <c r="AT137" s="203" t="s">
        <v>207</v>
      </c>
      <c r="AU137" s="203" t="s">
        <v>84</v>
      </c>
      <c r="AY137" s="18" t="s">
        <v>205</v>
      </c>
      <c r="BE137" s="204">
        <f aca="true" t="shared" si="14" ref="BE137:BE156">IF(N137="základní",J137,0)</f>
        <v>0</v>
      </c>
      <c r="BF137" s="204">
        <f aca="true" t="shared" si="15" ref="BF137:BF156">IF(N137="snížená",J137,0)</f>
        <v>0</v>
      </c>
      <c r="BG137" s="204">
        <f aca="true" t="shared" si="16" ref="BG137:BG156">IF(N137="zákl. přenesená",J137,0)</f>
        <v>0</v>
      </c>
      <c r="BH137" s="204">
        <f aca="true" t="shared" si="17" ref="BH137:BH156">IF(N137="sníž. přenesená",J137,0)</f>
        <v>0</v>
      </c>
      <c r="BI137" s="204">
        <f aca="true" t="shared" si="18" ref="BI137:BI156">IF(N137="nulová",J137,0)</f>
        <v>0</v>
      </c>
      <c r="BJ137" s="18" t="s">
        <v>84</v>
      </c>
      <c r="BK137" s="204">
        <f aca="true" t="shared" si="19" ref="BK137:BK156">ROUND(I137*H137,2)</f>
        <v>0</v>
      </c>
      <c r="BL137" s="18" t="s">
        <v>826</v>
      </c>
      <c r="BM137" s="203" t="s">
        <v>393</v>
      </c>
    </row>
    <row r="138" spans="1:65" s="2" customFormat="1" ht="14.45" customHeight="1">
      <c r="A138" s="35"/>
      <c r="B138" s="36"/>
      <c r="C138" s="250" t="s">
        <v>333</v>
      </c>
      <c r="D138" s="250" t="s">
        <v>502</v>
      </c>
      <c r="E138" s="251" t="s">
        <v>2601</v>
      </c>
      <c r="F138" s="252" t="s">
        <v>2602</v>
      </c>
      <c r="G138" s="253" t="s">
        <v>326</v>
      </c>
      <c r="H138" s="254">
        <v>24</v>
      </c>
      <c r="I138" s="255"/>
      <c r="J138" s="256">
        <f t="shared" si="10"/>
        <v>0</v>
      </c>
      <c r="K138" s="252" t="s">
        <v>1</v>
      </c>
      <c r="L138" s="257"/>
      <c r="M138" s="258" t="s">
        <v>1</v>
      </c>
      <c r="N138" s="259" t="s">
        <v>41</v>
      </c>
      <c r="O138" s="72"/>
      <c r="P138" s="201">
        <f t="shared" si="11"/>
        <v>0</v>
      </c>
      <c r="Q138" s="201">
        <v>0</v>
      </c>
      <c r="R138" s="201">
        <f t="shared" si="12"/>
        <v>0</v>
      </c>
      <c r="S138" s="201">
        <v>0</v>
      </c>
      <c r="T138" s="202">
        <f t="shared" si="13"/>
        <v>0</v>
      </c>
      <c r="U138" s="35"/>
      <c r="V138" s="35"/>
      <c r="W138" s="35"/>
      <c r="X138" s="35"/>
      <c r="Y138" s="35"/>
      <c r="Z138" s="35"/>
      <c r="AA138" s="35"/>
      <c r="AB138" s="35"/>
      <c r="AC138" s="35"/>
      <c r="AD138" s="35"/>
      <c r="AE138" s="35"/>
      <c r="AR138" s="203" t="s">
        <v>1826</v>
      </c>
      <c r="AT138" s="203" t="s">
        <v>502</v>
      </c>
      <c r="AU138" s="203" t="s">
        <v>84</v>
      </c>
      <c r="AY138" s="18" t="s">
        <v>205</v>
      </c>
      <c r="BE138" s="204">
        <f t="shared" si="14"/>
        <v>0</v>
      </c>
      <c r="BF138" s="204">
        <f t="shared" si="15"/>
        <v>0</v>
      </c>
      <c r="BG138" s="204">
        <f t="shared" si="16"/>
        <v>0</v>
      </c>
      <c r="BH138" s="204">
        <f t="shared" si="17"/>
        <v>0</v>
      </c>
      <c r="BI138" s="204">
        <f t="shared" si="18"/>
        <v>0</v>
      </c>
      <c r="BJ138" s="18" t="s">
        <v>84</v>
      </c>
      <c r="BK138" s="204">
        <f t="shared" si="19"/>
        <v>0</v>
      </c>
      <c r="BL138" s="18" t="s">
        <v>826</v>
      </c>
      <c r="BM138" s="203" t="s">
        <v>401</v>
      </c>
    </row>
    <row r="139" spans="1:65" s="2" customFormat="1" ht="24.2" customHeight="1">
      <c r="A139" s="35"/>
      <c r="B139" s="36"/>
      <c r="C139" s="192" t="s">
        <v>8</v>
      </c>
      <c r="D139" s="192" t="s">
        <v>207</v>
      </c>
      <c r="E139" s="193" t="s">
        <v>2603</v>
      </c>
      <c r="F139" s="194" t="s">
        <v>2604</v>
      </c>
      <c r="G139" s="195" t="s">
        <v>326</v>
      </c>
      <c r="H139" s="196">
        <v>84</v>
      </c>
      <c r="I139" s="197"/>
      <c r="J139" s="198">
        <f t="shared" si="10"/>
        <v>0</v>
      </c>
      <c r="K139" s="194" t="s">
        <v>1</v>
      </c>
      <c r="L139" s="40"/>
      <c r="M139" s="199" t="s">
        <v>1</v>
      </c>
      <c r="N139" s="200" t="s">
        <v>41</v>
      </c>
      <c r="O139" s="72"/>
      <c r="P139" s="201">
        <f t="shared" si="11"/>
        <v>0</v>
      </c>
      <c r="Q139" s="201">
        <v>0</v>
      </c>
      <c r="R139" s="201">
        <f t="shared" si="12"/>
        <v>0</v>
      </c>
      <c r="S139" s="201">
        <v>0</v>
      </c>
      <c r="T139" s="202">
        <f t="shared" si="13"/>
        <v>0</v>
      </c>
      <c r="U139" s="35"/>
      <c r="V139" s="35"/>
      <c r="W139" s="35"/>
      <c r="X139" s="35"/>
      <c r="Y139" s="35"/>
      <c r="Z139" s="35"/>
      <c r="AA139" s="35"/>
      <c r="AB139" s="35"/>
      <c r="AC139" s="35"/>
      <c r="AD139" s="35"/>
      <c r="AE139" s="35"/>
      <c r="AR139" s="203" t="s">
        <v>826</v>
      </c>
      <c r="AT139" s="203" t="s">
        <v>207</v>
      </c>
      <c r="AU139" s="203" t="s">
        <v>84</v>
      </c>
      <c r="AY139" s="18" t="s">
        <v>205</v>
      </c>
      <c r="BE139" s="204">
        <f t="shared" si="14"/>
        <v>0</v>
      </c>
      <c r="BF139" s="204">
        <f t="shared" si="15"/>
        <v>0</v>
      </c>
      <c r="BG139" s="204">
        <f t="shared" si="16"/>
        <v>0</v>
      </c>
      <c r="BH139" s="204">
        <f t="shared" si="17"/>
        <v>0</v>
      </c>
      <c r="BI139" s="204">
        <f t="shared" si="18"/>
        <v>0</v>
      </c>
      <c r="BJ139" s="18" t="s">
        <v>84</v>
      </c>
      <c r="BK139" s="204">
        <f t="shared" si="19"/>
        <v>0</v>
      </c>
      <c r="BL139" s="18" t="s">
        <v>826</v>
      </c>
      <c r="BM139" s="203" t="s">
        <v>632</v>
      </c>
    </row>
    <row r="140" spans="1:65" s="2" customFormat="1" ht="14.45" customHeight="1">
      <c r="A140" s="35"/>
      <c r="B140" s="36"/>
      <c r="C140" s="250" t="s">
        <v>341</v>
      </c>
      <c r="D140" s="250" t="s">
        <v>502</v>
      </c>
      <c r="E140" s="251" t="s">
        <v>2605</v>
      </c>
      <c r="F140" s="252" t="s">
        <v>2606</v>
      </c>
      <c r="G140" s="253" t="s">
        <v>326</v>
      </c>
      <c r="H140" s="254">
        <v>84</v>
      </c>
      <c r="I140" s="255"/>
      <c r="J140" s="256">
        <f t="shared" si="10"/>
        <v>0</v>
      </c>
      <c r="K140" s="252" t="s">
        <v>1</v>
      </c>
      <c r="L140" s="257"/>
      <c r="M140" s="258" t="s">
        <v>1</v>
      </c>
      <c r="N140" s="259" t="s">
        <v>41</v>
      </c>
      <c r="O140" s="72"/>
      <c r="P140" s="201">
        <f t="shared" si="11"/>
        <v>0</v>
      </c>
      <c r="Q140" s="201">
        <v>0</v>
      </c>
      <c r="R140" s="201">
        <f t="shared" si="12"/>
        <v>0</v>
      </c>
      <c r="S140" s="201">
        <v>0</v>
      </c>
      <c r="T140" s="202">
        <f t="shared" si="13"/>
        <v>0</v>
      </c>
      <c r="U140" s="35"/>
      <c r="V140" s="35"/>
      <c r="W140" s="35"/>
      <c r="X140" s="35"/>
      <c r="Y140" s="35"/>
      <c r="Z140" s="35"/>
      <c r="AA140" s="35"/>
      <c r="AB140" s="35"/>
      <c r="AC140" s="35"/>
      <c r="AD140" s="35"/>
      <c r="AE140" s="35"/>
      <c r="AR140" s="203" t="s">
        <v>1826</v>
      </c>
      <c r="AT140" s="203" t="s">
        <v>502</v>
      </c>
      <c r="AU140" s="203" t="s">
        <v>84</v>
      </c>
      <c r="AY140" s="18" t="s">
        <v>205</v>
      </c>
      <c r="BE140" s="204">
        <f t="shared" si="14"/>
        <v>0</v>
      </c>
      <c r="BF140" s="204">
        <f t="shared" si="15"/>
        <v>0</v>
      </c>
      <c r="BG140" s="204">
        <f t="shared" si="16"/>
        <v>0</v>
      </c>
      <c r="BH140" s="204">
        <f t="shared" si="17"/>
        <v>0</v>
      </c>
      <c r="BI140" s="204">
        <f t="shared" si="18"/>
        <v>0</v>
      </c>
      <c r="BJ140" s="18" t="s">
        <v>84</v>
      </c>
      <c r="BK140" s="204">
        <f t="shared" si="19"/>
        <v>0</v>
      </c>
      <c r="BL140" s="18" t="s">
        <v>826</v>
      </c>
      <c r="BM140" s="203" t="s">
        <v>643</v>
      </c>
    </row>
    <row r="141" spans="1:65" s="2" customFormat="1" ht="24.2" customHeight="1">
      <c r="A141" s="35"/>
      <c r="B141" s="36"/>
      <c r="C141" s="192" t="s">
        <v>345</v>
      </c>
      <c r="D141" s="192" t="s">
        <v>207</v>
      </c>
      <c r="E141" s="193" t="s">
        <v>2607</v>
      </c>
      <c r="F141" s="194" t="s">
        <v>2608</v>
      </c>
      <c r="G141" s="195" t="s">
        <v>326</v>
      </c>
      <c r="H141" s="196">
        <v>152</v>
      </c>
      <c r="I141" s="197"/>
      <c r="J141" s="198">
        <f t="shared" si="10"/>
        <v>0</v>
      </c>
      <c r="K141" s="194" t="s">
        <v>1</v>
      </c>
      <c r="L141" s="40"/>
      <c r="M141" s="199" t="s">
        <v>1</v>
      </c>
      <c r="N141" s="200" t="s">
        <v>41</v>
      </c>
      <c r="O141" s="72"/>
      <c r="P141" s="201">
        <f t="shared" si="11"/>
        <v>0</v>
      </c>
      <c r="Q141" s="201">
        <v>0</v>
      </c>
      <c r="R141" s="201">
        <f t="shared" si="12"/>
        <v>0</v>
      </c>
      <c r="S141" s="201">
        <v>0</v>
      </c>
      <c r="T141" s="202">
        <f t="shared" si="13"/>
        <v>0</v>
      </c>
      <c r="U141" s="35"/>
      <c r="V141" s="35"/>
      <c r="W141" s="35"/>
      <c r="X141" s="35"/>
      <c r="Y141" s="35"/>
      <c r="Z141" s="35"/>
      <c r="AA141" s="35"/>
      <c r="AB141" s="35"/>
      <c r="AC141" s="35"/>
      <c r="AD141" s="35"/>
      <c r="AE141" s="35"/>
      <c r="AR141" s="203" t="s">
        <v>826</v>
      </c>
      <c r="AT141" s="203" t="s">
        <v>207</v>
      </c>
      <c r="AU141" s="203" t="s">
        <v>84</v>
      </c>
      <c r="AY141" s="18" t="s">
        <v>205</v>
      </c>
      <c r="BE141" s="204">
        <f t="shared" si="14"/>
        <v>0</v>
      </c>
      <c r="BF141" s="204">
        <f t="shared" si="15"/>
        <v>0</v>
      </c>
      <c r="BG141" s="204">
        <f t="shared" si="16"/>
        <v>0</v>
      </c>
      <c r="BH141" s="204">
        <f t="shared" si="17"/>
        <v>0</v>
      </c>
      <c r="BI141" s="204">
        <f t="shared" si="18"/>
        <v>0</v>
      </c>
      <c r="BJ141" s="18" t="s">
        <v>84</v>
      </c>
      <c r="BK141" s="204">
        <f t="shared" si="19"/>
        <v>0</v>
      </c>
      <c r="BL141" s="18" t="s">
        <v>826</v>
      </c>
      <c r="BM141" s="203" t="s">
        <v>653</v>
      </c>
    </row>
    <row r="142" spans="1:65" s="2" customFormat="1" ht="14.45" customHeight="1">
      <c r="A142" s="35"/>
      <c r="B142" s="36"/>
      <c r="C142" s="250" t="s">
        <v>350</v>
      </c>
      <c r="D142" s="250" t="s">
        <v>502</v>
      </c>
      <c r="E142" s="251" t="s">
        <v>2609</v>
      </c>
      <c r="F142" s="252" t="s">
        <v>2610</v>
      </c>
      <c r="G142" s="253" t="s">
        <v>326</v>
      </c>
      <c r="H142" s="254">
        <v>152</v>
      </c>
      <c r="I142" s="255"/>
      <c r="J142" s="256">
        <f t="shared" si="10"/>
        <v>0</v>
      </c>
      <c r="K142" s="252" t="s">
        <v>1</v>
      </c>
      <c r="L142" s="257"/>
      <c r="M142" s="258" t="s">
        <v>1</v>
      </c>
      <c r="N142" s="259"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1826</v>
      </c>
      <c r="AT142" s="203" t="s">
        <v>502</v>
      </c>
      <c r="AU142" s="203" t="s">
        <v>84</v>
      </c>
      <c r="AY142" s="18" t="s">
        <v>205</v>
      </c>
      <c r="BE142" s="204">
        <f t="shared" si="14"/>
        <v>0</v>
      </c>
      <c r="BF142" s="204">
        <f t="shared" si="15"/>
        <v>0</v>
      </c>
      <c r="BG142" s="204">
        <f t="shared" si="16"/>
        <v>0</v>
      </c>
      <c r="BH142" s="204">
        <f t="shared" si="17"/>
        <v>0</v>
      </c>
      <c r="BI142" s="204">
        <f t="shared" si="18"/>
        <v>0</v>
      </c>
      <c r="BJ142" s="18" t="s">
        <v>84</v>
      </c>
      <c r="BK142" s="204">
        <f t="shared" si="19"/>
        <v>0</v>
      </c>
      <c r="BL142" s="18" t="s">
        <v>826</v>
      </c>
      <c r="BM142" s="203" t="s">
        <v>666</v>
      </c>
    </row>
    <row r="143" spans="1:65" s="2" customFormat="1" ht="24.2" customHeight="1">
      <c r="A143" s="35"/>
      <c r="B143" s="36"/>
      <c r="C143" s="192" t="s">
        <v>355</v>
      </c>
      <c r="D143" s="192" t="s">
        <v>207</v>
      </c>
      <c r="E143" s="193" t="s">
        <v>2611</v>
      </c>
      <c r="F143" s="194" t="s">
        <v>2612</v>
      </c>
      <c r="G143" s="195" t="s">
        <v>326</v>
      </c>
      <c r="H143" s="196">
        <v>99</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826</v>
      </c>
      <c r="AT143" s="203" t="s">
        <v>207</v>
      </c>
      <c r="AU143" s="203" t="s">
        <v>84</v>
      </c>
      <c r="AY143" s="18" t="s">
        <v>205</v>
      </c>
      <c r="BE143" s="204">
        <f t="shared" si="14"/>
        <v>0</v>
      </c>
      <c r="BF143" s="204">
        <f t="shared" si="15"/>
        <v>0</v>
      </c>
      <c r="BG143" s="204">
        <f t="shared" si="16"/>
        <v>0</v>
      </c>
      <c r="BH143" s="204">
        <f t="shared" si="17"/>
        <v>0</v>
      </c>
      <c r="BI143" s="204">
        <f t="shared" si="18"/>
        <v>0</v>
      </c>
      <c r="BJ143" s="18" t="s">
        <v>84</v>
      </c>
      <c r="BK143" s="204">
        <f t="shared" si="19"/>
        <v>0</v>
      </c>
      <c r="BL143" s="18" t="s">
        <v>826</v>
      </c>
      <c r="BM143" s="203" t="s">
        <v>680</v>
      </c>
    </row>
    <row r="144" spans="1:65" s="2" customFormat="1" ht="14.45" customHeight="1">
      <c r="A144" s="35"/>
      <c r="B144" s="36"/>
      <c r="C144" s="250" t="s">
        <v>361</v>
      </c>
      <c r="D144" s="250" t="s">
        <v>502</v>
      </c>
      <c r="E144" s="251" t="s">
        <v>2613</v>
      </c>
      <c r="F144" s="252" t="s">
        <v>2614</v>
      </c>
      <c r="G144" s="253" t="s">
        <v>326</v>
      </c>
      <c r="H144" s="254">
        <v>99</v>
      </c>
      <c r="I144" s="255"/>
      <c r="J144" s="256">
        <f t="shared" si="10"/>
        <v>0</v>
      </c>
      <c r="K144" s="252" t="s">
        <v>1</v>
      </c>
      <c r="L144" s="257"/>
      <c r="M144" s="258" t="s">
        <v>1</v>
      </c>
      <c r="N144" s="259" t="s">
        <v>41</v>
      </c>
      <c r="O144" s="72"/>
      <c r="P144" s="201">
        <f t="shared" si="11"/>
        <v>0</v>
      </c>
      <c r="Q144" s="201">
        <v>0</v>
      </c>
      <c r="R144" s="201">
        <f t="shared" si="12"/>
        <v>0</v>
      </c>
      <c r="S144" s="201">
        <v>0</v>
      </c>
      <c r="T144" s="202">
        <f t="shared" si="13"/>
        <v>0</v>
      </c>
      <c r="U144" s="35"/>
      <c r="V144" s="35"/>
      <c r="W144" s="35"/>
      <c r="X144" s="35"/>
      <c r="Y144" s="35"/>
      <c r="Z144" s="35"/>
      <c r="AA144" s="35"/>
      <c r="AB144" s="35"/>
      <c r="AC144" s="35"/>
      <c r="AD144" s="35"/>
      <c r="AE144" s="35"/>
      <c r="AR144" s="203" t="s">
        <v>1826</v>
      </c>
      <c r="AT144" s="203" t="s">
        <v>502</v>
      </c>
      <c r="AU144" s="203" t="s">
        <v>84</v>
      </c>
      <c r="AY144" s="18" t="s">
        <v>205</v>
      </c>
      <c r="BE144" s="204">
        <f t="shared" si="14"/>
        <v>0</v>
      </c>
      <c r="BF144" s="204">
        <f t="shared" si="15"/>
        <v>0</v>
      </c>
      <c r="BG144" s="204">
        <f t="shared" si="16"/>
        <v>0</v>
      </c>
      <c r="BH144" s="204">
        <f t="shared" si="17"/>
        <v>0</v>
      </c>
      <c r="BI144" s="204">
        <f t="shared" si="18"/>
        <v>0</v>
      </c>
      <c r="BJ144" s="18" t="s">
        <v>84</v>
      </c>
      <c r="BK144" s="204">
        <f t="shared" si="19"/>
        <v>0</v>
      </c>
      <c r="BL144" s="18" t="s">
        <v>826</v>
      </c>
      <c r="BM144" s="203" t="s">
        <v>695</v>
      </c>
    </row>
    <row r="145" spans="1:65" s="2" customFormat="1" ht="24.2" customHeight="1">
      <c r="A145" s="35"/>
      <c r="B145" s="36"/>
      <c r="C145" s="192" t="s">
        <v>7</v>
      </c>
      <c r="D145" s="192" t="s">
        <v>207</v>
      </c>
      <c r="E145" s="193" t="s">
        <v>2615</v>
      </c>
      <c r="F145" s="194" t="s">
        <v>2616</v>
      </c>
      <c r="G145" s="195" t="s">
        <v>210</v>
      </c>
      <c r="H145" s="196">
        <v>5</v>
      </c>
      <c r="I145" s="197"/>
      <c r="J145" s="198">
        <f t="shared" si="10"/>
        <v>0</v>
      </c>
      <c r="K145" s="194" t="s">
        <v>1</v>
      </c>
      <c r="L145" s="40"/>
      <c r="M145" s="199" t="s">
        <v>1</v>
      </c>
      <c r="N145" s="200" t="s">
        <v>41</v>
      </c>
      <c r="O145" s="72"/>
      <c r="P145" s="201">
        <f t="shared" si="11"/>
        <v>0</v>
      </c>
      <c r="Q145" s="201">
        <v>0</v>
      </c>
      <c r="R145" s="201">
        <f t="shared" si="12"/>
        <v>0</v>
      </c>
      <c r="S145" s="201">
        <v>0</v>
      </c>
      <c r="T145" s="202">
        <f t="shared" si="13"/>
        <v>0</v>
      </c>
      <c r="U145" s="35"/>
      <c r="V145" s="35"/>
      <c r="W145" s="35"/>
      <c r="X145" s="35"/>
      <c r="Y145" s="35"/>
      <c r="Z145" s="35"/>
      <c r="AA145" s="35"/>
      <c r="AB145" s="35"/>
      <c r="AC145" s="35"/>
      <c r="AD145" s="35"/>
      <c r="AE145" s="35"/>
      <c r="AR145" s="203" t="s">
        <v>826</v>
      </c>
      <c r="AT145" s="203" t="s">
        <v>207</v>
      </c>
      <c r="AU145" s="203" t="s">
        <v>84</v>
      </c>
      <c r="AY145" s="18" t="s">
        <v>205</v>
      </c>
      <c r="BE145" s="204">
        <f t="shared" si="14"/>
        <v>0</v>
      </c>
      <c r="BF145" s="204">
        <f t="shared" si="15"/>
        <v>0</v>
      </c>
      <c r="BG145" s="204">
        <f t="shared" si="16"/>
        <v>0</v>
      </c>
      <c r="BH145" s="204">
        <f t="shared" si="17"/>
        <v>0</v>
      </c>
      <c r="BI145" s="204">
        <f t="shared" si="18"/>
        <v>0</v>
      </c>
      <c r="BJ145" s="18" t="s">
        <v>84</v>
      </c>
      <c r="BK145" s="204">
        <f t="shared" si="19"/>
        <v>0</v>
      </c>
      <c r="BL145" s="18" t="s">
        <v>826</v>
      </c>
      <c r="BM145" s="203" t="s">
        <v>705</v>
      </c>
    </row>
    <row r="146" spans="1:65" s="2" customFormat="1" ht="14.45" customHeight="1">
      <c r="A146" s="35"/>
      <c r="B146" s="36"/>
      <c r="C146" s="250" t="s">
        <v>372</v>
      </c>
      <c r="D146" s="250" t="s">
        <v>502</v>
      </c>
      <c r="E146" s="251" t="s">
        <v>2617</v>
      </c>
      <c r="F146" s="252" t="s">
        <v>2618</v>
      </c>
      <c r="G146" s="253" t="s">
        <v>210</v>
      </c>
      <c r="H146" s="254">
        <v>5</v>
      </c>
      <c r="I146" s="255"/>
      <c r="J146" s="256">
        <f t="shared" si="10"/>
        <v>0</v>
      </c>
      <c r="K146" s="252" t="s">
        <v>1</v>
      </c>
      <c r="L146" s="257"/>
      <c r="M146" s="258" t="s">
        <v>1</v>
      </c>
      <c r="N146" s="259" t="s">
        <v>41</v>
      </c>
      <c r="O146" s="72"/>
      <c r="P146" s="201">
        <f t="shared" si="11"/>
        <v>0</v>
      </c>
      <c r="Q146" s="201">
        <v>0</v>
      </c>
      <c r="R146" s="201">
        <f t="shared" si="12"/>
        <v>0</v>
      </c>
      <c r="S146" s="201">
        <v>0</v>
      </c>
      <c r="T146" s="202">
        <f t="shared" si="13"/>
        <v>0</v>
      </c>
      <c r="U146" s="35"/>
      <c r="V146" s="35"/>
      <c r="W146" s="35"/>
      <c r="X146" s="35"/>
      <c r="Y146" s="35"/>
      <c r="Z146" s="35"/>
      <c r="AA146" s="35"/>
      <c r="AB146" s="35"/>
      <c r="AC146" s="35"/>
      <c r="AD146" s="35"/>
      <c r="AE146" s="35"/>
      <c r="AR146" s="203" t="s">
        <v>1826</v>
      </c>
      <c r="AT146" s="203" t="s">
        <v>502</v>
      </c>
      <c r="AU146" s="203" t="s">
        <v>84</v>
      </c>
      <c r="AY146" s="18" t="s">
        <v>205</v>
      </c>
      <c r="BE146" s="204">
        <f t="shared" si="14"/>
        <v>0</v>
      </c>
      <c r="BF146" s="204">
        <f t="shared" si="15"/>
        <v>0</v>
      </c>
      <c r="BG146" s="204">
        <f t="shared" si="16"/>
        <v>0</v>
      </c>
      <c r="BH146" s="204">
        <f t="shared" si="17"/>
        <v>0</v>
      </c>
      <c r="BI146" s="204">
        <f t="shared" si="18"/>
        <v>0</v>
      </c>
      <c r="BJ146" s="18" t="s">
        <v>84</v>
      </c>
      <c r="BK146" s="204">
        <f t="shared" si="19"/>
        <v>0</v>
      </c>
      <c r="BL146" s="18" t="s">
        <v>826</v>
      </c>
      <c r="BM146" s="203" t="s">
        <v>715</v>
      </c>
    </row>
    <row r="147" spans="1:65" s="2" customFormat="1" ht="14.45" customHeight="1">
      <c r="A147" s="35"/>
      <c r="B147" s="36"/>
      <c r="C147" s="192" t="s">
        <v>379</v>
      </c>
      <c r="D147" s="192" t="s">
        <v>207</v>
      </c>
      <c r="E147" s="193" t="s">
        <v>2619</v>
      </c>
      <c r="F147" s="194" t="s">
        <v>2620</v>
      </c>
      <c r="G147" s="195" t="s">
        <v>326</v>
      </c>
      <c r="H147" s="196">
        <v>58</v>
      </c>
      <c r="I147" s="197"/>
      <c r="J147" s="198">
        <f t="shared" si="10"/>
        <v>0</v>
      </c>
      <c r="K147" s="194" t="s">
        <v>1</v>
      </c>
      <c r="L147" s="40"/>
      <c r="M147" s="199" t="s">
        <v>1</v>
      </c>
      <c r="N147" s="200" t="s">
        <v>41</v>
      </c>
      <c r="O147" s="72"/>
      <c r="P147" s="201">
        <f t="shared" si="11"/>
        <v>0</v>
      </c>
      <c r="Q147" s="201">
        <v>0</v>
      </c>
      <c r="R147" s="201">
        <f t="shared" si="12"/>
        <v>0</v>
      </c>
      <c r="S147" s="201">
        <v>0</v>
      </c>
      <c r="T147" s="202">
        <f t="shared" si="13"/>
        <v>0</v>
      </c>
      <c r="U147" s="35"/>
      <c r="V147" s="35"/>
      <c r="W147" s="35"/>
      <c r="X147" s="35"/>
      <c r="Y147" s="35"/>
      <c r="Z147" s="35"/>
      <c r="AA147" s="35"/>
      <c r="AB147" s="35"/>
      <c r="AC147" s="35"/>
      <c r="AD147" s="35"/>
      <c r="AE147" s="35"/>
      <c r="AR147" s="203" t="s">
        <v>826</v>
      </c>
      <c r="AT147" s="203" t="s">
        <v>207</v>
      </c>
      <c r="AU147" s="203" t="s">
        <v>84</v>
      </c>
      <c r="AY147" s="18" t="s">
        <v>205</v>
      </c>
      <c r="BE147" s="204">
        <f t="shared" si="14"/>
        <v>0</v>
      </c>
      <c r="BF147" s="204">
        <f t="shared" si="15"/>
        <v>0</v>
      </c>
      <c r="BG147" s="204">
        <f t="shared" si="16"/>
        <v>0</v>
      </c>
      <c r="BH147" s="204">
        <f t="shared" si="17"/>
        <v>0</v>
      </c>
      <c r="BI147" s="204">
        <f t="shared" si="18"/>
        <v>0</v>
      </c>
      <c r="BJ147" s="18" t="s">
        <v>84</v>
      </c>
      <c r="BK147" s="204">
        <f t="shared" si="19"/>
        <v>0</v>
      </c>
      <c r="BL147" s="18" t="s">
        <v>826</v>
      </c>
      <c r="BM147" s="203" t="s">
        <v>725</v>
      </c>
    </row>
    <row r="148" spans="1:65" s="2" customFormat="1" ht="14.45" customHeight="1">
      <c r="A148" s="35"/>
      <c r="B148" s="36"/>
      <c r="C148" s="250" t="s">
        <v>384</v>
      </c>
      <c r="D148" s="250" t="s">
        <v>502</v>
      </c>
      <c r="E148" s="251" t="s">
        <v>2621</v>
      </c>
      <c r="F148" s="252" t="s">
        <v>2622</v>
      </c>
      <c r="G148" s="253" t="s">
        <v>326</v>
      </c>
      <c r="H148" s="254">
        <v>58</v>
      </c>
      <c r="I148" s="255"/>
      <c r="J148" s="256">
        <f t="shared" si="10"/>
        <v>0</v>
      </c>
      <c r="K148" s="252" t="s">
        <v>1</v>
      </c>
      <c r="L148" s="257"/>
      <c r="M148" s="258" t="s">
        <v>1</v>
      </c>
      <c r="N148" s="259" t="s">
        <v>41</v>
      </c>
      <c r="O148" s="72"/>
      <c r="P148" s="201">
        <f t="shared" si="11"/>
        <v>0</v>
      </c>
      <c r="Q148" s="201">
        <v>0</v>
      </c>
      <c r="R148" s="201">
        <f t="shared" si="12"/>
        <v>0</v>
      </c>
      <c r="S148" s="201">
        <v>0</v>
      </c>
      <c r="T148" s="202">
        <f t="shared" si="13"/>
        <v>0</v>
      </c>
      <c r="U148" s="35"/>
      <c r="V148" s="35"/>
      <c r="W148" s="35"/>
      <c r="X148" s="35"/>
      <c r="Y148" s="35"/>
      <c r="Z148" s="35"/>
      <c r="AA148" s="35"/>
      <c r="AB148" s="35"/>
      <c r="AC148" s="35"/>
      <c r="AD148" s="35"/>
      <c r="AE148" s="35"/>
      <c r="AR148" s="203" t="s">
        <v>1826</v>
      </c>
      <c r="AT148" s="203" t="s">
        <v>502</v>
      </c>
      <c r="AU148" s="203" t="s">
        <v>84</v>
      </c>
      <c r="AY148" s="18" t="s">
        <v>205</v>
      </c>
      <c r="BE148" s="204">
        <f t="shared" si="14"/>
        <v>0</v>
      </c>
      <c r="BF148" s="204">
        <f t="shared" si="15"/>
        <v>0</v>
      </c>
      <c r="BG148" s="204">
        <f t="shared" si="16"/>
        <v>0</v>
      </c>
      <c r="BH148" s="204">
        <f t="shared" si="17"/>
        <v>0</v>
      </c>
      <c r="BI148" s="204">
        <f t="shared" si="18"/>
        <v>0</v>
      </c>
      <c r="BJ148" s="18" t="s">
        <v>84</v>
      </c>
      <c r="BK148" s="204">
        <f t="shared" si="19"/>
        <v>0</v>
      </c>
      <c r="BL148" s="18" t="s">
        <v>826</v>
      </c>
      <c r="BM148" s="203" t="s">
        <v>740</v>
      </c>
    </row>
    <row r="149" spans="1:65" s="2" customFormat="1" ht="14.45" customHeight="1">
      <c r="A149" s="35"/>
      <c r="B149" s="36"/>
      <c r="C149" s="192" t="s">
        <v>389</v>
      </c>
      <c r="D149" s="192" t="s">
        <v>207</v>
      </c>
      <c r="E149" s="193" t="s">
        <v>2623</v>
      </c>
      <c r="F149" s="194" t="s">
        <v>2624</v>
      </c>
      <c r="G149" s="195" t="s">
        <v>326</v>
      </c>
      <c r="H149" s="196">
        <v>24</v>
      </c>
      <c r="I149" s="197"/>
      <c r="J149" s="198">
        <f t="shared" si="10"/>
        <v>0</v>
      </c>
      <c r="K149" s="194" t="s">
        <v>1</v>
      </c>
      <c r="L149" s="40"/>
      <c r="M149" s="199" t="s">
        <v>1</v>
      </c>
      <c r="N149" s="200" t="s">
        <v>41</v>
      </c>
      <c r="O149" s="72"/>
      <c r="P149" s="201">
        <f t="shared" si="11"/>
        <v>0</v>
      </c>
      <c r="Q149" s="201">
        <v>0</v>
      </c>
      <c r="R149" s="201">
        <f t="shared" si="12"/>
        <v>0</v>
      </c>
      <c r="S149" s="201">
        <v>0</v>
      </c>
      <c r="T149" s="202">
        <f t="shared" si="13"/>
        <v>0</v>
      </c>
      <c r="U149" s="35"/>
      <c r="V149" s="35"/>
      <c r="W149" s="35"/>
      <c r="X149" s="35"/>
      <c r="Y149" s="35"/>
      <c r="Z149" s="35"/>
      <c r="AA149" s="35"/>
      <c r="AB149" s="35"/>
      <c r="AC149" s="35"/>
      <c r="AD149" s="35"/>
      <c r="AE149" s="35"/>
      <c r="AR149" s="203" t="s">
        <v>826</v>
      </c>
      <c r="AT149" s="203" t="s">
        <v>207</v>
      </c>
      <c r="AU149" s="203" t="s">
        <v>84</v>
      </c>
      <c r="AY149" s="18" t="s">
        <v>205</v>
      </c>
      <c r="BE149" s="204">
        <f t="shared" si="14"/>
        <v>0</v>
      </c>
      <c r="BF149" s="204">
        <f t="shared" si="15"/>
        <v>0</v>
      </c>
      <c r="BG149" s="204">
        <f t="shared" si="16"/>
        <v>0</v>
      </c>
      <c r="BH149" s="204">
        <f t="shared" si="17"/>
        <v>0</v>
      </c>
      <c r="BI149" s="204">
        <f t="shared" si="18"/>
        <v>0</v>
      </c>
      <c r="BJ149" s="18" t="s">
        <v>84</v>
      </c>
      <c r="BK149" s="204">
        <f t="shared" si="19"/>
        <v>0</v>
      </c>
      <c r="BL149" s="18" t="s">
        <v>826</v>
      </c>
      <c r="BM149" s="203" t="s">
        <v>751</v>
      </c>
    </row>
    <row r="150" spans="1:65" s="2" customFormat="1" ht="14.45" customHeight="1">
      <c r="A150" s="35"/>
      <c r="B150" s="36"/>
      <c r="C150" s="250" t="s">
        <v>393</v>
      </c>
      <c r="D150" s="250" t="s">
        <v>502</v>
      </c>
      <c r="E150" s="251" t="s">
        <v>2625</v>
      </c>
      <c r="F150" s="252" t="s">
        <v>2626</v>
      </c>
      <c r="G150" s="253" t="s">
        <v>326</v>
      </c>
      <c r="H150" s="254">
        <v>24</v>
      </c>
      <c r="I150" s="255"/>
      <c r="J150" s="256">
        <f t="shared" si="10"/>
        <v>0</v>
      </c>
      <c r="K150" s="252" t="s">
        <v>1</v>
      </c>
      <c r="L150" s="257"/>
      <c r="M150" s="258" t="s">
        <v>1</v>
      </c>
      <c r="N150" s="259" t="s">
        <v>41</v>
      </c>
      <c r="O150" s="72"/>
      <c r="P150" s="201">
        <f t="shared" si="11"/>
        <v>0</v>
      </c>
      <c r="Q150" s="201">
        <v>0</v>
      </c>
      <c r="R150" s="201">
        <f t="shared" si="12"/>
        <v>0</v>
      </c>
      <c r="S150" s="201">
        <v>0</v>
      </c>
      <c r="T150" s="202">
        <f t="shared" si="13"/>
        <v>0</v>
      </c>
      <c r="U150" s="35"/>
      <c r="V150" s="35"/>
      <c r="W150" s="35"/>
      <c r="X150" s="35"/>
      <c r="Y150" s="35"/>
      <c r="Z150" s="35"/>
      <c r="AA150" s="35"/>
      <c r="AB150" s="35"/>
      <c r="AC150" s="35"/>
      <c r="AD150" s="35"/>
      <c r="AE150" s="35"/>
      <c r="AR150" s="203" t="s">
        <v>1826</v>
      </c>
      <c r="AT150" s="203" t="s">
        <v>502</v>
      </c>
      <c r="AU150" s="203" t="s">
        <v>84</v>
      </c>
      <c r="AY150" s="18" t="s">
        <v>205</v>
      </c>
      <c r="BE150" s="204">
        <f t="shared" si="14"/>
        <v>0</v>
      </c>
      <c r="BF150" s="204">
        <f t="shared" si="15"/>
        <v>0</v>
      </c>
      <c r="BG150" s="204">
        <f t="shared" si="16"/>
        <v>0</v>
      </c>
      <c r="BH150" s="204">
        <f t="shared" si="17"/>
        <v>0</v>
      </c>
      <c r="BI150" s="204">
        <f t="shared" si="18"/>
        <v>0</v>
      </c>
      <c r="BJ150" s="18" t="s">
        <v>84</v>
      </c>
      <c r="BK150" s="204">
        <f t="shared" si="19"/>
        <v>0</v>
      </c>
      <c r="BL150" s="18" t="s">
        <v>826</v>
      </c>
      <c r="BM150" s="203" t="s">
        <v>764</v>
      </c>
    </row>
    <row r="151" spans="1:65" s="2" customFormat="1" ht="14.45" customHeight="1">
      <c r="A151" s="35"/>
      <c r="B151" s="36"/>
      <c r="C151" s="192" t="s">
        <v>397</v>
      </c>
      <c r="D151" s="192" t="s">
        <v>207</v>
      </c>
      <c r="E151" s="193" t="s">
        <v>2627</v>
      </c>
      <c r="F151" s="194" t="s">
        <v>2628</v>
      </c>
      <c r="G151" s="195" t="s">
        <v>326</v>
      </c>
      <c r="H151" s="196">
        <v>23</v>
      </c>
      <c r="I151" s="197"/>
      <c r="J151" s="198">
        <f t="shared" si="10"/>
        <v>0</v>
      </c>
      <c r="K151" s="194" t="s">
        <v>1</v>
      </c>
      <c r="L151" s="40"/>
      <c r="M151" s="199" t="s">
        <v>1</v>
      </c>
      <c r="N151" s="200" t="s">
        <v>41</v>
      </c>
      <c r="O151" s="72"/>
      <c r="P151" s="201">
        <f t="shared" si="11"/>
        <v>0</v>
      </c>
      <c r="Q151" s="201">
        <v>0</v>
      </c>
      <c r="R151" s="201">
        <f t="shared" si="12"/>
        <v>0</v>
      </c>
      <c r="S151" s="201">
        <v>0</v>
      </c>
      <c r="T151" s="202">
        <f t="shared" si="13"/>
        <v>0</v>
      </c>
      <c r="U151" s="35"/>
      <c r="V151" s="35"/>
      <c r="W151" s="35"/>
      <c r="X151" s="35"/>
      <c r="Y151" s="35"/>
      <c r="Z151" s="35"/>
      <c r="AA151" s="35"/>
      <c r="AB151" s="35"/>
      <c r="AC151" s="35"/>
      <c r="AD151" s="35"/>
      <c r="AE151" s="35"/>
      <c r="AR151" s="203" t="s">
        <v>826</v>
      </c>
      <c r="AT151" s="203" t="s">
        <v>207</v>
      </c>
      <c r="AU151" s="203" t="s">
        <v>84</v>
      </c>
      <c r="AY151" s="18" t="s">
        <v>205</v>
      </c>
      <c r="BE151" s="204">
        <f t="shared" si="14"/>
        <v>0</v>
      </c>
      <c r="BF151" s="204">
        <f t="shared" si="15"/>
        <v>0</v>
      </c>
      <c r="BG151" s="204">
        <f t="shared" si="16"/>
        <v>0</v>
      </c>
      <c r="BH151" s="204">
        <f t="shared" si="17"/>
        <v>0</v>
      </c>
      <c r="BI151" s="204">
        <f t="shared" si="18"/>
        <v>0</v>
      </c>
      <c r="BJ151" s="18" t="s">
        <v>84</v>
      </c>
      <c r="BK151" s="204">
        <f t="shared" si="19"/>
        <v>0</v>
      </c>
      <c r="BL151" s="18" t="s">
        <v>826</v>
      </c>
      <c r="BM151" s="203" t="s">
        <v>775</v>
      </c>
    </row>
    <row r="152" spans="1:65" s="2" customFormat="1" ht="14.45" customHeight="1">
      <c r="A152" s="35"/>
      <c r="B152" s="36"/>
      <c r="C152" s="250" t="s">
        <v>401</v>
      </c>
      <c r="D152" s="250" t="s">
        <v>502</v>
      </c>
      <c r="E152" s="251" t="s">
        <v>2629</v>
      </c>
      <c r="F152" s="252" t="s">
        <v>2630</v>
      </c>
      <c r="G152" s="253" t="s">
        <v>326</v>
      </c>
      <c r="H152" s="254">
        <v>23</v>
      </c>
      <c r="I152" s="255"/>
      <c r="J152" s="256">
        <f t="shared" si="10"/>
        <v>0</v>
      </c>
      <c r="K152" s="252" t="s">
        <v>1</v>
      </c>
      <c r="L152" s="257"/>
      <c r="M152" s="258" t="s">
        <v>1</v>
      </c>
      <c r="N152" s="259" t="s">
        <v>41</v>
      </c>
      <c r="O152" s="72"/>
      <c r="P152" s="201">
        <f t="shared" si="11"/>
        <v>0</v>
      </c>
      <c r="Q152" s="201">
        <v>0</v>
      </c>
      <c r="R152" s="201">
        <f t="shared" si="12"/>
        <v>0</v>
      </c>
      <c r="S152" s="201">
        <v>0</v>
      </c>
      <c r="T152" s="202">
        <f t="shared" si="13"/>
        <v>0</v>
      </c>
      <c r="U152" s="35"/>
      <c r="V152" s="35"/>
      <c r="W152" s="35"/>
      <c r="X152" s="35"/>
      <c r="Y152" s="35"/>
      <c r="Z152" s="35"/>
      <c r="AA152" s="35"/>
      <c r="AB152" s="35"/>
      <c r="AC152" s="35"/>
      <c r="AD152" s="35"/>
      <c r="AE152" s="35"/>
      <c r="AR152" s="203" t="s">
        <v>1826</v>
      </c>
      <c r="AT152" s="203" t="s">
        <v>502</v>
      </c>
      <c r="AU152" s="203" t="s">
        <v>84</v>
      </c>
      <c r="AY152" s="18" t="s">
        <v>205</v>
      </c>
      <c r="BE152" s="204">
        <f t="shared" si="14"/>
        <v>0</v>
      </c>
      <c r="BF152" s="204">
        <f t="shared" si="15"/>
        <v>0</v>
      </c>
      <c r="BG152" s="204">
        <f t="shared" si="16"/>
        <v>0</v>
      </c>
      <c r="BH152" s="204">
        <f t="shared" si="17"/>
        <v>0</v>
      </c>
      <c r="BI152" s="204">
        <f t="shared" si="18"/>
        <v>0</v>
      </c>
      <c r="BJ152" s="18" t="s">
        <v>84</v>
      </c>
      <c r="BK152" s="204">
        <f t="shared" si="19"/>
        <v>0</v>
      </c>
      <c r="BL152" s="18" t="s">
        <v>826</v>
      </c>
      <c r="BM152" s="203" t="s">
        <v>783</v>
      </c>
    </row>
    <row r="153" spans="1:65" s="2" customFormat="1" ht="24.2" customHeight="1">
      <c r="A153" s="35"/>
      <c r="B153" s="36"/>
      <c r="C153" s="192" t="s">
        <v>405</v>
      </c>
      <c r="D153" s="192" t="s">
        <v>207</v>
      </c>
      <c r="E153" s="193" t="s">
        <v>2631</v>
      </c>
      <c r="F153" s="194" t="s">
        <v>2632</v>
      </c>
      <c r="G153" s="195" t="s">
        <v>210</v>
      </c>
      <c r="H153" s="196">
        <v>1</v>
      </c>
      <c r="I153" s="197"/>
      <c r="J153" s="198">
        <f t="shared" si="10"/>
        <v>0</v>
      </c>
      <c r="K153" s="194" t="s">
        <v>1</v>
      </c>
      <c r="L153" s="40"/>
      <c r="M153" s="199" t="s">
        <v>1</v>
      </c>
      <c r="N153" s="200" t="s">
        <v>41</v>
      </c>
      <c r="O153" s="72"/>
      <c r="P153" s="201">
        <f t="shared" si="11"/>
        <v>0</v>
      </c>
      <c r="Q153" s="201">
        <v>0</v>
      </c>
      <c r="R153" s="201">
        <f t="shared" si="12"/>
        <v>0</v>
      </c>
      <c r="S153" s="201">
        <v>0</v>
      </c>
      <c r="T153" s="202">
        <f t="shared" si="13"/>
        <v>0</v>
      </c>
      <c r="U153" s="35"/>
      <c r="V153" s="35"/>
      <c r="W153" s="35"/>
      <c r="X153" s="35"/>
      <c r="Y153" s="35"/>
      <c r="Z153" s="35"/>
      <c r="AA153" s="35"/>
      <c r="AB153" s="35"/>
      <c r="AC153" s="35"/>
      <c r="AD153" s="35"/>
      <c r="AE153" s="35"/>
      <c r="AR153" s="203" t="s">
        <v>826</v>
      </c>
      <c r="AT153" s="203" t="s">
        <v>207</v>
      </c>
      <c r="AU153" s="203" t="s">
        <v>84</v>
      </c>
      <c r="AY153" s="18" t="s">
        <v>205</v>
      </c>
      <c r="BE153" s="204">
        <f t="shared" si="14"/>
        <v>0</v>
      </c>
      <c r="BF153" s="204">
        <f t="shared" si="15"/>
        <v>0</v>
      </c>
      <c r="BG153" s="204">
        <f t="shared" si="16"/>
        <v>0</v>
      </c>
      <c r="BH153" s="204">
        <f t="shared" si="17"/>
        <v>0</v>
      </c>
      <c r="BI153" s="204">
        <f t="shared" si="18"/>
        <v>0</v>
      </c>
      <c r="BJ153" s="18" t="s">
        <v>84</v>
      </c>
      <c r="BK153" s="204">
        <f t="shared" si="19"/>
        <v>0</v>
      </c>
      <c r="BL153" s="18" t="s">
        <v>826</v>
      </c>
      <c r="BM153" s="203" t="s">
        <v>797</v>
      </c>
    </row>
    <row r="154" spans="1:65" s="2" customFormat="1" ht="24.2" customHeight="1">
      <c r="A154" s="35"/>
      <c r="B154" s="36"/>
      <c r="C154" s="192" t="s">
        <v>632</v>
      </c>
      <c r="D154" s="192" t="s">
        <v>207</v>
      </c>
      <c r="E154" s="193" t="s">
        <v>2633</v>
      </c>
      <c r="F154" s="194" t="s">
        <v>2634</v>
      </c>
      <c r="G154" s="195" t="s">
        <v>210</v>
      </c>
      <c r="H154" s="196">
        <v>64</v>
      </c>
      <c r="I154" s="197"/>
      <c r="J154" s="198">
        <f t="shared" si="10"/>
        <v>0</v>
      </c>
      <c r="K154" s="194" t="s">
        <v>1</v>
      </c>
      <c r="L154" s="40"/>
      <c r="M154" s="199" t="s">
        <v>1</v>
      </c>
      <c r="N154" s="200" t="s">
        <v>41</v>
      </c>
      <c r="O154" s="72"/>
      <c r="P154" s="201">
        <f t="shared" si="11"/>
        <v>0</v>
      </c>
      <c r="Q154" s="201">
        <v>0</v>
      </c>
      <c r="R154" s="201">
        <f t="shared" si="12"/>
        <v>0</v>
      </c>
      <c r="S154" s="201">
        <v>0</v>
      </c>
      <c r="T154" s="202">
        <f t="shared" si="13"/>
        <v>0</v>
      </c>
      <c r="U154" s="35"/>
      <c r="V154" s="35"/>
      <c r="W154" s="35"/>
      <c r="X154" s="35"/>
      <c r="Y154" s="35"/>
      <c r="Z154" s="35"/>
      <c r="AA154" s="35"/>
      <c r="AB154" s="35"/>
      <c r="AC154" s="35"/>
      <c r="AD154" s="35"/>
      <c r="AE154" s="35"/>
      <c r="AR154" s="203" t="s">
        <v>826</v>
      </c>
      <c r="AT154" s="203" t="s">
        <v>207</v>
      </c>
      <c r="AU154" s="203" t="s">
        <v>84</v>
      </c>
      <c r="AY154" s="18" t="s">
        <v>205</v>
      </c>
      <c r="BE154" s="204">
        <f t="shared" si="14"/>
        <v>0</v>
      </c>
      <c r="BF154" s="204">
        <f t="shared" si="15"/>
        <v>0</v>
      </c>
      <c r="BG154" s="204">
        <f t="shared" si="16"/>
        <v>0</v>
      </c>
      <c r="BH154" s="204">
        <f t="shared" si="17"/>
        <v>0</v>
      </c>
      <c r="BI154" s="204">
        <f t="shared" si="18"/>
        <v>0</v>
      </c>
      <c r="BJ154" s="18" t="s">
        <v>84</v>
      </c>
      <c r="BK154" s="204">
        <f t="shared" si="19"/>
        <v>0</v>
      </c>
      <c r="BL154" s="18" t="s">
        <v>826</v>
      </c>
      <c r="BM154" s="203" t="s">
        <v>806</v>
      </c>
    </row>
    <row r="155" spans="1:65" s="2" customFormat="1" ht="24.2" customHeight="1">
      <c r="A155" s="35"/>
      <c r="B155" s="36"/>
      <c r="C155" s="192" t="s">
        <v>637</v>
      </c>
      <c r="D155" s="192" t="s">
        <v>207</v>
      </c>
      <c r="E155" s="193" t="s">
        <v>2635</v>
      </c>
      <c r="F155" s="194" t="s">
        <v>2636</v>
      </c>
      <c r="G155" s="195" t="s">
        <v>210</v>
      </c>
      <c r="H155" s="196">
        <v>12</v>
      </c>
      <c r="I155" s="197"/>
      <c r="J155" s="198">
        <f t="shared" si="10"/>
        <v>0</v>
      </c>
      <c r="K155" s="194" t="s">
        <v>1</v>
      </c>
      <c r="L155" s="40"/>
      <c r="M155" s="199" t="s">
        <v>1</v>
      </c>
      <c r="N155" s="200" t="s">
        <v>41</v>
      </c>
      <c r="O155" s="72"/>
      <c r="P155" s="201">
        <f t="shared" si="11"/>
        <v>0</v>
      </c>
      <c r="Q155" s="201">
        <v>0</v>
      </c>
      <c r="R155" s="201">
        <f t="shared" si="12"/>
        <v>0</v>
      </c>
      <c r="S155" s="201">
        <v>0</v>
      </c>
      <c r="T155" s="202">
        <f t="shared" si="13"/>
        <v>0</v>
      </c>
      <c r="U155" s="35"/>
      <c r="V155" s="35"/>
      <c r="W155" s="35"/>
      <c r="X155" s="35"/>
      <c r="Y155" s="35"/>
      <c r="Z155" s="35"/>
      <c r="AA155" s="35"/>
      <c r="AB155" s="35"/>
      <c r="AC155" s="35"/>
      <c r="AD155" s="35"/>
      <c r="AE155" s="35"/>
      <c r="AR155" s="203" t="s">
        <v>826</v>
      </c>
      <c r="AT155" s="203" t="s">
        <v>207</v>
      </c>
      <c r="AU155" s="203" t="s">
        <v>84</v>
      </c>
      <c r="AY155" s="18" t="s">
        <v>205</v>
      </c>
      <c r="BE155" s="204">
        <f t="shared" si="14"/>
        <v>0</v>
      </c>
      <c r="BF155" s="204">
        <f t="shared" si="15"/>
        <v>0</v>
      </c>
      <c r="BG155" s="204">
        <f t="shared" si="16"/>
        <v>0</v>
      </c>
      <c r="BH155" s="204">
        <f t="shared" si="17"/>
        <v>0</v>
      </c>
      <c r="BI155" s="204">
        <f t="shared" si="18"/>
        <v>0</v>
      </c>
      <c r="BJ155" s="18" t="s">
        <v>84</v>
      </c>
      <c r="BK155" s="204">
        <f t="shared" si="19"/>
        <v>0</v>
      </c>
      <c r="BL155" s="18" t="s">
        <v>826</v>
      </c>
      <c r="BM155" s="203" t="s">
        <v>816</v>
      </c>
    </row>
    <row r="156" spans="1:65" s="2" customFormat="1" ht="24.2" customHeight="1">
      <c r="A156" s="35"/>
      <c r="B156" s="36"/>
      <c r="C156" s="192" t="s">
        <v>643</v>
      </c>
      <c r="D156" s="192" t="s">
        <v>207</v>
      </c>
      <c r="E156" s="193" t="s">
        <v>2637</v>
      </c>
      <c r="F156" s="194" t="s">
        <v>2638</v>
      </c>
      <c r="G156" s="195" t="s">
        <v>210</v>
      </c>
      <c r="H156" s="196">
        <v>4</v>
      </c>
      <c r="I156" s="197"/>
      <c r="J156" s="198">
        <f t="shared" si="10"/>
        <v>0</v>
      </c>
      <c r="K156" s="194" t="s">
        <v>1</v>
      </c>
      <c r="L156" s="40"/>
      <c r="M156" s="199" t="s">
        <v>1</v>
      </c>
      <c r="N156" s="200" t="s">
        <v>41</v>
      </c>
      <c r="O156" s="72"/>
      <c r="P156" s="201">
        <f t="shared" si="11"/>
        <v>0</v>
      </c>
      <c r="Q156" s="201">
        <v>0</v>
      </c>
      <c r="R156" s="201">
        <f t="shared" si="12"/>
        <v>0</v>
      </c>
      <c r="S156" s="201">
        <v>0</v>
      </c>
      <c r="T156" s="202">
        <f t="shared" si="13"/>
        <v>0</v>
      </c>
      <c r="U156" s="35"/>
      <c r="V156" s="35"/>
      <c r="W156" s="35"/>
      <c r="X156" s="35"/>
      <c r="Y156" s="35"/>
      <c r="Z156" s="35"/>
      <c r="AA156" s="35"/>
      <c r="AB156" s="35"/>
      <c r="AC156" s="35"/>
      <c r="AD156" s="35"/>
      <c r="AE156" s="35"/>
      <c r="AR156" s="203" t="s">
        <v>826</v>
      </c>
      <c r="AT156" s="203" t="s">
        <v>207</v>
      </c>
      <c r="AU156" s="203" t="s">
        <v>84</v>
      </c>
      <c r="AY156" s="18" t="s">
        <v>205</v>
      </c>
      <c r="BE156" s="204">
        <f t="shared" si="14"/>
        <v>0</v>
      </c>
      <c r="BF156" s="204">
        <f t="shared" si="15"/>
        <v>0</v>
      </c>
      <c r="BG156" s="204">
        <f t="shared" si="16"/>
        <v>0</v>
      </c>
      <c r="BH156" s="204">
        <f t="shared" si="17"/>
        <v>0</v>
      </c>
      <c r="BI156" s="204">
        <f t="shared" si="18"/>
        <v>0</v>
      </c>
      <c r="BJ156" s="18" t="s">
        <v>84</v>
      </c>
      <c r="BK156" s="204">
        <f t="shared" si="19"/>
        <v>0</v>
      </c>
      <c r="BL156" s="18" t="s">
        <v>826</v>
      </c>
      <c r="BM156" s="203" t="s">
        <v>826</v>
      </c>
    </row>
    <row r="157" spans="2:63" s="12" customFormat="1" ht="25.9" customHeight="1">
      <c r="B157" s="176"/>
      <c r="C157" s="177"/>
      <c r="D157" s="178" t="s">
        <v>75</v>
      </c>
      <c r="E157" s="179" t="s">
        <v>2639</v>
      </c>
      <c r="F157" s="179" t="s">
        <v>2640</v>
      </c>
      <c r="G157" s="177"/>
      <c r="H157" s="177"/>
      <c r="I157" s="180"/>
      <c r="J157" s="181">
        <f>BK157</f>
        <v>0</v>
      </c>
      <c r="K157" s="177"/>
      <c r="L157" s="182"/>
      <c r="M157" s="183"/>
      <c r="N157" s="184"/>
      <c r="O157" s="184"/>
      <c r="P157" s="185">
        <f>SUM(P158:P167)</f>
        <v>0</v>
      </c>
      <c r="Q157" s="184"/>
      <c r="R157" s="185">
        <f>SUM(R158:R167)</f>
        <v>0</v>
      </c>
      <c r="S157" s="184"/>
      <c r="T157" s="186">
        <f>SUM(T158:T167)</f>
        <v>0</v>
      </c>
      <c r="AR157" s="187" t="s">
        <v>218</v>
      </c>
      <c r="AT157" s="188" t="s">
        <v>75</v>
      </c>
      <c r="AU157" s="188" t="s">
        <v>76</v>
      </c>
      <c r="AY157" s="187" t="s">
        <v>205</v>
      </c>
      <c r="BK157" s="189">
        <f>SUM(BK158:BK167)</f>
        <v>0</v>
      </c>
    </row>
    <row r="158" spans="1:65" s="2" customFormat="1" ht="14.45" customHeight="1">
      <c r="A158" s="35"/>
      <c r="B158" s="36"/>
      <c r="C158" s="192" t="s">
        <v>649</v>
      </c>
      <c r="D158" s="192" t="s">
        <v>207</v>
      </c>
      <c r="E158" s="193" t="s">
        <v>2641</v>
      </c>
      <c r="F158" s="194" t="s">
        <v>2642</v>
      </c>
      <c r="G158" s="195" t="s">
        <v>210</v>
      </c>
      <c r="H158" s="196">
        <v>5</v>
      </c>
      <c r="I158" s="197"/>
      <c r="J158" s="198">
        <f aca="true" t="shared" si="20" ref="J158:J167">ROUND(I158*H158,2)</f>
        <v>0</v>
      </c>
      <c r="K158" s="194" t="s">
        <v>1</v>
      </c>
      <c r="L158" s="40"/>
      <c r="M158" s="199" t="s">
        <v>1</v>
      </c>
      <c r="N158" s="200" t="s">
        <v>41</v>
      </c>
      <c r="O158" s="72"/>
      <c r="P158" s="201">
        <f aca="true" t="shared" si="21" ref="P158:P167">O158*H158</f>
        <v>0</v>
      </c>
      <c r="Q158" s="201">
        <v>0</v>
      </c>
      <c r="R158" s="201">
        <f aca="true" t="shared" si="22" ref="R158:R167">Q158*H158</f>
        <v>0</v>
      </c>
      <c r="S158" s="201">
        <v>0</v>
      </c>
      <c r="T158" s="202">
        <f aca="true" t="shared" si="23" ref="T158:T167">S158*H158</f>
        <v>0</v>
      </c>
      <c r="U158" s="35"/>
      <c r="V158" s="35"/>
      <c r="W158" s="35"/>
      <c r="X158" s="35"/>
      <c r="Y158" s="35"/>
      <c r="Z158" s="35"/>
      <c r="AA158" s="35"/>
      <c r="AB158" s="35"/>
      <c r="AC158" s="35"/>
      <c r="AD158" s="35"/>
      <c r="AE158" s="35"/>
      <c r="AR158" s="203" t="s">
        <v>826</v>
      </c>
      <c r="AT158" s="203" t="s">
        <v>207</v>
      </c>
      <c r="AU158" s="203" t="s">
        <v>84</v>
      </c>
      <c r="AY158" s="18" t="s">
        <v>205</v>
      </c>
      <c r="BE158" s="204">
        <f aca="true" t="shared" si="24" ref="BE158:BE167">IF(N158="základní",J158,0)</f>
        <v>0</v>
      </c>
      <c r="BF158" s="204">
        <f aca="true" t="shared" si="25" ref="BF158:BF167">IF(N158="snížená",J158,0)</f>
        <v>0</v>
      </c>
      <c r="BG158" s="204">
        <f aca="true" t="shared" si="26" ref="BG158:BG167">IF(N158="zákl. přenesená",J158,0)</f>
        <v>0</v>
      </c>
      <c r="BH158" s="204">
        <f aca="true" t="shared" si="27" ref="BH158:BH167">IF(N158="sníž. přenesená",J158,0)</f>
        <v>0</v>
      </c>
      <c r="BI158" s="204">
        <f aca="true" t="shared" si="28" ref="BI158:BI167">IF(N158="nulová",J158,0)</f>
        <v>0</v>
      </c>
      <c r="BJ158" s="18" t="s">
        <v>84</v>
      </c>
      <c r="BK158" s="204">
        <f aca="true" t="shared" si="29" ref="BK158:BK167">ROUND(I158*H158,2)</f>
        <v>0</v>
      </c>
      <c r="BL158" s="18" t="s">
        <v>826</v>
      </c>
      <c r="BM158" s="203" t="s">
        <v>836</v>
      </c>
    </row>
    <row r="159" spans="1:65" s="2" customFormat="1" ht="14.45" customHeight="1">
      <c r="A159" s="35"/>
      <c r="B159" s="36"/>
      <c r="C159" s="192" t="s">
        <v>653</v>
      </c>
      <c r="D159" s="192" t="s">
        <v>207</v>
      </c>
      <c r="E159" s="193" t="s">
        <v>2643</v>
      </c>
      <c r="F159" s="194" t="s">
        <v>2644</v>
      </c>
      <c r="G159" s="195" t="s">
        <v>210</v>
      </c>
      <c r="H159" s="196">
        <v>5</v>
      </c>
      <c r="I159" s="197"/>
      <c r="J159" s="198">
        <f t="shared" si="20"/>
        <v>0</v>
      </c>
      <c r="K159" s="194" t="s">
        <v>1</v>
      </c>
      <c r="L159" s="40"/>
      <c r="M159" s="199" t="s">
        <v>1</v>
      </c>
      <c r="N159" s="200" t="s">
        <v>41</v>
      </c>
      <c r="O159" s="72"/>
      <c r="P159" s="201">
        <f t="shared" si="21"/>
        <v>0</v>
      </c>
      <c r="Q159" s="201">
        <v>0</v>
      </c>
      <c r="R159" s="201">
        <f t="shared" si="22"/>
        <v>0</v>
      </c>
      <c r="S159" s="201">
        <v>0</v>
      </c>
      <c r="T159" s="202">
        <f t="shared" si="23"/>
        <v>0</v>
      </c>
      <c r="U159" s="35"/>
      <c r="V159" s="35"/>
      <c r="W159" s="35"/>
      <c r="X159" s="35"/>
      <c r="Y159" s="35"/>
      <c r="Z159" s="35"/>
      <c r="AA159" s="35"/>
      <c r="AB159" s="35"/>
      <c r="AC159" s="35"/>
      <c r="AD159" s="35"/>
      <c r="AE159" s="35"/>
      <c r="AR159" s="203" t="s">
        <v>826</v>
      </c>
      <c r="AT159" s="203" t="s">
        <v>207</v>
      </c>
      <c r="AU159" s="203" t="s">
        <v>84</v>
      </c>
      <c r="AY159" s="18" t="s">
        <v>205</v>
      </c>
      <c r="BE159" s="204">
        <f t="shared" si="24"/>
        <v>0</v>
      </c>
      <c r="BF159" s="204">
        <f t="shared" si="25"/>
        <v>0</v>
      </c>
      <c r="BG159" s="204">
        <f t="shared" si="26"/>
        <v>0</v>
      </c>
      <c r="BH159" s="204">
        <f t="shared" si="27"/>
        <v>0</v>
      </c>
      <c r="BI159" s="204">
        <f t="shared" si="28"/>
        <v>0</v>
      </c>
      <c r="BJ159" s="18" t="s">
        <v>84</v>
      </c>
      <c r="BK159" s="204">
        <f t="shared" si="29"/>
        <v>0</v>
      </c>
      <c r="BL159" s="18" t="s">
        <v>826</v>
      </c>
      <c r="BM159" s="203" t="s">
        <v>846</v>
      </c>
    </row>
    <row r="160" spans="1:65" s="2" customFormat="1" ht="14.45" customHeight="1">
      <c r="A160" s="35"/>
      <c r="B160" s="36"/>
      <c r="C160" s="192" t="s">
        <v>660</v>
      </c>
      <c r="D160" s="192" t="s">
        <v>207</v>
      </c>
      <c r="E160" s="193" t="s">
        <v>2645</v>
      </c>
      <c r="F160" s="194" t="s">
        <v>2646</v>
      </c>
      <c r="G160" s="195" t="s">
        <v>210</v>
      </c>
      <c r="H160" s="196">
        <v>5</v>
      </c>
      <c r="I160" s="197"/>
      <c r="J160" s="198">
        <f t="shared" si="20"/>
        <v>0</v>
      </c>
      <c r="K160" s="194" t="s">
        <v>1</v>
      </c>
      <c r="L160" s="40"/>
      <c r="M160" s="199" t="s">
        <v>1</v>
      </c>
      <c r="N160" s="200" t="s">
        <v>41</v>
      </c>
      <c r="O160" s="72"/>
      <c r="P160" s="201">
        <f t="shared" si="21"/>
        <v>0</v>
      </c>
      <c r="Q160" s="201">
        <v>0</v>
      </c>
      <c r="R160" s="201">
        <f t="shared" si="22"/>
        <v>0</v>
      </c>
      <c r="S160" s="201">
        <v>0</v>
      </c>
      <c r="T160" s="202">
        <f t="shared" si="23"/>
        <v>0</v>
      </c>
      <c r="U160" s="35"/>
      <c r="V160" s="35"/>
      <c r="W160" s="35"/>
      <c r="X160" s="35"/>
      <c r="Y160" s="35"/>
      <c r="Z160" s="35"/>
      <c r="AA160" s="35"/>
      <c r="AB160" s="35"/>
      <c r="AC160" s="35"/>
      <c r="AD160" s="35"/>
      <c r="AE160" s="35"/>
      <c r="AR160" s="203" t="s">
        <v>826</v>
      </c>
      <c r="AT160" s="203" t="s">
        <v>207</v>
      </c>
      <c r="AU160" s="203" t="s">
        <v>84</v>
      </c>
      <c r="AY160" s="18" t="s">
        <v>205</v>
      </c>
      <c r="BE160" s="204">
        <f t="shared" si="24"/>
        <v>0</v>
      </c>
      <c r="BF160" s="204">
        <f t="shared" si="25"/>
        <v>0</v>
      </c>
      <c r="BG160" s="204">
        <f t="shared" si="26"/>
        <v>0</v>
      </c>
      <c r="BH160" s="204">
        <f t="shared" si="27"/>
        <v>0</v>
      </c>
      <c r="BI160" s="204">
        <f t="shared" si="28"/>
        <v>0</v>
      </c>
      <c r="BJ160" s="18" t="s">
        <v>84</v>
      </c>
      <c r="BK160" s="204">
        <f t="shared" si="29"/>
        <v>0</v>
      </c>
      <c r="BL160" s="18" t="s">
        <v>826</v>
      </c>
      <c r="BM160" s="203" t="s">
        <v>856</v>
      </c>
    </row>
    <row r="161" spans="1:65" s="2" customFormat="1" ht="24.2" customHeight="1">
      <c r="A161" s="35"/>
      <c r="B161" s="36"/>
      <c r="C161" s="192" t="s">
        <v>666</v>
      </c>
      <c r="D161" s="192" t="s">
        <v>207</v>
      </c>
      <c r="E161" s="193" t="s">
        <v>2647</v>
      </c>
      <c r="F161" s="194" t="s">
        <v>2648</v>
      </c>
      <c r="G161" s="195" t="s">
        <v>210</v>
      </c>
      <c r="H161" s="196">
        <v>5</v>
      </c>
      <c r="I161" s="197"/>
      <c r="J161" s="198">
        <f t="shared" si="20"/>
        <v>0</v>
      </c>
      <c r="K161" s="194" t="s">
        <v>1</v>
      </c>
      <c r="L161" s="40"/>
      <c r="M161" s="199" t="s">
        <v>1</v>
      </c>
      <c r="N161" s="200" t="s">
        <v>41</v>
      </c>
      <c r="O161" s="72"/>
      <c r="P161" s="201">
        <f t="shared" si="21"/>
        <v>0</v>
      </c>
      <c r="Q161" s="201">
        <v>0</v>
      </c>
      <c r="R161" s="201">
        <f t="shared" si="22"/>
        <v>0</v>
      </c>
      <c r="S161" s="201">
        <v>0</v>
      </c>
      <c r="T161" s="202">
        <f t="shared" si="23"/>
        <v>0</v>
      </c>
      <c r="U161" s="35"/>
      <c r="V161" s="35"/>
      <c r="W161" s="35"/>
      <c r="X161" s="35"/>
      <c r="Y161" s="35"/>
      <c r="Z161" s="35"/>
      <c r="AA161" s="35"/>
      <c r="AB161" s="35"/>
      <c r="AC161" s="35"/>
      <c r="AD161" s="35"/>
      <c r="AE161" s="35"/>
      <c r="AR161" s="203" t="s">
        <v>826</v>
      </c>
      <c r="AT161" s="203" t="s">
        <v>207</v>
      </c>
      <c r="AU161" s="203" t="s">
        <v>84</v>
      </c>
      <c r="AY161" s="18" t="s">
        <v>205</v>
      </c>
      <c r="BE161" s="204">
        <f t="shared" si="24"/>
        <v>0</v>
      </c>
      <c r="BF161" s="204">
        <f t="shared" si="25"/>
        <v>0</v>
      </c>
      <c r="BG161" s="204">
        <f t="shared" si="26"/>
        <v>0</v>
      </c>
      <c r="BH161" s="204">
        <f t="shared" si="27"/>
        <v>0</v>
      </c>
      <c r="BI161" s="204">
        <f t="shared" si="28"/>
        <v>0</v>
      </c>
      <c r="BJ161" s="18" t="s">
        <v>84</v>
      </c>
      <c r="BK161" s="204">
        <f t="shared" si="29"/>
        <v>0</v>
      </c>
      <c r="BL161" s="18" t="s">
        <v>826</v>
      </c>
      <c r="BM161" s="203" t="s">
        <v>867</v>
      </c>
    </row>
    <row r="162" spans="1:65" s="2" customFormat="1" ht="14.45" customHeight="1">
      <c r="A162" s="35"/>
      <c r="B162" s="36"/>
      <c r="C162" s="192" t="s">
        <v>675</v>
      </c>
      <c r="D162" s="192" t="s">
        <v>207</v>
      </c>
      <c r="E162" s="193" t="s">
        <v>2649</v>
      </c>
      <c r="F162" s="194" t="s">
        <v>2650</v>
      </c>
      <c r="G162" s="195" t="s">
        <v>210</v>
      </c>
      <c r="H162" s="196">
        <v>4</v>
      </c>
      <c r="I162" s="197"/>
      <c r="J162" s="198">
        <f t="shared" si="20"/>
        <v>0</v>
      </c>
      <c r="K162" s="194" t="s">
        <v>1</v>
      </c>
      <c r="L162" s="40"/>
      <c r="M162" s="199" t="s">
        <v>1</v>
      </c>
      <c r="N162" s="200" t="s">
        <v>41</v>
      </c>
      <c r="O162" s="72"/>
      <c r="P162" s="201">
        <f t="shared" si="21"/>
        <v>0</v>
      </c>
      <c r="Q162" s="201">
        <v>0</v>
      </c>
      <c r="R162" s="201">
        <f t="shared" si="22"/>
        <v>0</v>
      </c>
      <c r="S162" s="201">
        <v>0</v>
      </c>
      <c r="T162" s="202">
        <f t="shared" si="23"/>
        <v>0</v>
      </c>
      <c r="U162" s="35"/>
      <c r="V162" s="35"/>
      <c r="W162" s="35"/>
      <c r="X162" s="35"/>
      <c r="Y162" s="35"/>
      <c r="Z162" s="35"/>
      <c r="AA162" s="35"/>
      <c r="AB162" s="35"/>
      <c r="AC162" s="35"/>
      <c r="AD162" s="35"/>
      <c r="AE162" s="35"/>
      <c r="AR162" s="203" t="s">
        <v>826</v>
      </c>
      <c r="AT162" s="203" t="s">
        <v>207</v>
      </c>
      <c r="AU162" s="203" t="s">
        <v>84</v>
      </c>
      <c r="AY162" s="18" t="s">
        <v>205</v>
      </c>
      <c r="BE162" s="204">
        <f t="shared" si="24"/>
        <v>0</v>
      </c>
      <c r="BF162" s="204">
        <f t="shared" si="25"/>
        <v>0</v>
      </c>
      <c r="BG162" s="204">
        <f t="shared" si="26"/>
        <v>0</v>
      </c>
      <c r="BH162" s="204">
        <f t="shared" si="27"/>
        <v>0</v>
      </c>
      <c r="BI162" s="204">
        <f t="shared" si="28"/>
        <v>0</v>
      </c>
      <c r="BJ162" s="18" t="s">
        <v>84</v>
      </c>
      <c r="BK162" s="204">
        <f t="shared" si="29"/>
        <v>0</v>
      </c>
      <c r="BL162" s="18" t="s">
        <v>826</v>
      </c>
      <c r="BM162" s="203" t="s">
        <v>878</v>
      </c>
    </row>
    <row r="163" spans="1:65" s="2" customFormat="1" ht="14.45" customHeight="1">
      <c r="A163" s="35"/>
      <c r="B163" s="36"/>
      <c r="C163" s="192" t="s">
        <v>680</v>
      </c>
      <c r="D163" s="192" t="s">
        <v>207</v>
      </c>
      <c r="E163" s="193" t="s">
        <v>2651</v>
      </c>
      <c r="F163" s="194" t="s">
        <v>2652</v>
      </c>
      <c r="G163" s="195" t="s">
        <v>210</v>
      </c>
      <c r="H163" s="196">
        <v>1</v>
      </c>
      <c r="I163" s="197"/>
      <c r="J163" s="198">
        <f t="shared" si="20"/>
        <v>0</v>
      </c>
      <c r="K163" s="194" t="s">
        <v>1</v>
      </c>
      <c r="L163" s="40"/>
      <c r="M163" s="199" t="s">
        <v>1</v>
      </c>
      <c r="N163" s="200" t="s">
        <v>41</v>
      </c>
      <c r="O163" s="72"/>
      <c r="P163" s="201">
        <f t="shared" si="21"/>
        <v>0</v>
      </c>
      <c r="Q163" s="201">
        <v>0</v>
      </c>
      <c r="R163" s="201">
        <f t="shared" si="22"/>
        <v>0</v>
      </c>
      <c r="S163" s="201">
        <v>0</v>
      </c>
      <c r="T163" s="202">
        <f t="shared" si="23"/>
        <v>0</v>
      </c>
      <c r="U163" s="35"/>
      <c r="V163" s="35"/>
      <c r="W163" s="35"/>
      <c r="X163" s="35"/>
      <c r="Y163" s="35"/>
      <c r="Z163" s="35"/>
      <c r="AA163" s="35"/>
      <c r="AB163" s="35"/>
      <c r="AC163" s="35"/>
      <c r="AD163" s="35"/>
      <c r="AE163" s="35"/>
      <c r="AR163" s="203" t="s">
        <v>826</v>
      </c>
      <c r="AT163" s="203" t="s">
        <v>207</v>
      </c>
      <c r="AU163" s="203" t="s">
        <v>84</v>
      </c>
      <c r="AY163" s="18" t="s">
        <v>205</v>
      </c>
      <c r="BE163" s="204">
        <f t="shared" si="24"/>
        <v>0</v>
      </c>
      <c r="BF163" s="204">
        <f t="shared" si="25"/>
        <v>0</v>
      </c>
      <c r="BG163" s="204">
        <f t="shared" si="26"/>
        <v>0</v>
      </c>
      <c r="BH163" s="204">
        <f t="shared" si="27"/>
        <v>0</v>
      </c>
      <c r="BI163" s="204">
        <f t="shared" si="28"/>
        <v>0</v>
      </c>
      <c r="BJ163" s="18" t="s">
        <v>84</v>
      </c>
      <c r="BK163" s="204">
        <f t="shared" si="29"/>
        <v>0</v>
      </c>
      <c r="BL163" s="18" t="s">
        <v>826</v>
      </c>
      <c r="BM163" s="203" t="s">
        <v>888</v>
      </c>
    </row>
    <row r="164" spans="1:65" s="2" customFormat="1" ht="14.45" customHeight="1">
      <c r="A164" s="35"/>
      <c r="B164" s="36"/>
      <c r="C164" s="192" t="s">
        <v>690</v>
      </c>
      <c r="D164" s="192" t="s">
        <v>207</v>
      </c>
      <c r="E164" s="193" t="s">
        <v>2653</v>
      </c>
      <c r="F164" s="194" t="s">
        <v>2654</v>
      </c>
      <c r="G164" s="195" t="s">
        <v>210</v>
      </c>
      <c r="H164" s="196">
        <v>6</v>
      </c>
      <c r="I164" s="197"/>
      <c r="J164" s="198">
        <f t="shared" si="20"/>
        <v>0</v>
      </c>
      <c r="K164" s="194" t="s">
        <v>1</v>
      </c>
      <c r="L164" s="40"/>
      <c r="M164" s="199" t="s">
        <v>1</v>
      </c>
      <c r="N164" s="200" t="s">
        <v>41</v>
      </c>
      <c r="O164" s="72"/>
      <c r="P164" s="201">
        <f t="shared" si="21"/>
        <v>0</v>
      </c>
      <c r="Q164" s="201">
        <v>0</v>
      </c>
      <c r="R164" s="201">
        <f t="shared" si="22"/>
        <v>0</v>
      </c>
      <c r="S164" s="201">
        <v>0</v>
      </c>
      <c r="T164" s="202">
        <f t="shared" si="23"/>
        <v>0</v>
      </c>
      <c r="U164" s="35"/>
      <c r="V164" s="35"/>
      <c r="W164" s="35"/>
      <c r="X164" s="35"/>
      <c r="Y164" s="35"/>
      <c r="Z164" s="35"/>
      <c r="AA164" s="35"/>
      <c r="AB164" s="35"/>
      <c r="AC164" s="35"/>
      <c r="AD164" s="35"/>
      <c r="AE164" s="35"/>
      <c r="AR164" s="203" t="s">
        <v>826</v>
      </c>
      <c r="AT164" s="203" t="s">
        <v>207</v>
      </c>
      <c r="AU164" s="203" t="s">
        <v>84</v>
      </c>
      <c r="AY164" s="18" t="s">
        <v>205</v>
      </c>
      <c r="BE164" s="204">
        <f t="shared" si="24"/>
        <v>0</v>
      </c>
      <c r="BF164" s="204">
        <f t="shared" si="25"/>
        <v>0</v>
      </c>
      <c r="BG164" s="204">
        <f t="shared" si="26"/>
        <v>0</v>
      </c>
      <c r="BH164" s="204">
        <f t="shared" si="27"/>
        <v>0</v>
      </c>
      <c r="BI164" s="204">
        <f t="shared" si="28"/>
        <v>0</v>
      </c>
      <c r="BJ164" s="18" t="s">
        <v>84</v>
      </c>
      <c r="BK164" s="204">
        <f t="shared" si="29"/>
        <v>0</v>
      </c>
      <c r="BL164" s="18" t="s">
        <v>826</v>
      </c>
      <c r="BM164" s="203" t="s">
        <v>898</v>
      </c>
    </row>
    <row r="165" spans="1:65" s="2" customFormat="1" ht="14.45" customHeight="1">
      <c r="A165" s="35"/>
      <c r="B165" s="36"/>
      <c r="C165" s="192" t="s">
        <v>695</v>
      </c>
      <c r="D165" s="192" t="s">
        <v>207</v>
      </c>
      <c r="E165" s="193" t="s">
        <v>2655</v>
      </c>
      <c r="F165" s="194" t="s">
        <v>2656</v>
      </c>
      <c r="G165" s="195" t="s">
        <v>210</v>
      </c>
      <c r="H165" s="196">
        <v>4</v>
      </c>
      <c r="I165" s="197"/>
      <c r="J165" s="198">
        <f t="shared" si="20"/>
        <v>0</v>
      </c>
      <c r="K165" s="194" t="s">
        <v>1</v>
      </c>
      <c r="L165" s="40"/>
      <c r="M165" s="199" t="s">
        <v>1</v>
      </c>
      <c r="N165" s="200" t="s">
        <v>41</v>
      </c>
      <c r="O165" s="72"/>
      <c r="P165" s="201">
        <f t="shared" si="21"/>
        <v>0</v>
      </c>
      <c r="Q165" s="201">
        <v>0</v>
      </c>
      <c r="R165" s="201">
        <f t="shared" si="22"/>
        <v>0</v>
      </c>
      <c r="S165" s="201">
        <v>0</v>
      </c>
      <c r="T165" s="202">
        <f t="shared" si="23"/>
        <v>0</v>
      </c>
      <c r="U165" s="35"/>
      <c r="V165" s="35"/>
      <c r="W165" s="35"/>
      <c r="X165" s="35"/>
      <c r="Y165" s="35"/>
      <c r="Z165" s="35"/>
      <c r="AA165" s="35"/>
      <c r="AB165" s="35"/>
      <c r="AC165" s="35"/>
      <c r="AD165" s="35"/>
      <c r="AE165" s="35"/>
      <c r="AR165" s="203" t="s">
        <v>826</v>
      </c>
      <c r="AT165" s="203" t="s">
        <v>207</v>
      </c>
      <c r="AU165" s="203" t="s">
        <v>84</v>
      </c>
      <c r="AY165" s="18" t="s">
        <v>205</v>
      </c>
      <c r="BE165" s="204">
        <f t="shared" si="24"/>
        <v>0</v>
      </c>
      <c r="BF165" s="204">
        <f t="shared" si="25"/>
        <v>0</v>
      </c>
      <c r="BG165" s="204">
        <f t="shared" si="26"/>
        <v>0</v>
      </c>
      <c r="BH165" s="204">
        <f t="shared" si="27"/>
        <v>0</v>
      </c>
      <c r="BI165" s="204">
        <f t="shared" si="28"/>
        <v>0</v>
      </c>
      <c r="BJ165" s="18" t="s">
        <v>84</v>
      </c>
      <c r="BK165" s="204">
        <f t="shared" si="29"/>
        <v>0</v>
      </c>
      <c r="BL165" s="18" t="s">
        <v>826</v>
      </c>
      <c r="BM165" s="203" t="s">
        <v>907</v>
      </c>
    </row>
    <row r="166" spans="1:65" s="2" customFormat="1" ht="14.45" customHeight="1">
      <c r="A166" s="35"/>
      <c r="B166" s="36"/>
      <c r="C166" s="192" t="s">
        <v>699</v>
      </c>
      <c r="D166" s="192" t="s">
        <v>207</v>
      </c>
      <c r="E166" s="193" t="s">
        <v>2657</v>
      </c>
      <c r="F166" s="194" t="s">
        <v>2658</v>
      </c>
      <c r="G166" s="195" t="s">
        <v>210</v>
      </c>
      <c r="H166" s="196">
        <v>2</v>
      </c>
      <c r="I166" s="197"/>
      <c r="J166" s="198">
        <f t="shared" si="20"/>
        <v>0</v>
      </c>
      <c r="K166" s="194" t="s">
        <v>1</v>
      </c>
      <c r="L166" s="40"/>
      <c r="M166" s="199" t="s">
        <v>1</v>
      </c>
      <c r="N166" s="200" t="s">
        <v>41</v>
      </c>
      <c r="O166" s="72"/>
      <c r="P166" s="201">
        <f t="shared" si="21"/>
        <v>0</v>
      </c>
      <c r="Q166" s="201">
        <v>0</v>
      </c>
      <c r="R166" s="201">
        <f t="shared" si="22"/>
        <v>0</v>
      </c>
      <c r="S166" s="201">
        <v>0</v>
      </c>
      <c r="T166" s="202">
        <f t="shared" si="23"/>
        <v>0</v>
      </c>
      <c r="U166" s="35"/>
      <c r="V166" s="35"/>
      <c r="W166" s="35"/>
      <c r="X166" s="35"/>
      <c r="Y166" s="35"/>
      <c r="Z166" s="35"/>
      <c r="AA166" s="35"/>
      <c r="AB166" s="35"/>
      <c r="AC166" s="35"/>
      <c r="AD166" s="35"/>
      <c r="AE166" s="35"/>
      <c r="AR166" s="203" t="s">
        <v>826</v>
      </c>
      <c r="AT166" s="203" t="s">
        <v>207</v>
      </c>
      <c r="AU166" s="203" t="s">
        <v>84</v>
      </c>
      <c r="AY166" s="18" t="s">
        <v>205</v>
      </c>
      <c r="BE166" s="204">
        <f t="shared" si="24"/>
        <v>0</v>
      </c>
      <c r="BF166" s="204">
        <f t="shared" si="25"/>
        <v>0</v>
      </c>
      <c r="BG166" s="204">
        <f t="shared" si="26"/>
        <v>0</v>
      </c>
      <c r="BH166" s="204">
        <f t="shared" si="27"/>
        <v>0</v>
      </c>
      <c r="BI166" s="204">
        <f t="shared" si="28"/>
        <v>0</v>
      </c>
      <c r="BJ166" s="18" t="s">
        <v>84</v>
      </c>
      <c r="BK166" s="204">
        <f t="shared" si="29"/>
        <v>0</v>
      </c>
      <c r="BL166" s="18" t="s">
        <v>826</v>
      </c>
      <c r="BM166" s="203" t="s">
        <v>919</v>
      </c>
    </row>
    <row r="167" spans="1:65" s="2" customFormat="1" ht="14.45" customHeight="1">
      <c r="A167" s="35"/>
      <c r="B167" s="36"/>
      <c r="C167" s="192" t="s">
        <v>705</v>
      </c>
      <c r="D167" s="192" t="s">
        <v>207</v>
      </c>
      <c r="E167" s="193" t="s">
        <v>2659</v>
      </c>
      <c r="F167" s="194" t="s">
        <v>2660</v>
      </c>
      <c r="G167" s="195" t="s">
        <v>210</v>
      </c>
      <c r="H167" s="196">
        <v>1</v>
      </c>
      <c r="I167" s="197"/>
      <c r="J167" s="198">
        <f t="shared" si="20"/>
        <v>0</v>
      </c>
      <c r="K167" s="194" t="s">
        <v>1</v>
      </c>
      <c r="L167" s="40"/>
      <c r="M167" s="199" t="s">
        <v>1</v>
      </c>
      <c r="N167" s="200" t="s">
        <v>41</v>
      </c>
      <c r="O167" s="72"/>
      <c r="P167" s="201">
        <f t="shared" si="21"/>
        <v>0</v>
      </c>
      <c r="Q167" s="201">
        <v>0</v>
      </c>
      <c r="R167" s="201">
        <f t="shared" si="22"/>
        <v>0</v>
      </c>
      <c r="S167" s="201">
        <v>0</v>
      </c>
      <c r="T167" s="202">
        <f t="shared" si="23"/>
        <v>0</v>
      </c>
      <c r="U167" s="35"/>
      <c r="V167" s="35"/>
      <c r="W167" s="35"/>
      <c r="X167" s="35"/>
      <c r="Y167" s="35"/>
      <c r="Z167" s="35"/>
      <c r="AA167" s="35"/>
      <c r="AB167" s="35"/>
      <c r="AC167" s="35"/>
      <c r="AD167" s="35"/>
      <c r="AE167" s="35"/>
      <c r="AR167" s="203" t="s">
        <v>826</v>
      </c>
      <c r="AT167" s="203" t="s">
        <v>207</v>
      </c>
      <c r="AU167" s="203" t="s">
        <v>84</v>
      </c>
      <c r="AY167" s="18" t="s">
        <v>205</v>
      </c>
      <c r="BE167" s="204">
        <f t="shared" si="24"/>
        <v>0</v>
      </c>
      <c r="BF167" s="204">
        <f t="shared" si="25"/>
        <v>0</v>
      </c>
      <c r="BG167" s="204">
        <f t="shared" si="26"/>
        <v>0</v>
      </c>
      <c r="BH167" s="204">
        <f t="shared" si="27"/>
        <v>0</v>
      </c>
      <c r="BI167" s="204">
        <f t="shared" si="28"/>
        <v>0</v>
      </c>
      <c r="BJ167" s="18" t="s">
        <v>84</v>
      </c>
      <c r="BK167" s="204">
        <f t="shared" si="29"/>
        <v>0</v>
      </c>
      <c r="BL167" s="18" t="s">
        <v>826</v>
      </c>
      <c r="BM167" s="203" t="s">
        <v>929</v>
      </c>
    </row>
    <row r="168" spans="2:63" s="12" customFormat="1" ht="25.9" customHeight="1">
      <c r="B168" s="176"/>
      <c r="C168" s="177"/>
      <c r="D168" s="178" t="s">
        <v>75</v>
      </c>
      <c r="E168" s="179" t="s">
        <v>2661</v>
      </c>
      <c r="F168" s="179" t="s">
        <v>2662</v>
      </c>
      <c r="G168" s="177"/>
      <c r="H168" s="177"/>
      <c r="I168" s="180"/>
      <c r="J168" s="181">
        <f>BK168</f>
        <v>0</v>
      </c>
      <c r="K168" s="177"/>
      <c r="L168" s="182"/>
      <c r="M168" s="183"/>
      <c r="N168" s="184"/>
      <c r="O168" s="184"/>
      <c r="P168" s="185">
        <f>SUM(P169:P173)</f>
        <v>0</v>
      </c>
      <c r="Q168" s="184"/>
      <c r="R168" s="185">
        <f>SUM(R169:R173)</f>
        <v>0</v>
      </c>
      <c r="S168" s="184"/>
      <c r="T168" s="186">
        <f>SUM(T169:T173)</f>
        <v>0</v>
      </c>
      <c r="AR168" s="187" t="s">
        <v>84</v>
      </c>
      <c r="AT168" s="188" t="s">
        <v>75</v>
      </c>
      <c r="AU168" s="188" t="s">
        <v>76</v>
      </c>
      <c r="AY168" s="187" t="s">
        <v>205</v>
      </c>
      <c r="BK168" s="189">
        <f>SUM(BK169:BK173)</f>
        <v>0</v>
      </c>
    </row>
    <row r="169" spans="1:65" s="2" customFormat="1" ht="14.45" customHeight="1">
      <c r="A169" s="35"/>
      <c r="B169" s="36"/>
      <c r="C169" s="192" t="s">
        <v>710</v>
      </c>
      <c r="D169" s="192" t="s">
        <v>207</v>
      </c>
      <c r="E169" s="193" t="s">
        <v>2663</v>
      </c>
      <c r="F169" s="194" t="s">
        <v>2664</v>
      </c>
      <c r="G169" s="195" t="s">
        <v>2665</v>
      </c>
      <c r="H169" s="196">
        <v>31</v>
      </c>
      <c r="I169" s="197"/>
      <c r="J169" s="198">
        <f>ROUND(I169*H169,2)</f>
        <v>0</v>
      </c>
      <c r="K169" s="194" t="s">
        <v>1</v>
      </c>
      <c r="L169" s="40"/>
      <c r="M169" s="199" t="s">
        <v>1</v>
      </c>
      <c r="N169" s="200" t="s">
        <v>41</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211</v>
      </c>
      <c r="AT169" s="203" t="s">
        <v>207</v>
      </c>
      <c r="AU169" s="203" t="s">
        <v>84</v>
      </c>
      <c r="AY169" s="18" t="s">
        <v>205</v>
      </c>
      <c r="BE169" s="204">
        <f>IF(N169="základní",J169,0)</f>
        <v>0</v>
      </c>
      <c r="BF169" s="204">
        <f>IF(N169="snížená",J169,0)</f>
        <v>0</v>
      </c>
      <c r="BG169" s="204">
        <f>IF(N169="zákl. přenesená",J169,0)</f>
        <v>0</v>
      </c>
      <c r="BH169" s="204">
        <f>IF(N169="sníž. přenesená",J169,0)</f>
        <v>0</v>
      </c>
      <c r="BI169" s="204">
        <f>IF(N169="nulová",J169,0)</f>
        <v>0</v>
      </c>
      <c r="BJ169" s="18" t="s">
        <v>84</v>
      </c>
      <c r="BK169" s="204">
        <f>ROUND(I169*H169,2)</f>
        <v>0</v>
      </c>
      <c r="BL169" s="18" t="s">
        <v>211</v>
      </c>
      <c r="BM169" s="203" t="s">
        <v>941</v>
      </c>
    </row>
    <row r="170" spans="1:65" s="2" customFormat="1" ht="14.45" customHeight="1">
      <c r="A170" s="35"/>
      <c r="B170" s="36"/>
      <c r="C170" s="192" t="s">
        <v>715</v>
      </c>
      <c r="D170" s="192" t="s">
        <v>207</v>
      </c>
      <c r="E170" s="193" t="s">
        <v>2666</v>
      </c>
      <c r="F170" s="194" t="s">
        <v>2667</v>
      </c>
      <c r="G170" s="195" t="s">
        <v>2665</v>
      </c>
      <c r="H170" s="196">
        <v>31</v>
      </c>
      <c r="I170" s="197"/>
      <c r="J170" s="198">
        <f>ROUND(I170*H170,2)</f>
        <v>0</v>
      </c>
      <c r="K170" s="194" t="s">
        <v>1</v>
      </c>
      <c r="L170" s="40"/>
      <c r="M170" s="199" t="s">
        <v>1</v>
      </c>
      <c r="N170" s="200" t="s">
        <v>41</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211</v>
      </c>
      <c r="AT170" s="203" t="s">
        <v>207</v>
      </c>
      <c r="AU170" s="203" t="s">
        <v>84</v>
      </c>
      <c r="AY170" s="18" t="s">
        <v>205</v>
      </c>
      <c r="BE170" s="204">
        <f>IF(N170="základní",J170,0)</f>
        <v>0</v>
      </c>
      <c r="BF170" s="204">
        <f>IF(N170="snížená",J170,0)</f>
        <v>0</v>
      </c>
      <c r="BG170" s="204">
        <f>IF(N170="zákl. přenesená",J170,0)</f>
        <v>0</v>
      </c>
      <c r="BH170" s="204">
        <f>IF(N170="sníž. přenesená",J170,0)</f>
        <v>0</v>
      </c>
      <c r="BI170" s="204">
        <f>IF(N170="nulová",J170,0)</f>
        <v>0</v>
      </c>
      <c r="BJ170" s="18" t="s">
        <v>84</v>
      </c>
      <c r="BK170" s="204">
        <f>ROUND(I170*H170,2)</f>
        <v>0</v>
      </c>
      <c r="BL170" s="18" t="s">
        <v>211</v>
      </c>
      <c r="BM170" s="203" t="s">
        <v>952</v>
      </c>
    </row>
    <row r="171" spans="1:65" s="2" customFormat="1" ht="14.45" customHeight="1">
      <c r="A171" s="35"/>
      <c r="B171" s="36"/>
      <c r="C171" s="192" t="s">
        <v>720</v>
      </c>
      <c r="D171" s="192" t="s">
        <v>207</v>
      </c>
      <c r="E171" s="193" t="s">
        <v>2668</v>
      </c>
      <c r="F171" s="194" t="s">
        <v>2669</v>
      </c>
      <c r="G171" s="195" t="s">
        <v>2665</v>
      </c>
      <c r="H171" s="196">
        <v>31</v>
      </c>
      <c r="I171" s="197"/>
      <c r="J171" s="198">
        <f>ROUND(I171*H171,2)</f>
        <v>0</v>
      </c>
      <c r="K171" s="194" t="s">
        <v>1</v>
      </c>
      <c r="L171" s="40"/>
      <c r="M171" s="199" t="s">
        <v>1</v>
      </c>
      <c r="N171" s="200" t="s">
        <v>41</v>
      </c>
      <c r="O171" s="72"/>
      <c r="P171" s="201">
        <f>O171*H171</f>
        <v>0</v>
      </c>
      <c r="Q171" s="201">
        <v>0</v>
      </c>
      <c r="R171" s="201">
        <f>Q171*H171</f>
        <v>0</v>
      </c>
      <c r="S171" s="201">
        <v>0</v>
      </c>
      <c r="T171" s="202">
        <f>S171*H171</f>
        <v>0</v>
      </c>
      <c r="U171" s="35"/>
      <c r="V171" s="35"/>
      <c r="W171" s="35"/>
      <c r="X171" s="35"/>
      <c r="Y171" s="35"/>
      <c r="Z171" s="35"/>
      <c r="AA171" s="35"/>
      <c r="AB171" s="35"/>
      <c r="AC171" s="35"/>
      <c r="AD171" s="35"/>
      <c r="AE171" s="35"/>
      <c r="AR171" s="203" t="s">
        <v>211</v>
      </c>
      <c r="AT171" s="203" t="s">
        <v>207</v>
      </c>
      <c r="AU171" s="203" t="s">
        <v>84</v>
      </c>
      <c r="AY171" s="18" t="s">
        <v>205</v>
      </c>
      <c r="BE171" s="204">
        <f>IF(N171="základní",J171,0)</f>
        <v>0</v>
      </c>
      <c r="BF171" s="204">
        <f>IF(N171="snížená",J171,0)</f>
        <v>0</v>
      </c>
      <c r="BG171" s="204">
        <f>IF(N171="zákl. přenesená",J171,0)</f>
        <v>0</v>
      </c>
      <c r="BH171" s="204">
        <f>IF(N171="sníž. přenesená",J171,0)</f>
        <v>0</v>
      </c>
      <c r="BI171" s="204">
        <f>IF(N171="nulová",J171,0)</f>
        <v>0</v>
      </c>
      <c r="BJ171" s="18" t="s">
        <v>84</v>
      </c>
      <c r="BK171" s="204">
        <f>ROUND(I171*H171,2)</f>
        <v>0</v>
      </c>
      <c r="BL171" s="18" t="s">
        <v>211</v>
      </c>
      <c r="BM171" s="203" t="s">
        <v>960</v>
      </c>
    </row>
    <row r="172" spans="1:65" s="2" customFormat="1" ht="14.45" customHeight="1">
      <c r="A172" s="35"/>
      <c r="B172" s="36"/>
      <c r="C172" s="192" t="s">
        <v>725</v>
      </c>
      <c r="D172" s="192" t="s">
        <v>207</v>
      </c>
      <c r="E172" s="193" t="s">
        <v>2670</v>
      </c>
      <c r="F172" s="194" t="s">
        <v>2671</v>
      </c>
      <c r="G172" s="195" t="s">
        <v>2665</v>
      </c>
      <c r="H172" s="196">
        <v>31</v>
      </c>
      <c r="I172" s="197"/>
      <c r="J172" s="198">
        <f>ROUND(I172*H172,2)</f>
        <v>0</v>
      </c>
      <c r="K172" s="194" t="s">
        <v>1</v>
      </c>
      <c r="L172" s="40"/>
      <c r="M172" s="199" t="s">
        <v>1</v>
      </c>
      <c r="N172" s="200" t="s">
        <v>41</v>
      </c>
      <c r="O172" s="72"/>
      <c r="P172" s="201">
        <f>O172*H172</f>
        <v>0</v>
      </c>
      <c r="Q172" s="201">
        <v>0</v>
      </c>
      <c r="R172" s="201">
        <f>Q172*H172</f>
        <v>0</v>
      </c>
      <c r="S172" s="201">
        <v>0</v>
      </c>
      <c r="T172" s="202">
        <f>S172*H172</f>
        <v>0</v>
      </c>
      <c r="U172" s="35"/>
      <c r="V172" s="35"/>
      <c r="W172" s="35"/>
      <c r="X172" s="35"/>
      <c r="Y172" s="35"/>
      <c r="Z172" s="35"/>
      <c r="AA172" s="35"/>
      <c r="AB172" s="35"/>
      <c r="AC172" s="35"/>
      <c r="AD172" s="35"/>
      <c r="AE172" s="35"/>
      <c r="AR172" s="203" t="s">
        <v>211</v>
      </c>
      <c r="AT172" s="203" t="s">
        <v>207</v>
      </c>
      <c r="AU172" s="203" t="s">
        <v>84</v>
      </c>
      <c r="AY172" s="18" t="s">
        <v>205</v>
      </c>
      <c r="BE172" s="204">
        <f>IF(N172="základní",J172,0)</f>
        <v>0</v>
      </c>
      <c r="BF172" s="204">
        <f>IF(N172="snížená",J172,0)</f>
        <v>0</v>
      </c>
      <c r="BG172" s="204">
        <f>IF(N172="zákl. přenesená",J172,0)</f>
        <v>0</v>
      </c>
      <c r="BH172" s="204">
        <f>IF(N172="sníž. přenesená",J172,0)</f>
        <v>0</v>
      </c>
      <c r="BI172" s="204">
        <f>IF(N172="nulová",J172,0)</f>
        <v>0</v>
      </c>
      <c r="BJ172" s="18" t="s">
        <v>84</v>
      </c>
      <c r="BK172" s="204">
        <f>ROUND(I172*H172,2)</f>
        <v>0</v>
      </c>
      <c r="BL172" s="18" t="s">
        <v>211</v>
      </c>
      <c r="BM172" s="203" t="s">
        <v>971</v>
      </c>
    </row>
    <row r="173" spans="1:65" s="2" customFormat="1" ht="14.45" customHeight="1">
      <c r="A173" s="35"/>
      <c r="B173" s="36"/>
      <c r="C173" s="192" t="s">
        <v>733</v>
      </c>
      <c r="D173" s="192" t="s">
        <v>207</v>
      </c>
      <c r="E173" s="193" t="s">
        <v>2672</v>
      </c>
      <c r="F173" s="194" t="s">
        <v>2673</v>
      </c>
      <c r="G173" s="195" t="s">
        <v>210</v>
      </c>
      <c r="H173" s="196">
        <v>1</v>
      </c>
      <c r="I173" s="197"/>
      <c r="J173" s="198">
        <f>ROUND(I173*H173,2)</f>
        <v>0</v>
      </c>
      <c r="K173" s="194" t="s">
        <v>1</v>
      </c>
      <c r="L173" s="40"/>
      <c r="M173" s="199" t="s">
        <v>1</v>
      </c>
      <c r="N173" s="200" t="s">
        <v>41</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211</v>
      </c>
      <c r="AT173" s="203" t="s">
        <v>207</v>
      </c>
      <c r="AU173" s="203" t="s">
        <v>84</v>
      </c>
      <c r="AY173" s="18" t="s">
        <v>205</v>
      </c>
      <c r="BE173" s="204">
        <f>IF(N173="základní",J173,0)</f>
        <v>0</v>
      </c>
      <c r="BF173" s="204">
        <f>IF(N173="snížená",J173,0)</f>
        <v>0</v>
      </c>
      <c r="BG173" s="204">
        <f>IF(N173="zákl. přenesená",J173,0)</f>
        <v>0</v>
      </c>
      <c r="BH173" s="204">
        <f>IF(N173="sníž. přenesená",J173,0)</f>
        <v>0</v>
      </c>
      <c r="BI173" s="204">
        <f>IF(N173="nulová",J173,0)</f>
        <v>0</v>
      </c>
      <c r="BJ173" s="18" t="s">
        <v>84</v>
      </c>
      <c r="BK173" s="204">
        <f>ROUND(I173*H173,2)</f>
        <v>0</v>
      </c>
      <c r="BL173" s="18" t="s">
        <v>211</v>
      </c>
      <c r="BM173" s="203" t="s">
        <v>979</v>
      </c>
    </row>
    <row r="174" spans="2:63" s="12" customFormat="1" ht="25.9" customHeight="1">
      <c r="B174" s="176"/>
      <c r="C174" s="177"/>
      <c r="D174" s="178" t="s">
        <v>75</v>
      </c>
      <c r="E174" s="179" t="s">
        <v>2674</v>
      </c>
      <c r="F174" s="179" t="s">
        <v>2675</v>
      </c>
      <c r="G174" s="177"/>
      <c r="H174" s="177"/>
      <c r="I174" s="180"/>
      <c r="J174" s="181">
        <f>BK174</f>
        <v>0</v>
      </c>
      <c r="K174" s="177"/>
      <c r="L174" s="182"/>
      <c r="M174" s="183"/>
      <c r="N174" s="184"/>
      <c r="O174" s="184"/>
      <c r="P174" s="185">
        <f>SUM(P175:P195)</f>
        <v>0</v>
      </c>
      <c r="Q174" s="184"/>
      <c r="R174" s="185">
        <f>SUM(R175:R195)</f>
        <v>0</v>
      </c>
      <c r="S174" s="184"/>
      <c r="T174" s="186">
        <f>SUM(T175:T195)</f>
        <v>0</v>
      </c>
      <c r="AR174" s="187" t="s">
        <v>84</v>
      </c>
      <c r="AT174" s="188" t="s">
        <v>75</v>
      </c>
      <c r="AU174" s="188" t="s">
        <v>76</v>
      </c>
      <c r="AY174" s="187" t="s">
        <v>205</v>
      </c>
      <c r="BK174" s="189">
        <f>SUM(BK175:BK195)</f>
        <v>0</v>
      </c>
    </row>
    <row r="175" spans="1:65" s="2" customFormat="1" ht="14.45" customHeight="1">
      <c r="A175" s="35"/>
      <c r="B175" s="36"/>
      <c r="C175" s="192" t="s">
        <v>740</v>
      </c>
      <c r="D175" s="192" t="s">
        <v>207</v>
      </c>
      <c r="E175" s="193" t="s">
        <v>2676</v>
      </c>
      <c r="F175" s="194" t="s">
        <v>2677</v>
      </c>
      <c r="G175" s="195" t="s">
        <v>2678</v>
      </c>
      <c r="H175" s="196">
        <v>1</v>
      </c>
      <c r="I175" s="197"/>
      <c r="J175" s="198">
        <f aca="true" t="shared" si="30" ref="J175:J194">ROUND(I175*H175,2)</f>
        <v>0</v>
      </c>
      <c r="K175" s="194" t="s">
        <v>1</v>
      </c>
      <c r="L175" s="40"/>
      <c r="M175" s="199" t="s">
        <v>1</v>
      </c>
      <c r="N175" s="200" t="s">
        <v>41</v>
      </c>
      <c r="O175" s="72"/>
      <c r="P175" s="201">
        <f aca="true" t="shared" si="31" ref="P175:P194">O175*H175</f>
        <v>0</v>
      </c>
      <c r="Q175" s="201">
        <v>0</v>
      </c>
      <c r="R175" s="201">
        <f aca="true" t="shared" si="32" ref="R175:R194">Q175*H175</f>
        <v>0</v>
      </c>
      <c r="S175" s="201">
        <v>0</v>
      </c>
      <c r="T175" s="202">
        <f aca="true" t="shared" si="33" ref="T175:T194">S175*H175</f>
        <v>0</v>
      </c>
      <c r="U175" s="35"/>
      <c r="V175" s="35"/>
      <c r="W175" s="35"/>
      <c r="X175" s="35"/>
      <c r="Y175" s="35"/>
      <c r="Z175" s="35"/>
      <c r="AA175" s="35"/>
      <c r="AB175" s="35"/>
      <c r="AC175" s="35"/>
      <c r="AD175" s="35"/>
      <c r="AE175" s="35"/>
      <c r="AR175" s="203" t="s">
        <v>211</v>
      </c>
      <c r="AT175" s="203" t="s">
        <v>207</v>
      </c>
      <c r="AU175" s="203" t="s">
        <v>84</v>
      </c>
      <c r="AY175" s="18" t="s">
        <v>205</v>
      </c>
      <c r="BE175" s="204">
        <f aca="true" t="shared" si="34" ref="BE175:BE194">IF(N175="základní",J175,0)</f>
        <v>0</v>
      </c>
      <c r="BF175" s="204">
        <f aca="true" t="shared" si="35" ref="BF175:BF194">IF(N175="snížená",J175,0)</f>
        <v>0</v>
      </c>
      <c r="BG175" s="204">
        <f aca="true" t="shared" si="36" ref="BG175:BG194">IF(N175="zákl. přenesená",J175,0)</f>
        <v>0</v>
      </c>
      <c r="BH175" s="204">
        <f aca="true" t="shared" si="37" ref="BH175:BH194">IF(N175="sníž. přenesená",J175,0)</f>
        <v>0</v>
      </c>
      <c r="BI175" s="204">
        <f aca="true" t="shared" si="38" ref="BI175:BI194">IF(N175="nulová",J175,0)</f>
        <v>0</v>
      </c>
      <c r="BJ175" s="18" t="s">
        <v>84</v>
      </c>
      <c r="BK175" s="204">
        <f aca="true" t="shared" si="39" ref="BK175:BK194">ROUND(I175*H175,2)</f>
        <v>0</v>
      </c>
      <c r="BL175" s="18" t="s">
        <v>211</v>
      </c>
      <c r="BM175" s="203" t="s">
        <v>1005</v>
      </c>
    </row>
    <row r="176" spans="1:65" s="2" customFormat="1" ht="14.45" customHeight="1">
      <c r="A176" s="35"/>
      <c r="B176" s="36"/>
      <c r="C176" s="192" t="s">
        <v>744</v>
      </c>
      <c r="D176" s="192" t="s">
        <v>207</v>
      </c>
      <c r="E176" s="193" t="s">
        <v>2679</v>
      </c>
      <c r="F176" s="194" t="s">
        <v>2680</v>
      </c>
      <c r="G176" s="195" t="s">
        <v>2678</v>
      </c>
      <c r="H176" s="196">
        <v>12</v>
      </c>
      <c r="I176" s="197"/>
      <c r="J176" s="198">
        <f t="shared" si="30"/>
        <v>0</v>
      </c>
      <c r="K176" s="194" t="s">
        <v>1</v>
      </c>
      <c r="L176" s="40"/>
      <c r="M176" s="199" t="s">
        <v>1</v>
      </c>
      <c r="N176" s="200" t="s">
        <v>41</v>
      </c>
      <c r="O176" s="72"/>
      <c r="P176" s="201">
        <f t="shared" si="31"/>
        <v>0</v>
      </c>
      <c r="Q176" s="201">
        <v>0</v>
      </c>
      <c r="R176" s="201">
        <f t="shared" si="32"/>
        <v>0</v>
      </c>
      <c r="S176" s="201">
        <v>0</v>
      </c>
      <c r="T176" s="202">
        <f t="shared" si="33"/>
        <v>0</v>
      </c>
      <c r="U176" s="35"/>
      <c r="V176" s="35"/>
      <c r="W176" s="35"/>
      <c r="X176" s="35"/>
      <c r="Y176" s="35"/>
      <c r="Z176" s="35"/>
      <c r="AA176" s="35"/>
      <c r="AB176" s="35"/>
      <c r="AC176" s="35"/>
      <c r="AD176" s="35"/>
      <c r="AE176" s="35"/>
      <c r="AR176" s="203" t="s">
        <v>211</v>
      </c>
      <c r="AT176" s="203" t="s">
        <v>207</v>
      </c>
      <c r="AU176" s="203" t="s">
        <v>84</v>
      </c>
      <c r="AY176" s="18" t="s">
        <v>205</v>
      </c>
      <c r="BE176" s="204">
        <f t="shared" si="34"/>
        <v>0</v>
      </c>
      <c r="BF176" s="204">
        <f t="shared" si="35"/>
        <v>0</v>
      </c>
      <c r="BG176" s="204">
        <f t="shared" si="36"/>
        <v>0</v>
      </c>
      <c r="BH176" s="204">
        <f t="shared" si="37"/>
        <v>0</v>
      </c>
      <c r="BI176" s="204">
        <f t="shared" si="38"/>
        <v>0</v>
      </c>
      <c r="BJ176" s="18" t="s">
        <v>84</v>
      </c>
      <c r="BK176" s="204">
        <f t="shared" si="39"/>
        <v>0</v>
      </c>
      <c r="BL176" s="18" t="s">
        <v>211</v>
      </c>
      <c r="BM176" s="203" t="s">
        <v>1014</v>
      </c>
    </row>
    <row r="177" spans="1:65" s="2" customFormat="1" ht="14.45" customHeight="1">
      <c r="A177" s="35"/>
      <c r="B177" s="36"/>
      <c r="C177" s="192" t="s">
        <v>751</v>
      </c>
      <c r="D177" s="192" t="s">
        <v>207</v>
      </c>
      <c r="E177" s="193" t="s">
        <v>2681</v>
      </c>
      <c r="F177" s="194" t="s">
        <v>2682</v>
      </c>
      <c r="G177" s="195" t="s">
        <v>2678</v>
      </c>
      <c r="H177" s="196">
        <v>6</v>
      </c>
      <c r="I177" s="197"/>
      <c r="J177" s="198">
        <f t="shared" si="30"/>
        <v>0</v>
      </c>
      <c r="K177" s="194" t="s">
        <v>1</v>
      </c>
      <c r="L177" s="40"/>
      <c r="M177" s="199" t="s">
        <v>1</v>
      </c>
      <c r="N177" s="200" t="s">
        <v>41</v>
      </c>
      <c r="O177" s="72"/>
      <c r="P177" s="201">
        <f t="shared" si="31"/>
        <v>0</v>
      </c>
      <c r="Q177" s="201">
        <v>0</v>
      </c>
      <c r="R177" s="201">
        <f t="shared" si="32"/>
        <v>0</v>
      </c>
      <c r="S177" s="201">
        <v>0</v>
      </c>
      <c r="T177" s="202">
        <f t="shared" si="33"/>
        <v>0</v>
      </c>
      <c r="U177" s="35"/>
      <c r="V177" s="35"/>
      <c r="W177" s="35"/>
      <c r="X177" s="35"/>
      <c r="Y177" s="35"/>
      <c r="Z177" s="35"/>
      <c r="AA177" s="35"/>
      <c r="AB177" s="35"/>
      <c r="AC177" s="35"/>
      <c r="AD177" s="35"/>
      <c r="AE177" s="35"/>
      <c r="AR177" s="203" t="s">
        <v>211</v>
      </c>
      <c r="AT177" s="203" t="s">
        <v>207</v>
      </c>
      <c r="AU177" s="203" t="s">
        <v>84</v>
      </c>
      <c r="AY177" s="18" t="s">
        <v>205</v>
      </c>
      <c r="BE177" s="204">
        <f t="shared" si="34"/>
        <v>0</v>
      </c>
      <c r="BF177" s="204">
        <f t="shared" si="35"/>
        <v>0</v>
      </c>
      <c r="BG177" s="204">
        <f t="shared" si="36"/>
        <v>0</v>
      </c>
      <c r="BH177" s="204">
        <f t="shared" si="37"/>
        <v>0</v>
      </c>
      <c r="BI177" s="204">
        <f t="shared" si="38"/>
        <v>0</v>
      </c>
      <c r="BJ177" s="18" t="s">
        <v>84</v>
      </c>
      <c r="BK177" s="204">
        <f t="shared" si="39"/>
        <v>0</v>
      </c>
      <c r="BL177" s="18" t="s">
        <v>211</v>
      </c>
      <c r="BM177" s="203" t="s">
        <v>1024</v>
      </c>
    </row>
    <row r="178" spans="1:65" s="2" customFormat="1" ht="14.45" customHeight="1">
      <c r="A178" s="35"/>
      <c r="B178" s="36"/>
      <c r="C178" s="192" t="s">
        <v>757</v>
      </c>
      <c r="D178" s="192" t="s">
        <v>207</v>
      </c>
      <c r="E178" s="193" t="s">
        <v>2683</v>
      </c>
      <c r="F178" s="194" t="s">
        <v>2684</v>
      </c>
      <c r="G178" s="195" t="s">
        <v>2678</v>
      </c>
      <c r="H178" s="196">
        <v>9</v>
      </c>
      <c r="I178" s="197"/>
      <c r="J178" s="198">
        <f t="shared" si="30"/>
        <v>0</v>
      </c>
      <c r="K178" s="194" t="s">
        <v>1</v>
      </c>
      <c r="L178" s="40"/>
      <c r="M178" s="199" t="s">
        <v>1</v>
      </c>
      <c r="N178" s="200" t="s">
        <v>41</v>
      </c>
      <c r="O178" s="72"/>
      <c r="P178" s="201">
        <f t="shared" si="31"/>
        <v>0</v>
      </c>
      <c r="Q178" s="201">
        <v>0</v>
      </c>
      <c r="R178" s="201">
        <f t="shared" si="32"/>
        <v>0</v>
      </c>
      <c r="S178" s="201">
        <v>0</v>
      </c>
      <c r="T178" s="202">
        <f t="shared" si="33"/>
        <v>0</v>
      </c>
      <c r="U178" s="35"/>
      <c r="V178" s="35"/>
      <c r="W178" s="35"/>
      <c r="X178" s="35"/>
      <c r="Y178" s="35"/>
      <c r="Z178" s="35"/>
      <c r="AA178" s="35"/>
      <c r="AB178" s="35"/>
      <c r="AC178" s="35"/>
      <c r="AD178" s="35"/>
      <c r="AE178" s="35"/>
      <c r="AR178" s="203" t="s">
        <v>211</v>
      </c>
      <c r="AT178" s="203" t="s">
        <v>207</v>
      </c>
      <c r="AU178" s="203" t="s">
        <v>84</v>
      </c>
      <c r="AY178" s="18" t="s">
        <v>205</v>
      </c>
      <c r="BE178" s="204">
        <f t="shared" si="34"/>
        <v>0</v>
      </c>
      <c r="BF178" s="204">
        <f t="shared" si="35"/>
        <v>0</v>
      </c>
      <c r="BG178" s="204">
        <f t="shared" si="36"/>
        <v>0</v>
      </c>
      <c r="BH178" s="204">
        <f t="shared" si="37"/>
        <v>0</v>
      </c>
      <c r="BI178" s="204">
        <f t="shared" si="38"/>
        <v>0</v>
      </c>
      <c r="BJ178" s="18" t="s">
        <v>84</v>
      </c>
      <c r="BK178" s="204">
        <f t="shared" si="39"/>
        <v>0</v>
      </c>
      <c r="BL178" s="18" t="s">
        <v>211</v>
      </c>
      <c r="BM178" s="203" t="s">
        <v>1035</v>
      </c>
    </row>
    <row r="179" spans="1:65" s="2" customFormat="1" ht="14.45" customHeight="1">
      <c r="A179" s="35"/>
      <c r="B179" s="36"/>
      <c r="C179" s="192" t="s">
        <v>764</v>
      </c>
      <c r="D179" s="192" t="s">
        <v>207</v>
      </c>
      <c r="E179" s="193" t="s">
        <v>2685</v>
      </c>
      <c r="F179" s="194" t="s">
        <v>2686</v>
      </c>
      <c r="G179" s="195" t="s">
        <v>2678</v>
      </c>
      <c r="H179" s="196">
        <v>1</v>
      </c>
      <c r="I179" s="197"/>
      <c r="J179" s="198">
        <f t="shared" si="30"/>
        <v>0</v>
      </c>
      <c r="K179" s="194" t="s">
        <v>1</v>
      </c>
      <c r="L179" s="40"/>
      <c r="M179" s="199" t="s">
        <v>1</v>
      </c>
      <c r="N179" s="200" t="s">
        <v>41</v>
      </c>
      <c r="O179" s="72"/>
      <c r="P179" s="201">
        <f t="shared" si="31"/>
        <v>0</v>
      </c>
      <c r="Q179" s="201">
        <v>0</v>
      </c>
      <c r="R179" s="201">
        <f t="shared" si="32"/>
        <v>0</v>
      </c>
      <c r="S179" s="201">
        <v>0</v>
      </c>
      <c r="T179" s="202">
        <f t="shared" si="33"/>
        <v>0</v>
      </c>
      <c r="U179" s="35"/>
      <c r="V179" s="35"/>
      <c r="W179" s="35"/>
      <c r="X179" s="35"/>
      <c r="Y179" s="35"/>
      <c r="Z179" s="35"/>
      <c r="AA179" s="35"/>
      <c r="AB179" s="35"/>
      <c r="AC179" s="35"/>
      <c r="AD179" s="35"/>
      <c r="AE179" s="35"/>
      <c r="AR179" s="203" t="s">
        <v>211</v>
      </c>
      <c r="AT179" s="203" t="s">
        <v>207</v>
      </c>
      <c r="AU179" s="203" t="s">
        <v>84</v>
      </c>
      <c r="AY179" s="18" t="s">
        <v>205</v>
      </c>
      <c r="BE179" s="204">
        <f t="shared" si="34"/>
        <v>0</v>
      </c>
      <c r="BF179" s="204">
        <f t="shared" si="35"/>
        <v>0</v>
      </c>
      <c r="BG179" s="204">
        <f t="shared" si="36"/>
        <v>0</v>
      </c>
      <c r="BH179" s="204">
        <f t="shared" si="37"/>
        <v>0</v>
      </c>
      <c r="BI179" s="204">
        <f t="shared" si="38"/>
        <v>0</v>
      </c>
      <c r="BJ179" s="18" t="s">
        <v>84</v>
      </c>
      <c r="BK179" s="204">
        <f t="shared" si="39"/>
        <v>0</v>
      </c>
      <c r="BL179" s="18" t="s">
        <v>211</v>
      </c>
      <c r="BM179" s="203" t="s">
        <v>1043</v>
      </c>
    </row>
    <row r="180" spans="1:65" s="2" customFormat="1" ht="14.45" customHeight="1">
      <c r="A180" s="35"/>
      <c r="B180" s="36"/>
      <c r="C180" s="192" t="s">
        <v>771</v>
      </c>
      <c r="D180" s="192" t="s">
        <v>207</v>
      </c>
      <c r="E180" s="193" t="s">
        <v>2687</v>
      </c>
      <c r="F180" s="194" t="s">
        <v>2688</v>
      </c>
      <c r="G180" s="195" t="s">
        <v>2678</v>
      </c>
      <c r="H180" s="196">
        <v>1</v>
      </c>
      <c r="I180" s="197"/>
      <c r="J180" s="198">
        <f t="shared" si="30"/>
        <v>0</v>
      </c>
      <c r="K180" s="194" t="s">
        <v>1</v>
      </c>
      <c r="L180" s="40"/>
      <c r="M180" s="199" t="s">
        <v>1</v>
      </c>
      <c r="N180" s="200" t="s">
        <v>41</v>
      </c>
      <c r="O180" s="72"/>
      <c r="P180" s="201">
        <f t="shared" si="31"/>
        <v>0</v>
      </c>
      <c r="Q180" s="201">
        <v>0</v>
      </c>
      <c r="R180" s="201">
        <f t="shared" si="32"/>
        <v>0</v>
      </c>
      <c r="S180" s="201">
        <v>0</v>
      </c>
      <c r="T180" s="202">
        <f t="shared" si="33"/>
        <v>0</v>
      </c>
      <c r="U180" s="35"/>
      <c r="V180" s="35"/>
      <c r="W180" s="35"/>
      <c r="X180" s="35"/>
      <c r="Y180" s="35"/>
      <c r="Z180" s="35"/>
      <c r="AA180" s="35"/>
      <c r="AB180" s="35"/>
      <c r="AC180" s="35"/>
      <c r="AD180" s="35"/>
      <c r="AE180" s="35"/>
      <c r="AR180" s="203" t="s">
        <v>211</v>
      </c>
      <c r="AT180" s="203" t="s">
        <v>207</v>
      </c>
      <c r="AU180" s="203" t="s">
        <v>84</v>
      </c>
      <c r="AY180" s="18" t="s">
        <v>205</v>
      </c>
      <c r="BE180" s="204">
        <f t="shared" si="34"/>
        <v>0</v>
      </c>
      <c r="BF180" s="204">
        <f t="shared" si="35"/>
        <v>0</v>
      </c>
      <c r="BG180" s="204">
        <f t="shared" si="36"/>
        <v>0</v>
      </c>
      <c r="BH180" s="204">
        <f t="shared" si="37"/>
        <v>0</v>
      </c>
      <c r="BI180" s="204">
        <f t="shared" si="38"/>
        <v>0</v>
      </c>
      <c r="BJ180" s="18" t="s">
        <v>84</v>
      </c>
      <c r="BK180" s="204">
        <f t="shared" si="39"/>
        <v>0</v>
      </c>
      <c r="BL180" s="18" t="s">
        <v>211</v>
      </c>
      <c r="BM180" s="203" t="s">
        <v>1052</v>
      </c>
    </row>
    <row r="181" spans="1:65" s="2" customFormat="1" ht="14.45" customHeight="1">
      <c r="A181" s="35"/>
      <c r="B181" s="36"/>
      <c r="C181" s="192" t="s">
        <v>775</v>
      </c>
      <c r="D181" s="192" t="s">
        <v>207</v>
      </c>
      <c r="E181" s="193" t="s">
        <v>2689</v>
      </c>
      <c r="F181" s="194" t="s">
        <v>2690</v>
      </c>
      <c r="G181" s="195" t="s">
        <v>2678</v>
      </c>
      <c r="H181" s="196">
        <v>2</v>
      </c>
      <c r="I181" s="197"/>
      <c r="J181" s="198">
        <f t="shared" si="30"/>
        <v>0</v>
      </c>
      <c r="K181" s="194" t="s">
        <v>1</v>
      </c>
      <c r="L181" s="40"/>
      <c r="M181" s="199" t="s">
        <v>1</v>
      </c>
      <c r="N181" s="200" t="s">
        <v>41</v>
      </c>
      <c r="O181" s="72"/>
      <c r="P181" s="201">
        <f t="shared" si="31"/>
        <v>0</v>
      </c>
      <c r="Q181" s="201">
        <v>0</v>
      </c>
      <c r="R181" s="201">
        <f t="shared" si="32"/>
        <v>0</v>
      </c>
      <c r="S181" s="201">
        <v>0</v>
      </c>
      <c r="T181" s="202">
        <f t="shared" si="33"/>
        <v>0</v>
      </c>
      <c r="U181" s="35"/>
      <c r="V181" s="35"/>
      <c r="W181" s="35"/>
      <c r="X181" s="35"/>
      <c r="Y181" s="35"/>
      <c r="Z181" s="35"/>
      <c r="AA181" s="35"/>
      <c r="AB181" s="35"/>
      <c r="AC181" s="35"/>
      <c r="AD181" s="35"/>
      <c r="AE181" s="35"/>
      <c r="AR181" s="203" t="s">
        <v>211</v>
      </c>
      <c r="AT181" s="203" t="s">
        <v>207</v>
      </c>
      <c r="AU181" s="203" t="s">
        <v>84</v>
      </c>
      <c r="AY181" s="18" t="s">
        <v>205</v>
      </c>
      <c r="BE181" s="204">
        <f t="shared" si="34"/>
        <v>0</v>
      </c>
      <c r="BF181" s="204">
        <f t="shared" si="35"/>
        <v>0</v>
      </c>
      <c r="BG181" s="204">
        <f t="shared" si="36"/>
        <v>0</v>
      </c>
      <c r="BH181" s="204">
        <f t="shared" si="37"/>
        <v>0</v>
      </c>
      <c r="BI181" s="204">
        <f t="shared" si="38"/>
        <v>0</v>
      </c>
      <c r="BJ181" s="18" t="s">
        <v>84</v>
      </c>
      <c r="BK181" s="204">
        <f t="shared" si="39"/>
        <v>0</v>
      </c>
      <c r="BL181" s="18" t="s">
        <v>211</v>
      </c>
      <c r="BM181" s="203" t="s">
        <v>1060</v>
      </c>
    </row>
    <row r="182" spans="1:65" s="2" customFormat="1" ht="14.45" customHeight="1">
      <c r="A182" s="35"/>
      <c r="B182" s="36"/>
      <c r="C182" s="192" t="s">
        <v>779</v>
      </c>
      <c r="D182" s="192" t="s">
        <v>207</v>
      </c>
      <c r="E182" s="193" t="s">
        <v>2691</v>
      </c>
      <c r="F182" s="194" t="s">
        <v>2692</v>
      </c>
      <c r="G182" s="195" t="s">
        <v>2678</v>
      </c>
      <c r="H182" s="196">
        <v>6</v>
      </c>
      <c r="I182" s="197"/>
      <c r="J182" s="198">
        <f t="shared" si="30"/>
        <v>0</v>
      </c>
      <c r="K182" s="194" t="s">
        <v>1</v>
      </c>
      <c r="L182" s="40"/>
      <c r="M182" s="199" t="s">
        <v>1</v>
      </c>
      <c r="N182" s="200" t="s">
        <v>41</v>
      </c>
      <c r="O182" s="72"/>
      <c r="P182" s="201">
        <f t="shared" si="31"/>
        <v>0</v>
      </c>
      <c r="Q182" s="201">
        <v>0</v>
      </c>
      <c r="R182" s="201">
        <f t="shared" si="32"/>
        <v>0</v>
      </c>
      <c r="S182" s="201">
        <v>0</v>
      </c>
      <c r="T182" s="202">
        <f t="shared" si="33"/>
        <v>0</v>
      </c>
      <c r="U182" s="35"/>
      <c r="V182" s="35"/>
      <c r="W182" s="35"/>
      <c r="X182" s="35"/>
      <c r="Y182" s="35"/>
      <c r="Z182" s="35"/>
      <c r="AA182" s="35"/>
      <c r="AB182" s="35"/>
      <c r="AC182" s="35"/>
      <c r="AD182" s="35"/>
      <c r="AE182" s="35"/>
      <c r="AR182" s="203" t="s">
        <v>211</v>
      </c>
      <c r="AT182" s="203" t="s">
        <v>207</v>
      </c>
      <c r="AU182" s="203" t="s">
        <v>84</v>
      </c>
      <c r="AY182" s="18" t="s">
        <v>205</v>
      </c>
      <c r="BE182" s="204">
        <f t="shared" si="34"/>
        <v>0</v>
      </c>
      <c r="BF182" s="204">
        <f t="shared" si="35"/>
        <v>0</v>
      </c>
      <c r="BG182" s="204">
        <f t="shared" si="36"/>
        <v>0</v>
      </c>
      <c r="BH182" s="204">
        <f t="shared" si="37"/>
        <v>0</v>
      </c>
      <c r="BI182" s="204">
        <f t="shared" si="38"/>
        <v>0</v>
      </c>
      <c r="BJ182" s="18" t="s">
        <v>84</v>
      </c>
      <c r="BK182" s="204">
        <f t="shared" si="39"/>
        <v>0</v>
      </c>
      <c r="BL182" s="18" t="s">
        <v>211</v>
      </c>
      <c r="BM182" s="203" t="s">
        <v>1071</v>
      </c>
    </row>
    <row r="183" spans="1:65" s="2" customFormat="1" ht="14.45" customHeight="1">
      <c r="A183" s="35"/>
      <c r="B183" s="36"/>
      <c r="C183" s="192" t="s">
        <v>783</v>
      </c>
      <c r="D183" s="192" t="s">
        <v>207</v>
      </c>
      <c r="E183" s="193" t="s">
        <v>2693</v>
      </c>
      <c r="F183" s="194" t="s">
        <v>2694</v>
      </c>
      <c r="G183" s="195" t="s">
        <v>2678</v>
      </c>
      <c r="H183" s="196">
        <v>6</v>
      </c>
      <c r="I183" s="197"/>
      <c r="J183" s="198">
        <f t="shared" si="30"/>
        <v>0</v>
      </c>
      <c r="K183" s="194" t="s">
        <v>1</v>
      </c>
      <c r="L183" s="40"/>
      <c r="M183" s="199" t="s">
        <v>1</v>
      </c>
      <c r="N183" s="200" t="s">
        <v>41</v>
      </c>
      <c r="O183" s="72"/>
      <c r="P183" s="201">
        <f t="shared" si="31"/>
        <v>0</v>
      </c>
      <c r="Q183" s="201">
        <v>0</v>
      </c>
      <c r="R183" s="201">
        <f t="shared" si="32"/>
        <v>0</v>
      </c>
      <c r="S183" s="201">
        <v>0</v>
      </c>
      <c r="T183" s="202">
        <f t="shared" si="33"/>
        <v>0</v>
      </c>
      <c r="U183" s="35"/>
      <c r="V183" s="35"/>
      <c r="W183" s="35"/>
      <c r="X183" s="35"/>
      <c r="Y183" s="35"/>
      <c r="Z183" s="35"/>
      <c r="AA183" s="35"/>
      <c r="AB183" s="35"/>
      <c r="AC183" s="35"/>
      <c r="AD183" s="35"/>
      <c r="AE183" s="35"/>
      <c r="AR183" s="203" t="s">
        <v>211</v>
      </c>
      <c r="AT183" s="203" t="s">
        <v>207</v>
      </c>
      <c r="AU183" s="203" t="s">
        <v>84</v>
      </c>
      <c r="AY183" s="18" t="s">
        <v>205</v>
      </c>
      <c r="BE183" s="204">
        <f t="shared" si="34"/>
        <v>0</v>
      </c>
      <c r="BF183" s="204">
        <f t="shared" si="35"/>
        <v>0</v>
      </c>
      <c r="BG183" s="204">
        <f t="shared" si="36"/>
        <v>0</v>
      </c>
      <c r="BH183" s="204">
        <f t="shared" si="37"/>
        <v>0</v>
      </c>
      <c r="BI183" s="204">
        <f t="shared" si="38"/>
        <v>0</v>
      </c>
      <c r="BJ183" s="18" t="s">
        <v>84</v>
      </c>
      <c r="BK183" s="204">
        <f t="shared" si="39"/>
        <v>0</v>
      </c>
      <c r="BL183" s="18" t="s">
        <v>211</v>
      </c>
      <c r="BM183" s="203" t="s">
        <v>1087</v>
      </c>
    </row>
    <row r="184" spans="1:65" s="2" customFormat="1" ht="14.45" customHeight="1">
      <c r="A184" s="35"/>
      <c r="B184" s="36"/>
      <c r="C184" s="192" t="s">
        <v>792</v>
      </c>
      <c r="D184" s="192" t="s">
        <v>207</v>
      </c>
      <c r="E184" s="193" t="s">
        <v>2695</v>
      </c>
      <c r="F184" s="194" t="s">
        <v>2696</v>
      </c>
      <c r="G184" s="195" t="s">
        <v>2678</v>
      </c>
      <c r="H184" s="196">
        <v>7</v>
      </c>
      <c r="I184" s="197"/>
      <c r="J184" s="198">
        <f t="shared" si="30"/>
        <v>0</v>
      </c>
      <c r="K184" s="194" t="s">
        <v>1</v>
      </c>
      <c r="L184" s="40"/>
      <c r="M184" s="199" t="s">
        <v>1</v>
      </c>
      <c r="N184" s="200" t="s">
        <v>41</v>
      </c>
      <c r="O184" s="72"/>
      <c r="P184" s="201">
        <f t="shared" si="31"/>
        <v>0</v>
      </c>
      <c r="Q184" s="201">
        <v>0</v>
      </c>
      <c r="R184" s="201">
        <f t="shared" si="32"/>
        <v>0</v>
      </c>
      <c r="S184" s="201">
        <v>0</v>
      </c>
      <c r="T184" s="202">
        <f t="shared" si="33"/>
        <v>0</v>
      </c>
      <c r="U184" s="35"/>
      <c r="V184" s="35"/>
      <c r="W184" s="35"/>
      <c r="X184" s="35"/>
      <c r="Y184" s="35"/>
      <c r="Z184" s="35"/>
      <c r="AA184" s="35"/>
      <c r="AB184" s="35"/>
      <c r="AC184" s="35"/>
      <c r="AD184" s="35"/>
      <c r="AE184" s="35"/>
      <c r="AR184" s="203" t="s">
        <v>211</v>
      </c>
      <c r="AT184" s="203" t="s">
        <v>207</v>
      </c>
      <c r="AU184" s="203" t="s">
        <v>84</v>
      </c>
      <c r="AY184" s="18" t="s">
        <v>205</v>
      </c>
      <c r="BE184" s="204">
        <f t="shared" si="34"/>
        <v>0</v>
      </c>
      <c r="BF184" s="204">
        <f t="shared" si="35"/>
        <v>0</v>
      </c>
      <c r="BG184" s="204">
        <f t="shared" si="36"/>
        <v>0</v>
      </c>
      <c r="BH184" s="204">
        <f t="shared" si="37"/>
        <v>0</v>
      </c>
      <c r="BI184" s="204">
        <f t="shared" si="38"/>
        <v>0</v>
      </c>
      <c r="BJ184" s="18" t="s">
        <v>84</v>
      </c>
      <c r="BK184" s="204">
        <f t="shared" si="39"/>
        <v>0</v>
      </c>
      <c r="BL184" s="18" t="s">
        <v>211</v>
      </c>
      <c r="BM184" s="203" t="s">
        <v>1097</v>
      </c>
    </row>
    <row r="185" spans="1:65" s="2" customFormat="1" ht="24.2" customHeight="1">
      <c r="A185" s="35"/>
      <c r="B185" s="36"/>
      <c r="C185" s="192" t="s">
        <v>797</v>
      </c>
      <c r="D185" s="192" t="s">
        <v>207</v>
      </c>
      <c r="E185" s="193" t="s">
        <v>2697</v>
      </c>
      <c r="F185" s="194" t="s">
        <v>2698</v>
      </c>
      <c r="G185" s="195" t="s">
        <v>2678</v>
      </c>
      <c r="H185" s="196">
        <v>1</v>
      </c>
      <c r="I185" s="197"/>
      <c r="J185" s="198">
        <f t="shared" si="30"/>
        <v>0</v>
      </c>
      <c r="K185" s="194" t="s">
        <v>1</v>
      </c>
      <c r="L185" s="40"/>
      <c r="M185" s="199" t="s">
        <v>1</v>
      </c>
      <c r="N185" s="200" t="s">
        <v>41</v>
      </c>
      <c r="O185" s="72"/>
      <c r="P185" s="201">
        <f t="shared" si="31"/>
        <v>0</v>
      </c>
      <c r="Q185" s="201">
        <v>0</v>
      </c>
      <c r="R185" s="201">
        <f t="shared" si="32"/>
        <v>0</v>
      </c>
      <c r="S185" s="201">
        <v>0</v>
      </c>
      <c r="T185" s="202">
        <f t="shared" si="33"/>
        <v>0</v>
      </c>
      <c r="U185" s="35"/>
      <c r="V185" s="35"/>
      <c r="W185" s="35"/>
      <c r="X185" s="35"/>
      <c r="Y185" s="35"/>
      <c r="Z185" s="35"/>
      <c r="AA185" s="35"/>
      <c r="AB185" s="35"/>
      <c r="AC185" s="35"/>
      <c r="AD185" s="35"/>
      <c r="AE185" s="35"/>
      <c r="AR185" s="203" t="s">
        <v>211</v>
      </c>
      <c r="AT185" s="203" t="s">
        <v>207</v>
      </c>
      <c r="AU185" s="203" t="s">
        <v>84</v>
      </c>
      <c r="AY185" s="18" t="s">
        <v>205</v>
      </c>
      <c r="BE185" s="204">
        <f t="shared" si="34"/>
        <v>0</v>
      </c>
      <c r="BF185" s="204">
        <f t="shared" si="35"/>
        <v>0</v>
      </c>
      <c r="BG185" s="204">
        <f t="shared" si="36"/>
        <v>0</v>
      </c>
      <c r="BH185" s="204">
        <f t="shared" si="37"/>
        <v>0</v>
      </c>
      <c r="BI185" s="204">
        <f t="shared" si="38"/>
        <v>0</v>
      </c>
      <c r="BJ185" s="18" t="s">
        <v>84</v>
      </c>
      <c r="BK185" s="204">
        <f t="shared" si="39"/>
        <v>0</v>
      </c>
      <c r="BL185" s="18" t="s">
        <v>211</v>
      </c>
      <c r="BM185" s="203" t="s">
        <v>1104</v>
      </c>
    </row>
    <row r="186" spans="1:65" s="2" customFormat="1" ht="14.45" customHeight="1">
      <c r="A186" s="35"/>
      <c r="B186" s="36"/>
      <c r="C186" s="192" t="s">
        <v>802</v>
      </c>
      <c r="D186" s="192" t="s">
        <v>207</v>
      </c>
      <c r="E186" s="193" t="s">
        <v>2699</v>
      </c>
      <c r="F186" s="194" t="s">
        <v>2700</v>
      </c>
      <c r="G186" s="195" t="s">
        <v>2678</v>
      </c>
      <c r="H186" s="196">
        <v>1</v>
      </c>
      <c r="I186" s="197"/>
      <c r="J186" s="198">
        <f t="shared" si="30"/>
        <v>0</v>
      </c>
      <c r="K186" s="194" t="s">
        <v>1</v>
      </c>
      <c r="L186" s="40"/>
      <c r="M186" s="199" t="s">
        <v>1</v>
      </c>
      <c r="N186" s="200" t="s">
        <v>41</v>
      </c>
      <c r="O186" s="72"/>
      <c r="P186" s="201">
        <f t="shared" si="31"/>
        <v>0</v>
      </c>
      <c r="Q186" s="201">
        <v>0</v>
      </c>
      <c r="R186" s="201">
        <f t="shared" si="32"/>
        <v>0</v>
      </c>
      <c r="S186" s="201">
        <v>0</v>
      </c>
      <c r="T186" s="202">
        <f t="shared" si="33"/>
        <v>0</v>
      </c>
      <c r="U186" s="35"/>
      <c r="V186" s="35"/>
      <c r="W186" s="35"/>
      <c r="X186" s="35"/>
      <c r="Y186" s="35"/>
      <c r="Z186" s="35"/>
      <c r="AA186" s="35"/>
      <c r="AB186" s="35"/>
      <c r="AC186" s="35"/>
      <c r="AD186" s="35"/>
      <c r="AE186" s="35"/>
      <c r="AR186" s="203" t="s">
        <v>211</v>
      </c>
      <c r="AT186" s="203" t="s">
        <v>207</v>
      </c>
      <c r="AU186" s="203" t="s">
        <v>84</v>
      </c>
      <c r="AY186" s="18" t="s">
        <v>205</v>
      </c>
      <c r="BE186" s="204">
        <f t="shared" si="34"/>
        <v>0</v>
      </c>
      <c r="BF186" s="204">
        <f t="shared" si="35"/>
        <v>0</v>
      </c>
      <c r="BG186" s="204">
        <f t="shared" si="36"/>
        <v>0</v>
      </c>
      <c r="BH186" s="204">
        <f t="shared" si="37"/>
        <v>0</v>
      </c>
      <c r="BI186" s="204">
        <f t="shared" si="38"/>
        <v>0</v>
      </c>
      <c r="BJ186" s="18" t="s">
        <v>84</v>
      </c>
      <c r="BK186" s="204">
        <f t="shared" si="39"/>
        <v>0</v>
      </c>
      <c r="BL186" s="18" t="s">
        <v>211</v>
      </c>
      <c r="BM186" s="203" t="s">
        <v>1113</v>
      </c>
    </row>
    <row r="187" spans="1:65" s="2" customFormat="1" ht="14.45" customHeight="1">
      <c r="A187" s="35"/>
      <c r="B187" s="36"/>
      <c r="C187" s="192" t="s">
        <v>806</v>
      </c>
      <c r="D187" s="192" t="s">
        <v>207</v>
      </c>
      <c r="E187" s="193" t="s">
        <v>2701</v>
      </c>
      <c r="F187" s="194" t="s">
        <v>2702</v>
      </c>
      <c r="G187" s="195" t="s">
        <v>2678</v>
      </c>
      <c r="H187" s="196">
        <v>2</v>
      </c>
      <c r="I187" s="197"/>
      <c r="J187" s="198">
        <f t="shared" si="30"/>
        <v>0</v>
      </c>
      <c r="K187" s="194" t="s">
        <v>1</v>
      </c>
      <c r="L187" s="40"/>
      <c r="M187" s="199" t="s">
        <v>1</v>
      </c>
      <c r="N187" s="200" t="s">
        <v>41</v>
      </c>
      <c r="O187" s="72"/>
      <c r="P187" s="201">
        <f t="shared" si="31"/>
        <v>0</v>
      </c>
      <c r="Q187" s="201">
        <v>0</v>
      </c>
      <c r="R187" s="201">
        <f t="shared" si="32"/>
        <v>0</v>
      </c>
      <c r="S187" s="201">
        <v>0</v>
      </c>
      <c r="T187" s="202">
        <f t="shared" si="33"/>
        <v>0</v>
      </c>
      <c r="U187" s="35"/>
      <c r="V187" s="35"/>
      <c r="W187" s="35"/>
      <c r="X187" s="35"/>
      <c r="Y187" s="35"/>
      <c r="Z187" s="35"/>
      <c r="AA187" s="35"/>
      <c r="AB187" s="35"/>
      <c r="AC187" s="35"/>
      <c r="AD187" s="35"/>
      <c r="AE187" s="35"/>
      <c r="AR187" s="203" t="s">
        <v>211</v>
      </c>
      <c r="AT187" s="203" t="s">
        <v>207</v>
      </c>
      <c r="AU187" s="203" t="s">
        <v>84</v>
      </c>
      <c r="AY187" s="18" t="s">
        <v>205</v>
      </c>
      <c r="BE187" s="204">
        <f t="shared" si="34"/>
        <v>0</v>
      </c>
      <c r="BF187" s="204">
        <f t="shared" si="35"/>
        <v>0</v>
      </c>
      <c r="BG187" s="204">
        <f t="shared" si="36"/>
        <v>0</v>
      </c>
      <c r="BH187" s="204">
        <f t="shared" si="37"/>
        <v>0</v>
      </c>
      <c r="BI187" s="204">
        <f t="shared" si="38"/>
        <v>0</v>
      </c>
      <c r="BJ187" s="18" t="s">
        <v>84</v>
      </c>
      <c r="BK187" s="204">
        <f t="shared" si="39"/>
        <v>0</v>
      </c>
      <c r="BL187" s="18" t="s">
        <v>211</v>
      </c>
      <c r="BM187" s="203" t="s">
        <v>1120</v>
      </c>
    </row>
    <row r="188" spans="1:65" s="2" customFormat="1" ht="14.45" customHeight="1">
      <c r="A188" s="35"/>
      <c r="B188" s="36"/>
      <c r="C188" s="192" t="s">
        <v>811</v>
      </c>
      <c r="D188" s="192" t="s">
        <v>207</v>
      </c>
      <c r="E188" s="193" t="s">
        <v>2703</v>
      </c>
      <c r="F188" s="194" t="s">
        <v>2704</v>
      </c>
      <c r="G188" s="195" t="s">
        <v>2678</v>
      </c>
      <c r="H188" s="196">
        <v>1</v>
      </c>
      <c r="I188" s="197"/>
      <c r="J188" s="198">
        <f t="shared" si="30"/>
        <v>0</v>
      </c>
      <c r="K188" s="194" t="s">
        <v>1</v>
      </c>
      <c r="L188" s="40"/>
      <c r="M188" s="199" t="s">
        <v>1</v>
      </c>
      <c r="N188" s="200" t="s">
        <v>41</v>
      </c>
      <c r="O188" s="72"/>
      <c r="P188" s="201">
        <f t="shared" si="31"/>
        <v>0</v>
      </c>
      <c r="Q188" s="201">
        <v>0</v>
      </c>
      <c r="R188" s="201">
        <f t="shared" si="32"/>
        <v>0</v>
      </c>
      <c r="S188" s="201">
        <v>0</v>
      </c>
      <c r="T188" s="202">
        <f t="shared" si="33"/>
        <v>0</v>
      </c>
      <c r="U188" s="35"/>
      <c r="V188" s="35"/>
      <c r="W188" s="35"/>
      <c r="X188" s="35"/>
      <c r="Y188" s="35"/>
      <c r="Z188" s="35"/>
      <c r="AA188" s="35"/>
      <c r="AB188" s="35"/>
      <c r="AC188" s="35"/>
      <c r="AD188" s="35"/>
      <c r="AE188" s="35"/>
      <c r="AR188" s="203" t="s">
        <v>211</v>
      </c>
      <c r="AT188" s="203" t="s">
        <v>207</v>
      </c>
      <c r="AU188" s="203" t="s">
        <v>84</v>
      </c>
      <c r="AY188" s="18" t="s">
        <v>205</v>
      </c>
      <c r="BE188" s="204">
        <f t="shared" si="34"/>
        <v>0</v>
      </c>
      <c r="BF188" s="204">
        <f t="shared" si="35"/>
        <v>0</v>
      </c>
      <c r="BG188" s="204">
        <f t="shared" si="36"/>
        <v>0</v>
      </c>
      <c r="BH188" s="204">
        <f t="shared" si="37"/>
        <v>0</v>
      </c>
      <c r="BI188" s="204">
        <f t="shared" si="38"/>
        <v>0</v>
      </c>
      <c r="BJ188" s="18" t="s">
        <v>84</v>
      </c>
      <c r="BK188" s="204">
        <f t="shared" si="39"/>
        <v>0</v>
      </c>
      <c r="BL188" s="18" t="s">
        <v>211</v>
      </c>
      <c r="BM188" s="203" t="s">
        <v>1134</v>
      </c>
    </row>
    <row r="189" spans="1:65" s="2" customFormat="1" ht="14.45" customHeight="1">
      <c r="A189" s="35"/>
      <c r="B189" s="36"/>
      <c r="C189" s="192" t="s">
        <v>816</v>
      </c>
      <c r="D189" s="192" t="s">
        <v>207</v>
      </c>
      <c r="E189" s="193" t="s">
        <v>2705</v>
      </c>
      <c r="F189" s="194" t="s">
        <v>2706</v>
      </c>
      <c r="G189" s="195" t="s">
        <v>2678</v>
      </c>
      <c r="H189" s="196">
        <v>70</v>
      </c>
      <c r="I189" s="197"/>
      <c r="J189" s="198">
        <f t="shared" si="30"/>
        <v>0</v>
      </c>
      <c r="K189" s="194" t="s">
        <v>1</v>
      </c>
      <c r="L189" s="40"/>
      <c r="M189" s="199" t="s">
        <v>1</v>
      </c>
      <c r="N189" s="200" t="s">
        <v>41</v>
      </c>
      <c r="O189" s="72"/>
      <c r="P189" s="201">
        <f t="shared" si="31"/>
        <v>0</v>
      </c>
      <c r="Q189" s="201">
        <v>0</v>
      </c>
      <c r="R189" s="201">
        <f t="shared" si="32"/>
        <v>0</v>
      </c>
      <c r="S189" s="201">
        <v>0</v>
      </c>
      <c r="T189" s="202">
        <f t="shared" si="33"/>
        <v>0</v>
      </c>
      <c r="U189" s="35"/>
      <c r="V189" s="35"/>
      <c r="W189" s="35"/>
      <c r="X189" s="35"/>
      <c r="Y189" s="35"/>
      <c r="Z189" s="35"/>
      <c r="AA189" s="35"/>
      <c r="AB189" s="35"/>
      <c r="AC189" s="35"/>
      <c r="AD189" s="35"/>
      <c r="AE189" s="35"/>
      <c r="AR189" s="203" t="s">
        <v>211</v>
      </c>
      <c r="AT189" s="203" t="s">
        <v>207</v>
      </c>
      <c r="AU189" s="203" t="s">
        <v>84</v>
      </c>
      <c r="AY189" s="18" t="s">
        <v>205</v>
      </c>
      <c r="BE189" s="204">
        <f t="shared" si="34"/>
        <v>0</v>
      </c>
      <c r="BF189" s="204">
        <f t="shared" si="35"/>
        <v>0</v>
      </c>
      <c r="BG189" s="204">
        <f t="shared" si="36"/>
        <v>0</v>
      </c>
      <c r="BH189" s="204">
        <f t="shared" si="37"/>
        <v>0</v>
      </c>
      <c r="BI189" s="204">
        <f t="shared" si="38"/>
        <v>0</v>
      </c>
      <c r="BJ189" s="18" t="s">
        <v>84</v>
      </c>
      <c r="BK189" s="204">
        <f t="shared" si="39"/>
        <v>0</v>
      </c>
      <c r="BL189" s="18" t="s">
        <v>211</v>
      </c>
      <c r="BM189" s="203" t="s">
        <v>1147</v>
      </c>
    </row>
    <row r="190" spans="1:65" s="2" customFormat="1" ht="14.45" customHeight="1">
      <c r="A190" s="35"/>
      <c r="B190" s="36"/>
      <c r="C190" s="192" t="s">
        <v>821</v>
      </c>
      <c r="D190" s="192" t="s">
        <v>207</v>
      </c>
      <c r="E190" s="193" t="s">
        <v>2707</v>
      </c>
      <c r="F190" s="194" t="s">
        <v>2708</v>
      </c>
      <c r="G190" s="195" t="s">
        <v>2678</v>
      </c>
      <c r="H190" s="196">
        <v>58</v>
      </c>
      <c r="I190" s="197"/>
      <c r="J190" s="198">
        <f t="shared" si="30"/>
        <v>0</v>
      </c>
      <c r="K190" s="194" t="s">
        <v>1</v>
      </c>
      <c r="L190" s="40"/>
      <c r="M190" s="199" t="s">
        <v>1</v>
      </c>
      <c r="N190" s="200" t="s">
        <v>41</v>
      </c>
      <c r="O190" s="72"/>
      <c r="P190" s="201">
        <f t="shared" si="31"/>
        <v>0</v>
      </c>
      <c r="Q190" s="201">
        <v>0</v>
      </c>
      <c r="R190" s="201">
        <f t="shared" si="32"/>
        <v>0</v>
      </c>
      <c r="S190" s="201">
        <v>0</v>
      </c>
      <c r="T190" s="202">
        <f t="shared" si="33"/>
        <v>0</v>
      </c>
      <c r="U190" s="35"/>
      <c r="V190" s="35"/>
      <c r="W190" s="35"/>
      <c r="X190" s="35"/>
      <c r="Y190" s="35"/>
      <c r="Z190" s="35"/>
      <c r="AA190" s="35"/>
      <c r="AB190" s="35"/>
      <c r="AC190" s="35"/>
      <c r="AD190" s="35"/>
      <c r="AE190" s="35"/>
      <c r="AR190" s="203" t="s">
        <v>211</v>
      </c>
      <c r="AT190" s="203" t="s">
        <v>207</v>
      </c>
      <c r="AU190" s="203" t="s">
        <v>84</v>
      </c>
      <c r="AY190" s="18" t="s">
        <v>205</v>
      </c>
      <c r="BE190" s="204">
        <f t="shared" si="34"/>
        <v>0</v>
      </c>
      <c r="BF190" s="204">
        <f t="shared" si="35"/>
        <v>0</v>
      </c>
      <c r="BG190" s="204">
        <f t="shared" si="36"/>
        <v>0</v>
      </c>
      <c r="BH190" s="204">
        <f t="shared" si="37"/>
        <v>0</v>
      </c>
      <c r="BI190" s="204">
        <f t="shared" si="38"/>
        <v>0</v>
      </c>
      <c r="BJ190" s="18" t="s">
        <v>84</v>
      </c>
      <c r="BK190" s="204">
        <f t="shared" si="39"/>
        <v>0</v>
      </c>
      <c r="BL190" s="18" t="s">
        <v>211</v>
      </c>
      <c r="BM190" s="203" t="s">
        <v>1154</v>
      </c>
    </row>
    <row r="191" spans="1:65" s="2" customFormat="1" ht="14.45" customHeight="1">
      <c r="A191" s="35"/>
      <c r="B191" s="36"/>
      <c r="C191" s="192" t="s">
        <v>826</v>
      </c>
      <c r="D191" s="192" t="s">
        <v>207</v>
      </c>
      <c r="E191" s="193" t="s">
        <v>2709</v>
      </c>
      <c r="F191" s="194" t="s">
        <v>2710</v>
      </c>
      <c r="G191" s="195" t="s">
        <v>2678</v>
      </c>
      <c r="H191" s="196">
        <v>3</v>
      </c>
      <c r="I191" s="197"/>
      <c r="J191" s="198">
        <f t="shared" si="30"/>
        <v>0</v>
      </c>
      <c r="K191" s="194" t="s">
        <v>1</v>
      </c>
      <c r="L191" s="40"/>
      <c r="M191" s="199" t="s">
        <v>1</v>
      </c>
      <c r="N191" s="200" t="s">
        <v>41</v>
      </c>
      <c r="O191" s="72"/>
      <c r="P191" s="201">
        <f t="shared" si="31"/>
        <v>0</v>
      </c>
      <c r="Q191" s="201">
        <v>0</v>
      </c>
      <c r="R191" s="201">
        <f t="shared" si="32"/>
        <v>0</v>
      </c>
      <c r="S191" s="201">
        <v>0</v>
      </c>
      <c r="T191" s="202">
        <f t="shared" si="33"/>
        <v>0</v>
      </c>
      <c r="U191" s="35"/>
      <c r="V191" s="35"/>
      <c r="W191" s="35"/>
      <c r="X191" s="35"/>
      <c r="Y191" s="35"/>
      <c r="Z191" s="35"/>
      <c r="AA191" s="35"/>
      <c r="AB191" s="35"/>
      <c r="AC191" s="35"/>
      <c r="AD191" s="35"/>
      <c r="AE191" s="35"/>
      <c r="AR191" s="203" t="s">
        <v>211</v>
      </c>
      <c r="AT191" s="203" t="s">
        <v>207</v>
      </c>
      <c r="AU191" s="203" t="s">
        <v>84</v>
      </c>
      <c r="AY191" s="18" t="s">
        <v>205</v>
      </c>
      <c r="BE191" s="204">
        <f t="shared" si="34"/>
        <v>0</v>
      </c>
      <c r="BF191" s="204">
        <f t="shared" si="35"/>
        <v>0</v>
      </c>
      <c r="BG191" s="204">
        <f t="shared" si="36"/>
        <v>0</v>
      </c>
      <c r="BH191" s="204">
        <f t="shared" si="37"/>
        <v>0</v>
      </c>
      <c r="BI191" s="204">
        <f t="shared" si="38"/>
        <v>0</v>
      </c>
      <c r="BJ191" s="18" t="s">
        <v>84</v>
      </c>
      <c r="BK191" s="204">
        <f t="shared" si="39"/>
        <v>0</v>
      </c>
      <c r="BL191" s="18" t="s">
        <v>211</v>
      </c>
      <c r="BM191" s="203" t="s">
        <v>1163</v>
      </c>
    </row>
    <row r="192" spans="1:65" s="2" customFormat="1" ht="14.45" customHeight="1">
      <c r="A192" s="35"/>
      <c r="B192" s="36"/>
      <c r="C192" s="192" t="s">
        <v>830</v>
      </c>
      <c r="D192" s="192" t="s">
        <v>207</v>
      </c>
      <c r="E192" s="193" t="s">
        <v>2711</v>
      </c>
      <c r="F192" s="194" t="s">
        <v>2712</v>
      </c>
      <c r="G192" s="195" t="s">
        <v>2678</v>
      </c>
      <c r="H192" s="196">
        <v>22</v>
      </c>
      <c r="I192" s="197"/>
      <c r="J192" s="198">
        <f t="shared" si="30"/>
        <v>0</v>
      </c>
      <c r="K192" s="194" t="s">
        <v>1</v>
      </c>
      <c r="L192" s="40"/>
      <c r="M192" s="199" t="s">
        <v>1</v>
      </c>
      <c r="N192" s="200" t="s">
        <v>41</v>
      </c>
      <c r="O192" s="72"/>
      <c r="P192" s="201">
        <f t="shared" si="31"/>
        <v>0</v>
      </c>
      <c r="Q192" s="201">
        <v>0</v>
      </c>
      <c r="R192" s="201">
        <f t="shared" si="32"/>
        <v>0</v>
      </c>
      <c r="S192" s="201">
        <v>0</v>
      </c>
      <c r="T192" s="202">
        <f t="shared" si="33"/>
        <v>0</v>
      </c>
      <c r="U192" s="35"/>
      <c r="V192" s="35"/>
      <c r="W192" s="35"/>
      <c r="X192" s="35"/>
      <c r="Y192" s="35"/>
      <c r="Z192" s="35"/>
      <c r="AA192" s="35"/>
      <c r="AB192" s="35"/>
      <c r="AC192" s="35"/>
      <c r="AD192" s="35"/>
      <c r="AE192" s="35"/>
      <c r="AR192" s="203" t="s">
        <v>211</v>
      </c>
      <c r="AT192" s="203" t="s">
        <v>207</v>
      </c>
      <c r="AU192" s="203" t="s">
        <v>84</v>
      </c>
      <c r="AY192" s="18" t="s">
        <v>205</v>
      </c>
      <c r="BE192" s="204">
        <f t="shared" si="34"/>
        <v>0</v>
      </c>
      <c r="BF192" s="204">
        <f t="shared" si="35"/>
        <v>0</v>
      </c>
      <c r="BG192" s="204">
        <f t="shared" si="36"/>
        <v>0</v>
      </c>
      <c r="BH192" s="204">
        <f t="shared" si="37"/>
        <v>0</v>
      </c>
      <c r="BI192" s="204">
        <f t="shared" si="38"/>
        <v>0</v>
      </c>
      <c r="BJ192" s="18" t="s">
        <v>84</v>
      </c>
      <c r="BK192" s="204">
        <f t="shared" si="39"/>
        <v>0</v>
      </c>
      <c r="BL192" s="18" t="s">
        <v>211</v>
      </c>
      <c r="BM192" s="203" t="s">
        <v>1178</v>
      </c>
    </row>
    <row r="193" spans="1:65" s="2" customFormat="1" ht="14.45" customHeight="1">
      <c r="A193" s="35"/>
      <c r="B193" s="36"/>
      <c r="C193" s="192" t="s">
        <v>836</v>
      </c>
      <c r="D193" s="192" t="s">
        <v>207</v>
      </c>
      <c r="E193" s="193" t="s">
        <v>2713</v>
      </c>
      <c r="F193" s="194" t="s">
        <v>2714</v>
      </c>
      <c r="G193" s="195" t="s">
        <v>2678</v>
      </c>
      <c r="H193" s="196">
        <v>8</v>
      </c>
      <c r="I193" s="197"/>
      <c r="J193" s="198">
        <f t="shared" si="30"/>
        <v>0</v>
      </c>
      <c r="K193" s="194" t="s">
        <v>1</v>
      </c>
      <c r="L193" s="40"/>
      <c r="M193" s="199" t="s">
        <v>1</v>
      </c>
      <c r="N193" s="200" t="s">
        <v>41</v>
      </c>
      <c r="O193" s="72"/>
      <c r="P193" s="201">
        <f t="shared" si="31"/>
        <v>0</v>
      </c>
      <c r="Q193" s="201">
        <v>0</v>
      </c>
      <c r="R193" s="201">
        <f t="shared" si="32"/>
        <v>0</v>
      </c>
      <c r="S193" s="201">
        <v>0</v>
      </c>
      <c r="T193" s="202">
        <f t="shared" si="33"/>
        <v>0</v>
      </c>
      <c r="U193" s="35"/>
      <c r="V193" s="35"/>
      <c r="W193" s="35"/>
      <c r="X193" s="35"/>
      <c r="Y193" s="35"/>
      <c r="Z193" s="35"/>
      <c r="AA193" s="35"/>
      <c r="AB193" s="35"/>
      <c r="AC193" s="35"/>
      <c r="AD193" s="35"/>
      <c r="AE193" s="35"/>
      <c r="AR193" s="203" t="s">
        <v>211</v>
      </c>
      <c r="AT193" s="203" t="s">
        <v>207</v>
      </c>
      <c r="AU193" s="203" t="s">
        <v>84</v>
      </c>
      <c r="AY193" s="18" t="s">
        <v>205</v>
      </c>
      <c r="BE193" s="204">
        <f t="shared" si="34"/>
        <v>0</v>
      </c>
      <c r="BF193" s="204">
        <f t="shared" si="35"/>
        <v>0</v>
      </c>
      <c r="BG193" s="204">
        <f t="shared" si="36"/>
        <v>0</v>
      </c>
      <c r="BH193" s="204">
        <f t="shared" si="37"/>
        <v>0</v>
      </c>
      <c r="BI193" s="204">
        <f t="shared" si="38"/>
        <v>0</v>
      </c>
      <c r="BJ193" s="18" t="s">
        <v>84</v>
      </c>
      <c r="BK193" s="204">
        <f t="shared" si="39"/>
        <v>0</v>
      </c>
      <c r="BL193" s="18" t="s">
        <v>211</v>
      </c>
      <c r="BM193" s="203" t="s">
        <v>1187</v>
      </c>
    </row>
    <row r="194" spans="1:65" s="2" customFormat="1" ht="14.45" customHeight="1">
      <c r="A194" s="35"/>
      <c r="B194" s="36"/>
      <c r="C194" s="192" t="s">
        <v>841</v>
      </c>
      <c r="D194" s="192" t="s">
        <v>207</v>
      </c>
      <c r="E194" s="193" t="s">
        <v>2715</v>
      </c>
      <c r="F194" s="194" t="s">
        <v>2716</v>
      </c>
      <c r="G194" s="195" t="s">
        <v>2678</v>
      </c>
      <c r="H194" s="196">
        <v>10</v>
      </c>
      <c r="I194" s="197"/>
      <c r="J194" s="198">
        <f t="shared" si="30"/>
        <v>0</v>
      </c>
      <c r="K194" s="194" t="s">
        <v>1</v>
      </c>
      <c r="L194" s="40"/>
      <c r="M194" s="199" t="s">
        <v>1</v>
      </c>
      <c r="N194" s="200" t="s">
        <v>41</v>
      </c>
      <c r="O194" s="72"/>
      <c r="P194" s="201">
        <f t="shared" si="31"/>
        <v>0</v>
      </c>
      <c r="Q194" s="201">
        <v>0</v>
      </c>
      <c r="R194" s="201">
        <f t="shared" si="32"/>
        <v>0</v>
      </c>
      <c r="S194" s="201">
        <v>0</v>
      </c>
      <c r="T194" s="202">
        <f t="shared" si="33"/>
        <v>0</v>
      </c>
      <c r="U194" s="35"/>
      <c r="V194" s="35"/>
      <c r="W194" s="35"/>
      <c r="X194" s="35"/>
      <c r="Y194" s="35"/>
      <c r="Z194" s="35"/>
      <c r="AA194" s="35"/>
      <c r="AB194" s="35"/>
      <c r="AC194" s="35"/>
      <c r="AD194" s="35"/>
      <c r="AE194" s="35"/>
      <c r="AR194" s="203" t="s">
        <v>211</v>
      </c>
      <c r="AT194" s="203" t="s">
        <v>207</v>
      </c>
      <c r="AU194" s="203" t="s">
        <v>84</v>
      </c>
      <c r="AY194" s="18" t="s">
        <v>205</v>
      </c>
      <c r="BE194" s="204">
        <f t="shared" si="34"/>
        <v>0</v>
      </c>
      <c r="BF194" s="204">
        <f t="shared" si="35"/>
        <v>0</v>
      </c>
      <c r="BG194" s="204">
        <f t="shared" si="36"/>
        <v>0</v>
      </c>
      <c r="BH194" s="204">
        <f t="shared" si="37"/>
        <v>0</v>
      </c>
      <c r="BI194" s="204">
        <f t="shared" si="38"/>
        <v>0</v>
      </c>
      <c r="BJ194" s="18" t="s">
        <v>84</v>
      </c>
      <c r="BK194" s="204">
        <f t="shared" si="39"/>
        <v>0</v>
      </c>
      <c r="BL194" s="18" t="s">
        <v>211</v>
      </c>
      <c r="BM194" s="203" t="s">
        <v>1196</v>
      </c>
    </row>
    <row r="195" spans="1:47" s="2" customFormat="1" ht="19.5">
      <c r="A195" s="35"/>
      <c r="B195" s="36"/>
      <c r="C195" s="37"/>
      <c r="D195" s="205" t="s">
        <v>225</v>
      </c>
      <c r="E195" s="37"/>
      <c r="F195" s="206" t="s">
        <v>2717</v>
      </c>
      <c r="G195" s="37"/>
      <c r="H195" s="37"/>
      <c r="I195" s="207"/>
      <c r="J195" s="37"/>
      <c r="K195" s="37"/>
      <c r="L195" s="40"/>
      <c r="M195" s="208"/>
      <c r="N195" s="209"/>
      <c r="O195" s="72"/>
      <c r="P195" s="72"/>
      <c r="Q195" s="72"/>
      <c r="R195" s="72"/>
      <c r="S195" s="72"/>
      <c r="T195" s="73"/>
      <c r="U195" s="35"/>
      <c r="V195" s="35"/>
      <c r="W195" s="35"/>
      <c r="X195" s="35"/>
      <c r="Y195" s="35"/>
      <c r="Z195" s="35"/>
      <c r="AA195" s="35"/>
      <c r="AB195" s="35"/>
      <c r="AC195" s="35"/>
      <c r="AD195" s="35"/>
      <c r="AE195" s="35"/>
      <c r="AT195" s="18" t="s">
        <v>225</v>
      </c>
      <c r="AU195" s="18" t="s">
        <v>84</v>
      </c>
    </row>
    <row r="196" spans="2:63" s="12" customFormat="1" ht="25.9" customHeight="1">
      <c r="B196" s="176"/>
      <c r="C196" s="177"/>
      <c r="D196" s="178" t="s">
        <v>75</v>
      </c>
      <c r="E196" s="179" t="s">
        <v>2718</v>
      </c>
      <c r="F196" s="179" t="s">
        <v>2719</v>
      </c>
      <c r="G196" s="177"/>
      <c r="H196" s="177"/>
      <c r="I196" s="180"/>
      <c r="J196" s="181">
        <f>BK196</f>
        <v>0</v>
      </c>
      <c r="K196" s="177"/>
      <c r="L196" s="182"/>
      <c r="M196" s="183"/>
      <c r="N196" s="184"/>
      <c r="O196" s="184"/>
      <c r="P196" s="185">
        <f>SUM(P197:P223)</f>
        <v>0</v>
      </c>
      <c r="Q196" s="184"/>
      <c r="R196" s="185">
        <f>SUM(R197:R223)</f>
        <v>0</v>
      </c>
      <c r="S196" s="184"/>
      <c r="T196" s="186">
        <f>SUM(T197:T223)</f>
        <v>0</v>
      </c>
      <c r="AR196" s="187" t="s">
        <v>84</v>
      </c>
      <c r="AT196" s="188" t="s">
        <v>75</v>
      </c>
      <c r="AU196" s="188" t="s">
        <v>76</v>
      </c>
      <c r="AY196" s="187" t="s">
        <v>205</v>
      </c>
      <c r="BK196" s="189">
        <f>SUM(BK197:BK223)</f>
        <v>0</v>
      </c>
    </row>
    <row r="197" spans="1:65" s="2" customFormat="1" ht="14.45" customHeight="1">
      <c r="A197" s="35"/>
      <c r="B197" s="36"/>
      <c r="C197" s="192" t="s">
        <v>846</v>
      </c>
      <c r="D197" s="192" t="s">
        <v>207</v>
      </c>
      <c r="E197" s="193" t="s">
        <v>2720</v>
      </c>
      <c r="F197" s="194" t="s">
        <v>2721</v>
      </c>
      <c r="G197" s="195" t="s">
        <v>2678</v>
      </c>
      <c r="H197" s="196">
        <v>1</v>
      </c>
      <c r="I197" s="197"/>
      <c r="J197" s="198">
        <f aca="true" t="shared" si="40" ref="J197:J220">ROUND(I197*H197,2)</f>
        <v>0</v>
      </c>
      <c r="K197" s="194" t="s">
        <v>1</v>
      </c>
      <c r="L197" s="40"/>
      <c r="M197" s="199" t="s">
        <v>1</v>
      </c>
      <c r="N197" s="200" t="s">
        <v>41</v>
      </c>
      <c r="O197" s="72"/>
      <c r="P197" s="201">
        <f aca="true" t="shared" si="41" ref="P197:P220">O197*H197</f>
        <v>0</v>
      </c>
      <c r="Q197" s="201">
        <v>0</v>
      </c>
      <c r="R197" s="201">
        <f aca="true" t="shared" si="42" ref="R197:R220">Q197*H197</f>
        <v>0</v>
      </c>
      <c r="S197" s="201">
        <v>0</v>
      </c>
      <c r="T197" s="202">
        <f aca="true" t="shared" si="43" ref="T197:T220">S197*H197</f>
        <v>0</v>
      </c>
      <c r="U197" s="35"/>
      <c r="V197" s="35"/>
      <c r="W197" s="35"/>
      <c r="X197" s="35"/>
      <c r="Y197" s="35"/>
      <c r="Z197" s="35"/>
      <c r="AA197" s="35"/>
      <c r="AB197" s="35"/>
      <c r="AC197" s="35"/>
      <c r="AD197" s="35"/>
      <c r="AE197" s="35"/>
      <c r="AR197" s="203" t="s">
        <v>211</v>
      </c>
      <c r="AT197" s="203" t="s">
        <v>207</v>
      </c>
      <c r="AU197" s="203" t="s">
        <v>84</v>
      </c>
      <c r="AY197" s="18" t="s">
        <v>205</v>
      </c>
      <c r="BE197" s="204">
        <f aca="true" t="shared" si="44" ref="BE197:BE220">IF(N197="základní",J197,0)</f>
        <v>0</v>
      </c>
      <c r="BF197" s="204">
        <f aca="true" t="shared" si="45" ref="BF197:BF220">IF(N197="snížená",J197,0)</f>
        <v>0</v>
      </c>
      <c r="BG197" s="204">
        <f aca="true" t="shared" si="46" ref="BG197:BG220">IF(N197="zákl. přenesená",J197,0)</f>
        <v>0</v>
      </c>
      <c r="BH197" s="204">
        <f aca="true" t="shared" si="47" ref="BH197:BH220">IF(N197="sníž. přenesená",J197,0)</f>
        <v>0</v>
      </c>
      <c r="BI197" s="204">
        <f aca="true" t="shared" si="48" ref="BI197:BI220">IF(N197="nulová",J197,0)</f>
        <v>0</v>
      </c>
      <c r="BJ197" s="18" t="s">
        <v>84</v>
      </c>
      <c r="BK197" s="204">
        <f aca="true" t="shared" si="49" ref="BK197:BK220">ROUND(I197*H197,2)</f>
        <v>0</v>
      </c>
      <c r="BL197" s="18" t="s">
        <v>211</v>
      </c>
      <c r="BM197" s="203" t="s">
        <v>1205</v>
      </c>
    </row>
    <row r="198" spans="1:65" s="2" customFormat="1" ht="14.45" customHeight="1">
      <c r="A198" s="35"/>
      <c r="B198" s="36"/>
      <c r="C198" s="192" t="s">
        <v>851</v>
      </c>
      <c r="D198" s="192" t="s">
        <v>207</v>
      </c>
      <c r="E198" s="193" t="s">
        <v>2722</v>
      </c>
      <c r="F198" s="194" t="s">
        <v>2723</v>
      </c>
      <c r="G198" s="195" t="s">
        <v>2678</v>
      </c>
      <c r="H198" s="196">
        <v>9</v>
      </c>
      <c r="I198" s="197"/>
      <c r="J198" s="198">
        <f t="shared" si="40"/>
        <v>0</v>
      </c>
      <c r="K198" s="194" t="s">
        <v>1</v>
      </c>
      <c r="L198" s="40"/>
      <c r="M198" s="199" t="s">
        <v>1</v>
      </c>
      <c r="N198" s="200" t="s">
        <v>41</v>
      </c>
      <c r="O198" s="72"/>
      <c r="P198" s="201">
        <f t="shared" si="41"/>
        <v>0</v>
      </c>
      <c r="Q198" s="201">
        <v>0</v>
      </c>
      <c r="R198" s="201">
        <f t="shared" si="42"/>
        <v>0</v>
      </c>
      <c r="S198" s="201">
        <v>0</v>
      </c>
      <c r="T198" s="202">
        <f t="shared" si="43"/>
        <v>0</v>
      </c>
      <c r="U198" s="35"/>
      <c r="V198" s="35"/>
      <c r="W198" s="35"/>
      <c r="X198" s="35"/>
      <c r="Y198" s="35"/>
      <c r="Z198" s="35"/>
      <c r="AA198" s="35"/>
      <c r="AB198" s="35"/>
      <c r="AC198" s="35"/>
      <c r="AD198" s="35"/>
      <c r="AE198" s="35"/>
      <c r="AR198" s="203" t="s">
        <v>211</v>
      </c>
      <c r="AT198" s="203" t="s">
        <v>207</v>
      </c>
      <c r="AU198" s="203" t="s">
        <v>84</v>
      </c>
      <c r="AY198" s="18" t="s">
        <v>205</v>
      </c>
      <c r="BE198" s="204">
        <f t="shared" si="44"/>
        <v>0</v>
      </c>
      <c r="BF198" s="204">
        <f t="shared" si="45"/>
        <v>0</v>
      </c>
      <c r="BG198" s="204">
        <f t="shared" si="46"/>
        <v>0</v>
      </c>
      <c r="BH198" s="204">
        <f t="shared" si="47"/>
        <v>0</v>
      </c>
      <c r="BI198" s="204">
        <f t="shared" si="48"/>
        <v>0</v>
      </c>
      <c r="BJ198" s="18" t="s">
        <v>84</v>
      </c>
      <c r="BK198" s="204">
        <f t="shared" si="49"/>
        <v>0</v>
      </c>
      <c r="BL198" s="18" t="s">
        <v>211</v>
      </c>
      <c r="BM198" s="203" t="s">
        <v>1216</v>
      </c>
    </row>
    <row r="199" spans="1:65" s="2" customFormat="1" ht="14.45" customHeight="1">
      <c r="A199" s="35"/>
      <c r="B199" s="36"/>
      <c r="C199" s="192" t="s">
        <v>856</v>
      </c>
      <c r="D199" s="192" t="s">
        <v>207</v>
      </c>
      <c r="E199" s="193" t="s">
        <v>2724</v>
      </c>
      <c r="F199" s="194" t="s">
        <v>2725</v>
      </c>
      <c r="G199" s="195" t="s">
        <v>2678</v>
      </c>
      <c r="H199" s="196">
        <v>1</v>
      </c>
      <c r="I199" s="197"/>
      <c r="J199" s="198">
        <f t="shared" si="40"/>
        <v>0</v>
      </c>
      <c r="K199" s="194" t="s">
        <v>1</v>
      </c>
      <c r="L199" s="40"/>
      <c r="M199" s="199" t="s">
        <v>1</v>
      </c>
      <c r="N199" s="200" t="s">
        <v>41</v>
      </c>
      <c r="O199" s="72"/>
      <c r="P199" s="201">
        <f t="shared" si="41"/>
        <v>0</v>
      </c>
      <c r="Q199" s="201">
        <v>0</v>
      </c>
      <c r="R199" s="201">
        <f t="shared" si="42"/>
        <v>0</v>
      </c>
      <c r="S199" s="201">
        <v>0</v>
      </c>
      <c r="T199" s="202">
        <f t="shared" si="43"/>
        <v>0</v>
      </c>
      <c r="U199" s="35"/>
      <c r="V199" s="35"/>
      <c r="W199" s="35"/>
      <c r="X199" s="35"/>
      <c r="Y199" s="35"/>
      <c r="Z199" s="35"/>
      <c r="AA199" s="35"/>
      <c r="AB199" s="35"/>
      <c r="AC199" s="35"/>
      <c r="AD199" s="35"/>
      <c r="AE199" s="35"/>
      <c r="AR199" s="203" t="s">
        <v>211</v>
      </c>
      <c r="AT199" s="203" t="s">
        <v>207</v>
      </c>
      <c r="AU199" s="203" t="s">
        <v>84</v>
      </c>
      <c r="AY199" s="18" t="s">
        <v>205</v>
      </c>
      <c r="BE199" s="204">
        <f t="shared" si="44"/>
        <v>0</v>
      </c>
      <c r="BF199" s="204">
        <f t="shared" si="45"/>
        <v>0</v>
      </c>
      <c r="BG199" s="204">
        <f t="shared" si="46"/>
        <v>0</v>
      </c>
      <c r="BH199" s="204">
        <f t="shared" si="47"/>
        <v>0</v>
      </c>
      <c r="BI199" s="204">
        <f t="shared" si="48"/>
        <v>0</v>
      </c>
      <c r="BJ199" s="18" t="s">
        <v>84</v>
      </c>
      <c r="BK199" s="204">
        <f t="shared" si="49"/>
        <v>0</v>
      </c>
      <c r="BL199" s="18" t="s">
        <v>211</v>
      </c>
      <c r="BM199" s="203" t="s">
        <v>1229</v>
      </c>
    </row>
    <row r="200" spans="1:65" s="2" customFormat="1" ht="14.45" customHeight="1">
      <c r="A200" s="35"/>
      <c r="B200" s="36"/>
      <c r="C200" s="192" t="s">
        <v>862</v>
      </c>
      <c r="D200" s="192" t="s">
        <v>207</v>
      </c>
      <c r="E200" s="193" t="s">
        <v>2726</v>
      </c>
      <c r="F200" s="194" t="s">
        <v>2727</v>
      </c>
      <c r="G200" s="195" t="s">
        <v>2678</v>
      </c>
      <c r="H200" s="196">
        <v>1</v>
      </c>
      <c r="I200" s="197"/>
      <c r="J200" s="198">
        <f t="shared" si="40"/>
        <v>0</v>
      </c>
      <c r="K200" s="194" t="s">
        <v>1</v>
      </c>
      <c r="L200" s="40"/>
      <c r="M200" s="199" t="s">
        <v>1</v>
      </c>
      <c r="N200" s="200" t="s">
        <v>41</v>
      </c>
      <c r="O200" s="72"/>
      <c r="P200" s="201">
        <f t="shared" si="41"/>
        <v>0</v>
      </c>
      <c r="Q200" s="201">
        <v>0</v>
      </c>
      <c r="R200" s="201">
        <f t="shared" si="42"/>
        <v>0</v>
      </c>
      <c r="S200" s="201">
        <v>0</v>
      </c>
      <c r="T200" s="202">
        <f t="shared" si="43"/>
        <v>0</v>
      </c>
      <c r="U200" s="35"/>
      <c r="V200" s="35"/>
      <c r="W200" s="35"/>
      <c r="X200" s="35"/>
      <c r="Y200" s="35"/>
      <c r="Z200" s="35"/>
      <c r="AA200" s="35"/>
      <c r="AB200" s="35"/>
      <c r="AC200" s="35"/>
      <c r="AD200" s="35"/>
      <c r="AE200" s="35"/>
      <c r="AR200" s="203" t="s">
        <v>211</v>
      </c>
      <c r="AT200" s="203" t="s">
        <v>207</v>
      </c>
      <c r="AU200" s="203" t="s">
        <v>84</v>
      </c>
      <c r="AY200" s="18" t="s">
        <v>205</v>
      </c>
      <c r="BE200" s="204">
        <f t="shared" si="44"/>
        <v>0</v>
      </c>
      <c r="BF200" s="204">
        <f t="shared" si="45"/>
        <v>0</v>
      </c>
      <c r="BG200" s="204">
        <f t="shared" si="46"/>
        <v>0</v>
      </c>
      <c r="BH200" s="204">
        <f t="shared" si="47"/>
        <v>0</v>
      </c>
      <c r="BI200" s="204">
        <f t="shared" si="48"/>
        <v>0</v>
      </c>
      <c r="BJ200" s="18" t="s">
        <v>84</v>
      </c>
      <c r="BK200" s="204">
        <f t="shared" si="49"/>
        <v>0</v>
      </c>
      <c r="BL200" s="18" t="s">
        <v>211</v>
      </c>
      <c r="BM200" s="203" t="s">
        <v>1240</v>
      </c>
    </row>
    <row r="201" spans="1:65" s="2" customFormat="1" ht="14.45" customHeight="1">
      <c r="A201" s="35"/>
      <c r="B201" s="36"/>
      <c r="C201" s="192" t="s">
        <v>867</v>
      </c>
      <c r="D201" s="192" t="s">
        <v>207</v>
      </c>
      <c r="E201" s="193" t="s">
        <v>2728</v>
      </c>
      <c r="F201" s="194" t="s">
        <v>2729</v>
      </c>
      <c r="G201" s="195" t="s">
        <v>2678</v>
      </c>
      <c r="H201" s="196">
        <v>1</v>
      </c>
      <c r="I201" s="197"/>
      <c r="J201" s="198">
        <f t="shared" si="40"/>
        <v>0</v>
      </c>
      <c r="K201" s="194" t="s">
        <v>1</v>
      </c>
      <c r="L201" s="40"/>
      <c r="M201" s="199" t="s">
        <v>1</v>
      </c>
      <c r="N201" s="200" t="s">
        <v>41</v>
      </c>
      <c r="O201" s="72"/>
      <c r="P201" s="201">
        <f t="shared" si="41"/>
        <v>0</v>
      </c>
      <c r="Q201" s="201">
        <v>0</v>
      </c>
      <c r="R201" s="201">
        <f t="shared" si="42"/>
        <v>0</v>
      </c>
      <c r="S201" s="201">
        <v>0</v>
      </c>
      <c r="T201" s="202">
        <f t="shared" si="43"/>
        <v>0</v>
      </c>
      <c r="U201" s="35"/>
      <c r="V201" s="35"/>
      <c r="W201" s="35"/>
      <c r="X201" s="35"/>
      <c r="Y201" s="35"/>
      <c r="Z201" s="35"/>
      <c r="AA201" s="35"/>
      <c r="AB201" s="35"/>
      <c r="AC201" s="35"/>
      <c r="AD201" s="35"/>
      <c r="AE201" s="35"/>
      <c r="AR201" s="203" t="s">
        <v>211</v>
      </c>
      <c r="AT201" s="203" t="s">
        <v>207</v>
      </c>
      <c r="AU201" s="203" t="s">
        <v>84</v>
      </c>
      <c r="AY201" s="18" t="s">
        <v>205</v>
      </c>
      <c r="BE201" s="204">
        <f t="shared" si="44"/>
        <v>0</v>
      </c>
      <c r="BF201" s="204">
        <f t="shared" si="45"/>
        <v>0</v>
      </c>
      <c r="BG201" s="204">
        <f t="shared" si="46"/>
        <v>0</v>
      </c>
      <c r="BH201" s="204">
        <f t="shared" si="47"/>
        <v>0</v>
      </c>
      <c r="BI201" s="204">
        <f t="shared" si="48"/>
        <v>0</v>
      </c>
      <c r="BJ201" s="18" t="s">
        <v>84</v>
      </c>
      <c r="BK201" s="204">
        <f t="shared" si="49"/>
        <v>0</v>
      </c>
      <c r="BL201" s="18" t="s">
        <v>211</v>
      </c>
      <c r="BM201" s="203" t="s">
        <v>1250</v>
      </c>
    </row>
    <row r="202" spans="1:65" s="2" customFormat="1" ht="14.45" customHeight="1">
      <c r="A202" s="35"/>
      <c r="B202" s="36"/>
      <c r="C202" s="192" t="s">
        <v>873</v>
      </c>
      <c r="D202" s="192" t="s">
        <v>207</v>
      </c>
      <c r="E202" s="193" t="s">
        <v>2730</v>
      </c>
      <c r="F202" s="194" t="s">
        <v>2682</v>
      </c>
      <c r="G202" s="195" t="s">
        <v>2678</v>
      </c>
      <c r="H202" s="196">
        <v>6</v>
      </c>
      <c r="I202" s="197"/>
      <c r="J202" s="198">
        <f t="shared" si="40"/>
        <v>0</v>
      </c>
      <c r="K202" s="194" t="s">
        <v>1</v>
      </c>
      <c r="L202" s="40"/>
      <c r="M202" s="199" t="s">
        <v>1</v>
      </c>
      <c r="N202" s="200" t="s">
        <v>41</v>
      </c>
      <c r="O202" s="72"/>
      <c r="P202" s="201">
        <f t="shared" si="41"/>
        <v>0</v>
      </c>
      <c r="Q202" s="201">
        <v>0</v>
      </c>
      <c r="R202" s="201">
        <f t="shared" si="42"/>
        <v>0</v>
      </c>
      <c r="S202" s="201">
        <v>0</v>
      </c>
      <c r="T202" s="202">
        <f t="shared" si="43"/>
        <v>0</v>
      </c>
      <c r="U202" s="35"/>
      <c r="V202" s="35"/>
      <c r="W202" s="35"/>
      <c r="X202" s="35"/>
      <c r="Y202" s="35"/>
      <c r="Z202" s="35"/>
      <c r="AA202" s="35"/>
      <c r="AB202" s="35"/>
      <c r="AC202" s="35"/>
      <c r="AD202" s="35"/>
      <c r="AE202" s="35"/>
      <c r="AR202" s="203" t="s">
        <v>211</v>
      </c>
      <c r="AT202" s="203" t="s">
        <v>207</v>
      </c>
      <c r="AU202" s="203" t="s">
        <v>84</v>
      </c>
      <c r="AY202" s="18" t="s">
        <v>205</v>
      </c>
      <c r="BE202" s="204">
        <f t="shared" si="44"/>
        <v>0</v>
      </c>
      <c r="BF202" s="204">
        <f t="shared" si="45"/>
        <v>0</v>
      </c>
      <c r="BG202" s="204">
        <f t="shared" si="46"/>
        <v>0</v>
      </c>
      <c r="BH202" s="204">
        <f t="shared" si="47"/>
        <v>0</v>
      </c>
      <c r="BI202" s="204">
        <f t="shared" si="48"/>
        <v>0</v>
      </c>
      <c r="BJ202" s="18" t="s">
        <v>84</v>
      </c>
      <c r="BK202" s="204">
        <f t="shared" si="49"/>
        <v>0</v>
      </c>
      <c r="BL202" s="18" t="s">
        <v>211</v>
      </c>
      <c r="BM202" s="203" t="s">
        <v>1264</v>
      </c>
    </row>
    <row r="203" spans="1:65" s="2" customFormat="1" ht="14.45" customHeight="1">
      <c r="A203" s="35"/>
      <c r="B203" s="36"/>
      <c r="C203" s="192" t="s">
        <v>878</v>
      </c>
      <c r="D203" s="192" t="s">
        <v>207</v>
      </c>
      <c r="E203" s="193" t="s">
        <v>2731</v>
      </c>
      <c r="F203" s="194" t="s">
        <v>2684</v>
      </c>
      <c r="G203" s="195" t="s">
        <v>2678</v>
      </c>
      <c r="H203" s="196">
        <v>9</v>
      </c>
      <c r="I203" s="197"/>
      <c r="J203" s="198">
        <f t="shared" si="40"/>
        <v>0</v>
      </c>
      <c r="K203" s="194" t="s">
        <v>1</v>
      </c>
      <c r="L203" s="40"/>
      <c r="M203" s="199" t="s">
        <v>1</v>
      </c>
      <c r="N203" s="200" t="s">
        <v>41</v>
      </c>
      <c r="O203" s="72"/>
      <c r="P203" s="201">
        <f t="shared" si="41"/>
        <v>0</v>
      </c>
      <c r="Q203" s="201">
        <v>0</v>
      </c>
      <c r="R203" s="201">
        <f t="shared" si="42"/>
        <v>0</v>
      </c>
      <c r="S203" s="201">
        <v>0</v>
      </c>
      <c r="T203" s="202">
        <f t="shared" si="43"/>
        <v>0</v>
      </c>
      <c r="U203" s="35"/>
      <c r="V203" s="35"/>
      <c r="W203" s="35"/>
      <c r="X203" s="35"/>
      <c r="Y203" s="35"/>
      <c r="Z203" s="35"/>
      <c r="AA203" s="35"/>
      <c r="AB203" s="35"/>
      <c r="AC203" s="35"/>
      <c r="AD203" s="35"/>
      <c r="AE203" s="35"/>
      <c r="AR203" s="203" t="s">
        <v>211</v>
      </c>
      <c r="AT203" s="203" t="s">
        <v>207</v>
      </c>
      <c r="AU203" s="203" t="s">
        <v>84</v>
      </c>
      <c r="AY203" s="18" t="s">
        <v>205</v>
      </c>
      <c r="BE203" s="204">
        <f t="shared" si="44"/>
        <v>0</v>
      </c>
      <c r="BF203" s="204">
        <f t="shared" si="45"/>
        <v>0</v>
      </c>
      <c r="BG203" s="204">
        <f t="shared" si="46"/>
        <v>0</v>
      </c>
      <c r="BH203" s="204">
        <f t="shared" si="47"/>
        <v>0</v>
      </c>
      <c r="BI203" s="204">
        <f t="shared" si="48"/>
        <v>0</v>
      </c>
      <c r="BJ203" s="18" t="s">
        <v>84</v>
      </c>
      <c r="BK203" s="204">
        <f t="shared" si="49"/>
        <v>0</v>
      </c>
      <c r="BL203" s="18" t="s">
        <v>211</v>
      </c>
      <c r="BM203" s="203" t="s">
        <v>1276</v>
      </c>
    </row>
    <row r="204" spans="1:65" s="2" customFormat="1" ht="14.45" customHeight="1">
      <c r="A204" s="35"/>
      <c r="B204" s="36"/>
      <c r="C204" s="192" t="s">
        <v>883</v>
      </c>
      <c r="D204" s="192" t="s">
        <v>207</v>
      </c>
      <c r="E204" s="193" t="s">
        <v>2732</v>
      </c>
      <c r="F204" s="194" t="s">
        <v>2686</v>
      </c>
      <c r="G204" s="195" t="s">
        <v>2678</v>
      </c>
      <c r="H204" s="196">
        <v>1</v>
      </c>
      <c r="I204" s="197"/>
      <c r="J204" s="198">
        <f t="shared" si="40"/>
        <v>0</v>
      </c>
      <c r="K204" s="194" t="s">
        <v>1</v>
      </c>
      <c r="L204" s="40"/>
      <c r="M204" s="199" t="s">
        <v>1</v>
      </c>
      <c r="N204" s="200" t="s">
        <v>41</v>
      </c>
      <c r="O204" s="72"/>
      <c r="P204" s="201">
        <f t="shared" si="41"/>
        <v>0</v>
      </c>
      <c r="Q204" s="201">
        <v>0</v>
      </c>
      <c r="R204" s="201">
        <f t="shared" si="42"/>
        <v>0</v>
      </c>
      <c r="S204" s="201">
        <v>0</v>
      </c>
      <c r="T204" s="202">
        <f t="shared" si="43"/>
        <v>0</v>
      </c>
      <c r="U204" s="35"/>
      <c r="V204" s="35"/>
      <c r="W204" s="35"/>
      <c r="X204" s="35"/>
      <c r="Y204" s="35"/>
      <c r="Z204" s="35"/>
      <c r="AA204" s="35"/>
      <c r="AB204" s="35"/>
      <c r="AC204" s="35"/>
      <c r="AD204" s="35"/>
      <c r="AE204" s="35"/>
      <c r="AR204" s="203" t="s">
        <v>211</v>
      </c>
      <c r="AT204" s="203" t="s">
        <v>207</v>
      </c>
      <c r="AU204" s="203" t="s">
        <v>84</v>
      </c>
      <c r="AY204" s="18" t="s">
        <v>205</v>
      </c>
      <c r="BE204" s="204">
        <f t="shared" si="44"/>
        <v>0</v>
      </c>
      <c r="BF204" s="204">
        <f t="shared" si="45"/>
        <v>0</v>
      </c>
      <c r="BG204" s="204">
        <f t="shared" si="46"/>
        <v>0</v>
      </c>
      <c r="BH204" s="204">
        <f t="shared" si="47"/>
        <v>0</v>
      </c>
      <c r="BI204" s="204">
        <f t="shared" si="48"/>
        <v>0</v>
      </c>
      <c r="BJ204" s="18" t="s">
        <v>84</v>
      </c>
      <c r="BK204" s="204">
        <f t="shared" si="49"/>
        <v>0</v>
      </c>
      <c r="BL204" s="18" t="s">
        <v>211</v>
      </c>
      <c r="BM204" s="203" t="s">
        <v>1290</v>
      </c>
    </row>
    <row r="205" spans="1:65" s="2" customFormat="1" ht="14.45" customHeight="1">
      <c r="A205" s="35"/>
      <c r="B205" s="36"/>
      <c r="C205" s="192" t="s">
        <v>888</v>
      </c>
      <c r="D205" s="192" t="s">
        <v>207</v>
      </c>
      <c r="E205" s="193" t="s">
        <v>2733</v>
      </c>
      <c r="F205" s="194" t="s">
        <v>2688</v>
      </c>
      <c r="G205" s="195" t="s">
        <v>2678</v>
      </c>
      <c r="H205" s="196">
        <v>1</v>
      </c>
      <c r="I205" s="197"/>
      <c r="J205" s="198">
        <f t="shared" si="40"/>
        <v>0</v>
      </c>
      <c r="K205" s="194" t="s">
        <v>1</v>
      </c>
      <c r="L205" s="40"/>
      <c r="M205" s="199" t="s">
        <v>1</v>
      </c>
      <c r="N205" s="200" t="s">
        <v>41</v>
      </c>
      <c r="O205" s="72"/>
      <c r="P205" s="201">
        <f t="shared" si="41"/>
        <v>0</v>
      </c>
      <c r="Q205" s="201">
        <v>0</v>
      </c>
      <c r="R205" s="201">
        <f t="shared" si="42"/>
        <v>0</v>
      </c>
      <c r="S205" s="201">
        <v>0</v>
      </c>
      <c r="T205" s="202">
        <f t="shared" si="43"/>
        <v>0</v>
      </c>
      <c r="U205" s="35"/>
      <c r="V205" s="35"/>
      <c r="W205" s="35"/>
      <c r="X205" s="35"/>
      <c r="Y205" s="35"/>
      <c r="Z205" s="35"/>
      <c r="AA205" s="35"/>
      <c r="AB205" s="35"/>
      <c r="AC205" s="35"/>
      <c r="AD205" s="35"/>
      <c r="AE205" s="35"/>
      <c r="AR205" s="203" t="s">
        <v>211</v>
      </c>
      <c r="AT205" s="203" t="s">
        <v>207</v>
      </c>
      <c r="AU205" s="203" t="s">
        <v>84</v>
      </c>
      <c r="AY205" s="18" t="s">
        <v>205</v>
      </c>
      <c r="BE205" s="204">
        <f t="shared" si="44"/>
        <v>0</v>
      </c>
      <c r="BF205" s="204">
        <f t="shared" si="45"/>
        <v>0</v>
      </c>
      <c r="BG205" s="204">
        <f t="shared" si="46"/>
        <v>0</v>
      </c>
      <c r="BH205" s="204">
        <f t="shared" si="47"/>
        <v>0</v>
      </c>
      <c r="BI205" s="204">
        <f t="shared" si="48"/>
        <v>0</v>
      </c>
      <c r="BJ205" s="18" t="s">
        <v>84</v>
      </c>
      <c r="BK205" s="204">
        <f t="shared" si="49"/>
        <v>0</v>
      </c>
      <c r="BL205" s="18" t="s">
        <v>211</v>
      </c>
      <c r="BM205" s="203" t="s">
        <v>1304</v>
      </c>
    </row>
    <row r="206" spans="1:65" s="2" customFormat="1" ht="14.45" customHeight="1">
      <c r="A206" s="35"/>
      <c r="B206" s="36"/>
      <c r="C206" s="192" t="s">
        <v>893</v>
      </c>
      <c r="D206" s="192" t="s">
        <v>207</v>
      </c>
      <c r="E206" s="193" t="s">
        <v>2734</v>
      </c>
      <c r="F206" s="194" t="s">
        <v>2690</v>
      </c>
      <c r="G206" s="195" t="s">
        <v>2678</v>
      </c>
      <c r="H206" s="196">
        <v>2</v>
      </c>
      <c r="I206" s="197"/>
      <c r="J206" s="198">
        <f t="shared" si="40"/>
        <v>0</v>
      </c>
      <c r="K206" s="194" t="s">
        <v>1</v>
      </c>
      <c r="L206" s="40"/>
      <c r="M206" s="199" t="s">
        <v>1</v>
      </c>
      <c r="N206" s="200" t="s">
        <v>41</v>
      </c>
      <c r="O206" s="72"/>
      <c r="P206" s="201">
        <f t="shared" si="41"/>
        <v>0</v>
      </c>
      <c r="Q206" s="201">
        <v>0</v>
      </c>
      <c r="R206" s="201">
        <f t="shared" si="42"/>
        <v>0</v>
      </c>
      <c r="S206" s="201">
        <v>0</v>
      </c>
      <c r="T206" s="202">
        <f t="shared" si="43"/>
        <v>0</v>
      </c>
      <c r="U206" s="35"/>
      <c r="V206" s="35"/>
      <c r="W206" s="35"/>
      <c r="X206" s="35"/>
      <c r="Y206" s="35"/>
      <c r="Z206" s="35"/>
      <c r="AA206" s="35"/>
      <c r="AB206" s="35"/>
      <c r="AC206" s="35"/>
      <c r="AD206" s="35"/>
      <c r="AE206" s="35"/>
      <c r="AR206" s="203" t="s">
        <v>211</v>
      </c>
      <c r="AT206" s="203" t="s">
        <v>207</v>
      </c>
      <c r="AU206" s="203" t="s">
        <v>84</v>
      </c>
      <c r="AY206" s="18" t="s">
        <v>205</v>
      </c>
      <c r="BE206" s="204">
        <f t="shared" si="44"/>
        <v>0</v>
      </c>
      <c r="BF206" s="204">
        <f t="shared" si="45"/>
        <v>0</v>
      </c>
      <c r="BG206" s="204">
        <f t="shared" si="46"/>
        <v>0</v>
      </c>
      <c r="BH206" s="204">
        <f t="shared" si="47"/>
        <v>0</v>
      </c>
      <c r="BI206" s="204">
        <f t="shared" si="48"/>
        <v>0</v>
      </c>
      <c r="BJ206" s="18" t="s">
        <v>84</v>
      </c>
      <c r="BK206" s="204">
        <f t="shared" si="49"/>
        <v>0</v>
      </c>
      <c r="BL206" s="18" t="s">
        <v>211</v>
      </c>
      <c r="BM206" s="203" t="s">
        <v>1315</v>
      </c>
    </row>
    <row r="207" spans="1:65" s="2" customFormat="1" ht="14.45" customHeight="1">
      <c r="A207" s="35"/>
      <c r="B207" s="36"/>
      <c r="C207" s="192" t="s">
        <v>898</v>
      </c>
      <c r="D207" s="192" t="s">
        <v>207</v>
      </c>
      <c r="E207" s="193" t="s">
        <v>2735</v>
      </c>
      <c r="F207" s="194" t="s">
        <v>2736</v>
      </c>
      <c r="G207" s="195" t="s">
        <v>2678</v>
      </c>
      <c r="H207" s="196">
        <v>6</v>
      </c>
      <c r="I207" s="197"/>
      <c r="J207" s="198">
        <f t="shared" si="40"/>
        <v>0</v>
      </c>
      <c r="K207" s="194" t="s">
        <v>1</v>
      </c>
      <c r="L207" s="40"/>
      <c r="M207" s="199" t="s">
        <v>1</v>
      </c>
      <c r="N207" s="200" t="s">
        <v>41</v>
      </c>
      <c r="O207" s="72"/>
      <c r="P207" s="201">
        <f t="shared" si="41"/>
        <v>0</v>
      </c>
      <c r="Q207" s="201">
        <v>0</v>
      </c>
      <c r="R207" s="201">
        <f t="shared" si="42"/>
        <v>0</v>
      </c>
      <c r="S207" s="201">
        <v>0</v>
      </c>
      <c r="T207" s="202">
        <f t="shared" si="43"/>
        <v>0</v>
      </c>
      <c r="U207" s="35"/>
      <c r="V207" s="35"/>
      <c r="W207" s="35"/>
      <c r="X207" s="35"/>
      <c r="Y207" s="35"/>
      <c r="Z207" s="35"/>
      <c r="AA207" s="35"/>
      <c r="AB207" s="35"/>
      <c r="AC207" s="35"/>
      <c r="AD207" s="35"/>
      <c r="AE207" s="35"/>
      <c r="AR207" s="203" t="s">
        <v>211</v>
      </c>
      <c r="AT207" s="203" t="s">
        <v>207</v>
      </c>
      <c r="AU207" s="203" t="s">
        <v>84</v>
      </c>
      <c r="AY207" s="18" t="s">
        <v>205</v>
      </c>
      <c r="BE207" s="204">
        <f t="shared" si="44"/>
        <v>0</v>
      </c>
      <c r="BF207" s="204">
        <f t="shared" si="45"/>
        <v>0</v>
      </c>
      <c r="BG207" s="204">
        <f t="shared" si="46"/>
        <v>0</v>
      </c>
      <c r="BH207" s="204">
        <f t="shared" si="47"/>
        <v>0</v>
      </c>
      <c r="BI207" s="204">
        <f t="shared" si="48"/>
        <v>0</v>
      </c>
      <c r="BJ207" s="18" t="s">
        <v>84</v>
      </c>
      <c r="BK207" s="204">
        <f t="shared" si="49"/>
        <v>0</v>
      </c>
      <c r="BL207" s="18" t="s">
        <v>211</v>
      </c>
      <c r="BM207" s="203" t="s">
        <v>1324</v>
      </c>
    </row>
    <row r="208" spans="1:65" s="2" customFormat="1" ht="24.2" customHeight="1">
      <c r="A208" s="35"/>
      <c r="B208" s="36"/>
      <c r="C208" s="192" t="s">
        <v>903</v>
      </c>
      <c r="D208" s="192" t="s">
        <v>207</v>
      </c>
      <c r="E208" s="193" t="s">
        <v>2737</v>
      </c>
      <c r="F208" s="194" t="s">
        <v>2738</v>
      </c>
      <c r="G208" s="195" t="s">
        <v>2678</v>
      </c>
      <c r="H208" s="196">
        <v>1</v>
      </c>
      <c r="I208" s="197"/>
      <c r="J208" s="198">
        <f t="shared" si="40"/>
        <v>0</v>
      </c>
      <c r="K208" s="194" t="s">
        <v>1</v>
      </c>
      <c r="L208" s="40"/>
      <c r="M208" s="199" t="s">
        <v>1</v>
      </c>
      <c r="N208" s="200" t="s">
        <v>41</v>
      </c>
      <c r="O208" s="72"/>
      <c r="P208" s="201">
        <f t="shared" si="41"/>
        <v>0</v>
      </c>
      <c r="Q208" s="201">
        <v>0</v>
      </c>
      <c r="R208" s="201">
        <f t="shared" si="42"/>
        <v>0</v>
      </c>
      <c r="S208" s="201">
        <v>0</v>
      </c>
      <c r="T208" s="202">
        <f t="shared" si="43"/>
        <v>0</v>
      </c>
      <c r="U208" s="35"/>
      <c r="V208" s="35"/>
      <c r="W208" s="35"/>
      <c r="X208" s="35"/>
      <c r="Y208" s="35"/>
      <c r="Z208" s="35"/>
      <c r="AA208" s="35"/>
      <c r="AB208" s="35"/>
      <c r="AC208" s="35"/>
      <c r="AD208" s="35"/>
      <c r="AE208" s="35"/>
      <c r="AR208" s="203" t="s">
        <v>211</v>
      </c>
      <c r="AT208" s="203" t="s">
        <v>207</v>
      </c>
      <c r="AU208" s="203" t="s">
        <v>84</v>
      </c>
      <c r="AY208" s="18" t="s">
        <v>205</v>
      </c>
      <c r="BE208" s="204">
        <f t="shared" si="44"/>
        <v>0</v>
      </c>
      <c r="BF208" s="204">
        <f t="shared" si="45"/>
        <v>0</v>
      </c>
      <c r="BG208" s="204">
        <f t="shared" si="46"/>
        <v>0</v>
      </c>
      <c r="BH208" s="204">
        <f t="shared" si="47"/>
        <v>0</v>
      </c>
      <c r="BI208" s="204">
        <f t="shared" si="48"/>
        <v>0</v>
      </c>
      <c r="BJ208" s="18" t="s">
        <v>84</v>
      </c>
      <c r="BK208" s="204">
        <f t="shared" si="49"/>
        <v>0</v>
      </c>
      <c r="BL208" s="18" t="s">
        <v>211</v>
      </c>
      <c r="BM208" s="203" t="s">
        <v>1335</v>
      </c>
    </row>
    <row r="209" spans="1:65" s="2" customFormat="1" ht="14.45" customHeight="1">
      <c r="A209" s="35"/>
      <c r="B209" s="36"/>
      <c r="C209" s="192" t="s">
        <v>907</v>
      </c>
      <c r="D209" s="192" t="s">
        <v>207</v>
      </c>
      <c r="E209" s="193" t="s">
        <v>2739</v>
      </c>
      <c r="F209" s="194" t="s">
        <v>2740</v>
      </c>
      <c r="G209" s="195" t="s">
        <v>2678</v>
      </c>
      <c r="H209" s="196">
        <v>1</v>
      </c>
      <c r="I209" s="197"/>
      <c r="J209" s="198">
        <f t="shared" si="40"/>
        <v>0</v>
      </c>
      <c r="K209" s="194" t="s">
        <v>1</v>
      </c>
      <c r="L209" s="40"/>
      <c r="M209" s="199" t="s">
        <v>1</v>
      </c>
      <c r="N209" s="200" t="s">
        <v>41</v>
      </c>
      <c r="O209" s="72"/>
      <c r="P209" s="201">
        <f t="shared" si="41"/>
        <v>0</v>
      </c>
      <c r="Q209" s="201">
        <v>0</v>
      </c>
      <c r="R209" s="201">
        <f t="shared" si="42"/>
        <v>0</v>
      </c>
      <c r="S209" s="201">
        <v>0</v>
      </c>
      <c r="T209" s="202">
        <f t="shared" si="43"/>
        <v>0</v>
      </c>
      <c r="U209" s="35"/>
      <c r="V209" s="35"/>
      <c r="W209" s="35"/>
      <c r="X209" s="35"/>
      <c r="Y209" s="35"/>
      <c r="Z209" s="35"/>
      <c r="AA209" s="35"/>
      <c r="AB209" s="35"/>
      <c r="AC209" s="35"/>
      <c r="AD209" s="35"/>
      <c r="AE209" s="35"/>
      <c r="AR209" s="203" t="s">
        <v>211</v>
      </c>
      <c r="AT209" s="203" t="s">
        <v>207</v>
      </c>
      <c r="AU209" s="203" t="s">
        <v>84</v>
      </c>
      <c r="AY209" s="18" t="s">
        <v>205</v>
      </c>
      <c r="BE209" s="204">
        <f t="shared" si="44"/>
        <v>0</v>
      </c>
      <c r="BF209" s="204">
        <f t="shared" si="45"/>
        <v>0</v>
      </c>
      <c r="BG209" s="204">
        <f t="shared" si="46"/>
        <v>0</v>
      </c>
      <c r="BH209" s="204">
        <f t="shared" si="47"/>
        <v>0</v>
      </c>
      <c r="BI209" s="204">
        <f t="shared" si="48"/>
        <v>0</v>
      </c>
      <c r="BJ209" s="18" t="s">
        <v>84</v>
      </c>
      <c r="BK209" s="204">
        <f t="shared" si="49"/>
        <v>0</v>
      </c>
      <c r="BL209" s="18" t="s">
        <v>211</v>
      </c>
      <c r="BM209" s="203" t="s">
        <v>1346</v>
      </c>
    </row>
    <row r="210" spans="1:65" s="2" customFormat="1" ht="14.45" customHeight="1">
      <c r="A210" s="35"/>
      <c r="B210" s="36"/>
      <c r="C210" s="192" t="s">
        <v>913</v>
      </c>
      <c r="D210" s="192" t="s">
        <v>207</v>
      </c>
      <c r="E210" s="193" t="s">
        <v>2741</v>
      </c>
      <c r="F210" s="194" t="s">
        <v>2694</v>
      </c>
      <c r="G210" s="195" t="s">
        <v>2678</v>
      </c>
      <c r="H210" s="196">
        <v>6</v>
      </c>
      <c r="I210" s="197"/>
      <c r="J210" s="198">
        <f t="shared" si="40"/>
        <v>0</v>
      </c>
      <c r="K210" s="194" t="s">
        <v>1</v>
      </c>
      <c r="L210" s="40"/>
      <c r="M210" s="199" t="s">
        <v>1</v>
      </c>
      <c r="N210" s="200" t="s">
        <v>41</v>
      </c>
      <c r="O210" s="72"/>
      <c r="P210" s="201">
        <f t="shared" si="41"/>
        <v>0</v>
      </c>
      <c r="Q210" s="201">
        <v>0</v>
      </c>
      <c r="R210" s="201">
        <f t="shared" si="42"/>
        <v>0</v>
      </c>
      <c r="S210" s="201">
        <v>0</v>
      </c>
      <c r="T210" s="202">
        <f t="shared" si="43"/>
        <v>0</v>
      </c>
      <c r="U210" s="35"/>
      <c r="V210" s="35"/>
      <c r="W210" s="35"/>
      <c r="X210" s="35"/>
      <c r="Y210" s="35"/>
      <c r="Z210" s="35"/>
      <c r="AA210" s="35"/>
      <c r="AB210" s="35"/>
      <c r="AC210" s="35"/>
      <c r="AD210" s="35"/>
      <c r="AE210" s="35"/>
      <c r="AR210" s="203" t="s">
        <v>211</v>
      </c>
      <c r="AT210" s="203" t="s">
        <v>207</v>
      </c>
      <c r="AU210" s="203" t="s">
        <v>84</v>
      </c>
      <c r="AY210" s="18" t="s">
        <v>205</v>
      </c>
      <c r="BE210" s="204">
        <f t="shared" si="44"/>
        <v>0</v>
      </c>
      <c r="BF210" s="204">
        <f t="shared" si="45"/>
        <v>0</v>
      </c>
      <c r="BG210" s="204">
        <f t="shared" si="46"/>
        <v>0</v>
      </c>
      <c r="BH210" s="204">
        <f t="shared" si="47"/>
        <v>0</v>
      </c>
      <c r="BI210" s="204">
        <f t="shared" si="48"/>
        <v>0</v>
      </c>
      <c r="BJ210" s="18" t="s">
        <v>84</v>
      </c>
      <c r="BK210" s="204">
        <f t="shared" si="49"/>
        <v>0</v>
      </c>
      <c r="BL210" s="18" t="s">
        <v>211</v>
      </c>
      <c r="BM210" s="203" t="s">
        <v>1355</v>
      </c>
    </row>
    <row r="211" spans="1:65" s="2" customFormat="1" ht="14.45" customHeight="1">
      <c r="A211" s="35"/>
      <c r="B211" s="36"/>
      <c r="C211" s="192" t="s">
        <v>919</v>
      </c>
      <c r="D211" s="192" t="s">
        <v>207</v>
      </c>
      <c r="E211" s="193" t="s">
        <v>2742</v>
      </c>
      <c r="F211" s="194" t="s">
        <v>2743</v>
      </c>
      <c r="G211" s="195" t="s">
        <v>2678</v>
      </c>
      <c r="H211" s="196">
        <v>7</v>
      </c>
      <c r="I211" s="197"/>
      <c r="J211" s="198">
        <f t="shared" si="40"/>
        <v>0</v>
      </c>
      <c r="K211" s="194" t="s">
        <v>1</v>
      </c>
      <c r="L211" s="40"/>
      <c r="M211" s="199" t="s">
        <v>1</v>
      </c>
      <c r="N211" s="200" t="s">
        <v>41</v>
      </c>
      <c r="O211" s="72"/>
      <c r="P211" s="201">
        <f t="shared" si="41"/>
        <v>0</v>
      </c>
      <c r="Q211" s="201">
        <v>0</v>
      </c>
      <c r="R211" s="201">
        <f t="shared" si="42"/>
        <v>0</v>
      </c>
      <c r="S211" s="201">
        <v>0</v>
      </c>
      <c r="T211" s="202">
        <f t="shared" si="43"/>
        <v>0</v>
      </c>
      <c r="U211" s="35"/>
      <c r="V211" s="35"/>
      <c r="W211" s="35"/>
      <c r="X211" s="35"/>
      <c r="Y211" s="35"/>
      <c r="Z211" s="35"/>
      <c r="AA211" s="35"/>
      <c r="AB211" s="35"/>
      <c r="AC211" s="35"/>
      <c r="AD211" s="35"/>
      <c r="AE211" s="35"/>
      <c r="AR211" s="203" t="s">
        <v>211</v>
      </c>
      <c r="AT211" s="203" t="s">
        <v>207</v>
      </c>
      <c r="AU211" s="203" t="s">
        <v>84</v>
      </c>
      <c r="AY211" s="18" t="s">
        <v>205</v>
      </c>
      <c r="BE211" s="204">
        <f t="shared" si="44"/>
        <v>0</v>
      </c>
      <c r="BF211" s="204">
        <f t="shared" si="45"/>
        <v>0</v>
      </c>
      <c r="BG211" s="204">
        <f t="shared" si="46"/>
        <v>0</v>
      </c>
      <c r="BH211" s="204">
        <f t="shared" si="47"/>
        <v>0</v>
      </c>
      <c r="BI211" s="204">
        <f t="shared" si="48"/>
        <v>0</v>
      </c>
      <c r="BJ211" s="18" t="s">
        <v>84</v>
      </c>
      <c r="BK211" s="204">
        <f t="shared" si="49"/>
        <v>0</v>
      </c>
      <c r="BL211" s="18" t="s">
        <v>211</v>
      </c>
      <c r="BM211" s="203" t="s">
        <v>1366</v>
      </c>
    </row>
    <row r="212" spans="1:65" s="2" customFormat="1" ht="14.45" customHeight="1">
      <c r="A212" s="35"/>
      <c r="B212" s="36"/>
      <c r="C212" s="192" t="s">
        <v>924</v>
      </c>
      <c r="D212" s="192" t="s">
        <v>207</v>
      </c>
      <c r="E212" s="193" t="s">
        <v>2744</v>
      </c>
      <c r="F212" s="194" t="s">
        <v>2745</v>
      </c>
      <c r="G212" s="195" t="s">
        <v>2678</v>
      </c>
      <c r="H212" s="196">
        <v>13</v>
      </c>
      <c r="I212" s="197"/>
      <c r="J212" s="198">
        <f t="shared" si="40"/>
        <v>0</v>
      </c>
      <c r="K212" s="194" t="s">
        <v>1</v>
      </c>
      <c r="L212" s="40"/>
      <c r="M212" s="199" t="s">
        <v>1</v>
      </c>
      <c r="N212" s="200" t="s">
        <v>41</v>
      </c>
      <c r="O212" s="72"/>
      <c r="P212" s="201">
        <f t="shared" si="41"/>
        <v>0</v>
      </c>
      <c r="Q212" s="201">
        <v>0</v>
      </c>
      <c r="R212" s="201">
        <f t="shared" si="42"/>
        <v>0</v>
      </c>
      <c r="S212" s="201">
        <v>0</v>
      </c>
      <c r="T212" s="202">
        <f t="shared" si="43"/>
        <v>0</v>
      </c>
      <c r="U212" s="35"/>
      <c r="V212" s="35"/>
      <c r="W212" s="35"/>
      <c r="X212" s="35"/>
      <c r="Y212" s="35"/>
      <c r="Z212" s="35"/>
      <c r="AA212" s="35"/>
      <c r="AB212" s="35"/>
      <c r="AC212" s="35"/>
      <c r="AD212" s="35"/>
      <c r="AE212" s="35"/>
      <c r="AR212" s="203" t="s">
        <v>211</v>
      </c>
      <c r="AT212" s="203" t="s">
        <v>207</v>
      </c>
      <c r="AU212" s="203" t="s">
        <v>84</v>
      </c>
      <c r="AY212" s="18" t="s">
        <v>205</v>
      </c>
      <c r="BE212" s="204">
        <f t="shared" si="44"/>
        <v>0</v>
      </c>
      <c r="BF212" s="204">
        <f t="shared" si="45"/>
        <v>0</v>
      </c>
      <c r="BG212" s="204">
        <f t="shared" si="46"/>
        <v>0</v>
      </c>
      <c r="BH212" s="204">
        <f t="shared" si="47"/>
        <v>0</v>
      </c>
      <c r="BI212" s="204">
        <f t="shared" si="48"/>
        <v>0</v>
      </c>
      <c r="BJ212" s="18" t="s">
        <v>84</v>
      </c>
      <c r="BK212" s="204">
        <f t="shared" si="49"/>
        <v>0</v>
      </c>
      <c r="BL212" s="18" t="s">
        <v>211</v>
      </c>
      <c r="BM212" s="203" t="s">
        <v>1379</v>
      </c>
    </row>
    <row r="213" spans="1:65" s="2" customFormat="1" ht="24.2" customHeight="1">
      <c r="A213" s="35"/>
      <c r="B213" s="36"/>
      <c r="C213" s="192" t="s">
        <v>929</v>
      </c>
      <c r="D213" s="192" t="s">
        <v>207</v>
      </c>
      <c r="E213" s="193" t="s">
        <v>2746</v>
      </c>
      <c r="F213" s="194" t="s">
        <v>2747</v>
      </c>
      <c r="G213" s="195" t="s">
        <v>2678</v>
      </c>
      <c r="H213" s="196">
        <v>6</v>
      </c>
      <c r="I213" s="197"/>
      <c r="J213" s="198">
        <f t="shared" si="40"/>
        <v>0</v>
      </c>
      <c r="K213" s="194" t="s">
        <v>1</v>
      </c>
      <c r="L213" s="40"/>
      <c r="M213" s="199" t="s">
        <v>1</v>
      </c>
      <c r="N213" s="200" t="s">
        <v>41</v>
      </c>
      <c r="O213" s="72"/>
      <c r="P213" s="201">
        <f t="shared" si="41"/>
        <v>0</v>
      </c>
      <c r="Q213" s="201">
        <v>0</v>
      </c>
      <c r="R213" s="201">
        <f t="shared" si="42"/>
        <v>0</v>
      </c>
      <c r="S213" s="201">
        <v>0</v>
      </c>
      <c r="T213" s="202">
        <f t="shared" si="43"/>
        <v>0</v>
      </c>
      <c r="U213" s="35"/>
      <c r="V213" s="35"/>
      <c r="W213" s="35"/>
      <c r="X213" s="35"/>
      <c r="Y213" s="35"/>
      <c r="Z213" s="35"/>
      <c r="AA213" s="35"/>
      <c r="AB213" s="35"/>
      <c r="AC213" s="35"/>
      <c r="AD213" s="35"/>
      <c r="AE213" s="35"/>
      <c r="AR213" s="203" t="s">
        <v>211</v>
      </c>
      <c r="AT213" s="203" t="s">
        <v>207</v>
      </c>
      <c r="AU213" s="203" t="s">
        <v>84</v>
      </c>
      <c r="AY213" s="18" t="s">
        <v>205</v>
      </c>
      <c r="BE213" s="204">
        <f t="shared" si="44"/>
        <v>0</v>
      </c>
      <c r="BF213" s="204">
        <f t="shared" si="45"/>
        <v>0</v>
      </c>
      <c r="BG213" s="204">
        <f t="shared" si="46"/>
        <v>0</v>
      </c>
      <c r="BH213" s="204">
        <f t="shared" si="47"/>
        <v>0</v>
      </c>
      <c r="BI213" s="204">
        <f t="shared" si="48"/>
        <v>0</v>
      </c>
      <c r="BJ213" s="18" t="s">
        <v>84</v>
      </c>
      <c r="BK213" s="204">
        <f t="shared" si="49"/>
        <v>0</v>
      </c>
      <c r="BL213" s="18" t="s">
        <v>211</v>
      </c>
      <c r="BM213" s="203" t="s">
        <v>1394</v>
      </c>
    </row>
    <row r="214" spans="1:65" s="2" customFormat="1" ht="14.45" customHeight="1">
      <c r="A214" s="35"/>
      <c r="B214" s="36"/>
      <c r="C214" s="192" t="s">
        <v>935</v>
      </c>
      <c r="D214" s="192" t="s">
        <v>207</v>
      </c>
      <c r="E214" s="193" t="s">
        <v>2748</v>
      </c>
      <c r="F214" s="194" t="s">
        <v>2749</v>
      </c>
      <c r="G214" s="195" t="s">
        <v>2678</v>
      </c>
      <c r="H214" s="196">
        <v>1</v>
      </c>
      <c r="I214" s="197"/>
      <c r="J214" s="198">
        <f t="shared" si="40"/>
        <v>0</v>
      </c>
      <c r="K214" s="194" t="s">
        <v>1</v>
      </c>
      <c r="L214" s="40"/>
      <c r="M214" s="199" t="s">
        <v>1</v>
      </c>
      <c r="N214" s="200" t="s">
        <v>41</v>
      </c>
      <c r="O214" s="72"/>
      <c r="P214" s="201">
        <f t="shared" si="41"/>
        <v>0</v>
      </c>
      <c r="Q214" s="201">
        <v>0</v>
      </c>
      <c r="R214" s="201">
        <f t="shared" si="42"/>
        <v>0</v>
      </c>
      <c r="S214" s="201">
        <v>0</v>
      </c>
      <c r="T214" s="202">
        <f t="shared" si="43"/>
        <v>0</v>
      </c>
      <c r="U214" s="35"/>
      <c r="V214" s="35"/>
      <c r="W214" s="35"/>
      <c r="X214" s="35"/>
      <c r="Y214" s="35"/>
      <c r="Z214" s="35"/>
      <c r="AA214" s="35"/>
      <c r="AB214" s="35"/>
      <c r="AC214" s="35"/>
      <c r="AD214" s="35"/>
      <c r="AE214" s="35"/>
      <c r="AR214" s="203" t="s">
        <v>211</v>
      </c>
      <c r="AT214" s="203" t="s">
        <v>207</v>
      </c>
      <c r="AU214" s="203" t="s">
        <v>84</v>
      </c>
      <c r="AY214" s="18" t="s">
        <v>205</v>
      </c>
      <c r="BE214" s="204">
        <f t="shared" si="44"/>
        <v>0</v>
      </c>
      <c r="BF214" s="204">
        <f t="shared" si="45"/>
        <v>0</v>
      </c>
      <c r="BG214" s="204">
        <f t="shared" si="46"/>
        <v>0</v>
      </c>
      <c r="BH214" s="204">
        <f t="shared" si="47"/>
        <v>0</v>
      </c>
      <c r="BI214" s="204">
        <f t="shared" si="48"/>
        <v>0</v>
      </c>
      <c r="BJ214" s="18" t="s">
        <v>84</v>
      </c>
      <c r="BK214" s="204">
        <f t="shared" si="49"/>
        <v>0</v>
      </c>
      <c r="BL214" s="18" t="s">
        <v>211</v>
      </c>
      <c r="BM214" s="203" t="s">
        <v>1406</v>
      </c>
    </row>
    <row r="215" spans="1:65" s="2" customFormat="1" ht="14.45" customHeight="1">
      <c r="A215" s="35"/>
      <c r="B215" s="36"/>
      <c r="C215" s="192" t="s">
        <v>941</v>
      </c>
      <c r="D215" s="192" t="s">
        <v>207</v>
      </c>
      <c r="E215" s="193" t="s">
        <v>2750</v>
      </c>
      <c r="F215" s="194" t="s">
        <v>2708</v>
      </c>
      <c r="G215" s="195" t="s">
        <v>2678</v>
      </c>
      <c r="H215" s="196">
        <v>58</v>
      </c>
      <c r="I215" s="197"/>
      <c r="J215" s="198">
        <f t="shared" si="40"/>
        <v>0</v>
      </c>
      <c r="K215" s="194" t="s">
        <v>1</v>
      </c>
      <c r="L215" s="40"/>
      <c r="M215" s="199" t="s">
        <v>1</v>
      </c>
      <c r="N215" s="200" t="s">
        <v>41</v>
      </c>
      <c r="O215" s="72"/>
      <c r="P215" s="201">
        <f t="shared" si="41"/>
        <v>0</v>
      </c>
      <c r="Q215" s="201">
        <v>0</v>
      </c>
      <c r="R215" s="201">
        <f t="shared" si="42"/>
        <v>0</v>
      </c>
      <c r="S215" s="201">
        <v>0</v>
      </c>
      <c r="T215" s="202">
        <f t="shared" si="43"/>
        <v>0</v>
      </c>
      <c r="U215" s="35"/>
      <c r="V215" s="35"/>
      <c r="W215" s="35"/>
      <c r="X215" s="35"/>
      <c r="Y215" s="35"/>
      <c r="Z215" s="35"/>
      <c r="AA215" s="35"/>
      <c r="AB215" s="35"/>
      <c r="AC215" s="35"/>
      <c r="AD215" s="35"/>
      <c r="AE215" s="35"/>
      <c r="AR215" s="203" t="s">
        <v>211</v>
      </c>
      <c r="AT215" s="203" t="s">
        <v>207</v>
      </c>
      <c r="AU215" s="203" t="s">
        <v>84</v>
      </c>
      <c r="AY215" s="18" t="s">
        <v>205</v>
      </c>
      <c r="BE215" s="204">
        <f t="shared" si="44"/>
        <v>0</v>
      </c>
      <c r="BF215" s="204">
        <f t="shared" si="45"/>
        <v>0</v>
      </c>
      <c r="BG215" s="204">
        <f t="shared" si="46"/>
        <v>0</v>
      </c>
      <c r="BH215" s="204">
        <f t="shared" si="47"/>
        <v>0</v>
      </c>
      <c r="BI215" s="204">
        <f t="shared" si="48"/>
        <v>0</v>
      </c>
      <c r="BJ215" s="18" t="s">
        <v>84</v>
      </c>
      <c r="BK215" s="204">
        <f t="shared" si="49"/>
        <v>0</v>
      </c>
      <c r="BL215" s="18" t="s">
        <v>211</v>
      </c>
      <c r="BM215" s="203" t="s">
        <v>1417</v>
      </c>
    </row>
    <row r="216" spans="1:65" s="2" customFormat="1" ht="14.45" customHeight="1">
      <c r="A216" s="35"/>
      <c r="B216" s="36"/>
      <c r="C216" s="192" t="s">
        <v>947</v>
      </c>
      <c r="D216" s="192" t="s">
        <v>207</v>
      </c>
      <c r="E216" s="193" t="s">
        <v>2751</v>
      </c>
      <c r="F216" s="194" t="s">
        <v>2710</v>
      </c>
      <c r="G216" s="195" t="s">
        <v>2678</v>
      </c>
      <c r="H216" s="196">
        <v>3</v>
      </c>
      <c r="I216" s="197"/>
      <c r="J216" s="198">
        <f t="shared" si="40"/>
        <v>0</v>
      </c>
      <c r="K216" s="194" t="s">
        <v>1</v>
      </c>
      <c r="L216" s="40"/>
      <c r="M216" s="199" t="s">
        <v>1</v>
      </c>
      <c r="N216" s="200" t="s">
        <v>41</v>
      </c>
      <c r="O216" s="72"/>
      <c r="P216" s="201">
        <f t="shared" si="41"/>
        <v>0</v>
      </c>
      <c r="Q216" s="201">
        <v>0</v>
      </c>
      <c r="R216" s="201">
        <f t="shared" si="42"/>
        <v>0</v>
      </c>
      <c r="S216" s="201">
        <v>0</v>
      </c>
      <c r="T216" s="202">
        <f t="shared" si="43"/>
        <v>0</v>
      </c>
      <c r="U216" s="35"/>
      <c r="V216" s="35"/>
      <c r="W216" s="35"/>
      <c r="X216" s="35"/>
      <c r="Y216" s="35"/>
      <c r="Z216" s="35"/>
      <c r="AA216" s="35"/>
      <c r="AB216" s="35"/>
      <c r="AC216" s="35"/>
      <c r="AD216" s="35"/>
      <c r="AE216" s="35"/>
      <c r="AR216" s="203" t="s">
        <v>211</v>
      </c>
      <c r="AT216" s="203" t="s">
        <v>207</v>
      </c>
      <c r="AU216" s="203" t="s">
        <v>84</v>
      </c>
      <c r="AY216" s="18" t="s">
        <v>205</v>
      </c>
      <c r="BE216" s="204">
        <f t="shared" si="44"/>
        <v>0</v>
      </c>
      <c r="BF216" s="204">
        <f t="shared" si="45"/>
        <v>0</v>
      </c>
      <c r="BG216" s="204">
        <f t="shared" si="46"/>
        <v>0</v>
      </c>
      <c r="BH216" s="204">
        <f t="shared" si="47"/>
        <v>0</v>
      </c>
      <c r="BI216" s="204">
        <f t="shared" si="48"/>
        <v>0</v>
      </c>
      <c r="BJ216" s="18" t="s">
        <v>84</v>
      </c>
      <c r="BK216" s="204">
        <f t="shared" si="49"/>
        <v>0</v>
      </c>
      <c r="BL216" s="18" t="s">
        <v>211</v>
      </c>
      <c r="BM216" s="203" t="s">
        <v>1427</v>
      </c>
    </row>
    <row r="217" spans="1:65" s="2" customFormat="1" ht="14.45" customHeight="1">
      <c r="A217" s="35"/>
      <c r="B217" s="36"/>
      <c r="C217" s="192" t="s">
        <v>952</v>
      </c>
      <c r="D217" s="192" t="s">
        <v>207</v>
      </c>
      <c r="E217" s="193" t="s">
        <v>2752</v>
      </c>
      <c r="F217" s="194" t="s">
        <v>2712</v>
      </c>
      <c r="G217" s="195" t="s">
        <v>2678</v>
      </c>
      <c r="H217" s="196">
        <v>22</v>
      </c>
      <c r="I217" s="197"/>
      <c r="J217" s="198">
        <f t="shared" si="40"/>
        <v>0</v>
      </c>
      <c r="K217" s="194" t="s">
        <v>1</v>
      </c>
      <c r="L217" s="40"/>
      <c r="M217" s="199" t="s">
        <v>1</v>
      </c>
      <c r="N217" s="200" t="s">
        <v>41</v>
      </c>
      <c r="O217" s="72"/>
      <c r="P217" s="201">
        <f t="shared" si="41"/>
        <v>0</v>
      </c>
      <c r="Q217" s="201">
        <v>0</v>
      </c>
      <c r="R217" s="201">
        <f t="shared" si="42"/>
        <v>0</v>
      </c>
      <c r="S217" s="201">
        <v>0</v>
      </c>
      <c r="T217" s="202">
        <f t="shared" si="43"/>
        <v>0</v>
      </c>
      <c r="U217" s="35"/>
      <c r="V217" s="35"/>
      <c r="W217" s="35"/>
      <c r="X217" s="35"/>
      <c r="Y217" s="35"/>
      <c r="Z217" s="35"/>
      <c r="AA217" s="35"/>
      <c r="AB217" s="35"/>
      <c r="AC217" s="35"/>
      <c r="AD217" s="35"/>
      <c r="AE217" s="35"/>
      <c r="AR217" s="203" t="s">
        <v>211</v>
      </c>
      <c r="AT217" s="203" t="s">
        <v>207</v>
      </c>
      <c r="AU217" s="203" t="s">
        <v>84</v>
      </c>
      <c r="AY217" s="18" t="s">
        <v>205</v>
      </c>
      <c r="BE217" s="204">
        <f t="shared" si="44"/>
        <v>0</v>
      </c>
      <c r="BF217" s="204">
        <f t="shared" si="45"/>
        <v>0</v>
      </c>
      <c r="BG217" s="204">
        <f t="shared" si="46"/>
        <v>0</v>
      </c>
      <c r="BH217" s="204">
        <f t="shared" si="47"/>
        <v>0</v>
      </c>
      <c r="BI217" s="204">
        <f t="shared" si="48"/>
        <v>0</v>
      </c>
      <c r="BJ217" s="18" t="s">
        <v>84</v>
      </c>
      <c r="BK217" s="204">
        <f t="shared" si="49"/>
        <v>0</v>
      </c>
      <c r="BL217" s="18" t="s">
        <v>211</v>
      </c>
      <c r="BM217" s="203" t="s">
        <v>1438</v>
      </c>
    </row>
    <row r="218" spans="1:65" s="2" customFormat="1" ht="14.45" customHeight="1">
      <c r="A218" s="35"/>
      <c r="B218" s="36"/>
      <c r="C218" s="192" t="s">
        <v>956</v>
      </c>
      <c r="D218" s="192" t="s">
        <v>207</v>
      </c>
      <c r="E218" s="193" t="s">
        <v>2753</v>
      </c>
      <c r="F218" s="194" t="s">
        <v>2714</v>
      </c>
      <c r="G218" s="195" t="s">
        <v>2678</v>
      </c>
      <c r="H218" s="196">
        <v>8</v>
      </c>
      <c r="I218" s="197"/>
      <c r="J218" s="198">
        <f t="shared" si="40"/>
        <v>0</v>
      </c>
      <c r="K218" s="194" t="s">
        <v>1</v>
      </c>
      <c r="L218" s="40"/>
      <c r="M218" s="199" t="s">
        <v>1</v>
      </c>
      <c r="N218" s="200" t="s">
        <v>41</v>
      </c>
      <c r="O218" s="72"/>
      <c r="P218" s="201">
        <f t="shared" si="41"/>
        <v>0</v>
      </c>
      <c r="Q218" s="201">
        <v>0</v>
      </c>
      <c r="R218" s="201">
        <f t="shared" si="42"/>
        <v>0</v>
      </c>
      <c r="S218" s="201">
        <v>0</v>
      </c>
      <c r="T218" s="202">
        <f t="shared" si="43"/>
        <v>0</v>
      </c>
      <c r="U218" s="35"/>
      <c r="V218" s="35"/>
      <c r="W218" s="35"/>
      <c r="X218" s="35"/>
      <c r="Y218" s="35"/>
      <c r="Z218" s="35"/>
      <c r="AA218" s="35"/>
      <c r="AB218" s="35"/>
      <c r="AC218" s="35"/>
      <c r="AD218" s="35"/>
      <c r="AE218" s="35"/>
      <c r="AR218" s="203" t="s">
        <v>211</v>
      </c>
      <c r="AT218" s="203" t="s">
        <v>207</v>
      </c>
      <c r="AU218" s="203" t="s">
        <v>84</v>
      </c>
      <c r="AY218" s="18" t="s">
        <v>205</v>
      </c>
      <c r="BE218" s="204">
        <f t="shared" si="44"/>
        <v>0</v>
      </c>
      <c r="BF218" s="204">
        <f t="shared" si="45"/>
        <v>0</v>
      </c>
      <c r="BG218" s="204">
        <f t="shared" si="46"/>
        <v>0</v>
      </c>
      <c r="BH218" s="204">
        <f t="shared" si="47"/>
        <v>0</v>
      </c>
      <c r="BI218" s="204">
        <f t="shared" si="48"/>
        <v>0</v>
      </c>
      <c r="BJ218" s="18" t="s">
        <v>84</v>
      </c>
      <c r="BK218" s="204">
        <f t="shared" si="49"/>
        <v>0</v>
      </c>
      <c r="BL218" s="18" t="s">
        <v>211</v>
      </c>
      <c r="BM218" s="203" t="s">
        <v>1450</v>
      </c>
    </row>
    <row r="219" spans="1:65" s="2" customFormat="1" ht="14.45" customHeight="1">
      <c r="A219" s="35"/>
      <c r="B219" s="36"/>
      <c r="C219" s="192" t="s">
        <v>960</v>
      </c>
      <c r="D219" s="192" t="s">
        <v>207</v>
      </c>
      <c r="E219" s="193" t="s">
        <v>2754</v>
      </c>
      <c r="F219" s="194" t="s">
        <v>2716</v>
      </c>
      <c r="G219" s="195" t="s">
        <v>2678</v>
      </c>
      <c r="H219" s="196">
        <v>10</v>
      </c>
      <c r="I219" s="197"/>
      <c r="J219" s="198">
        <f t="shared" si="40"/>
        <v>0</v>
      </c>
      <c r="K219" s="194" t="s">
        <v>1</v>
      </c>
      <c r="L219" s="40"/>
      <c r="M219" s="199" t="s">
        <v>1</v>
      </c>
      <c r="N219" s="200" t="s">
        <v>41</v>
      </c>
      <c r="O219" s="72"/>
      <c r="P219" s="201">
        <f t="shared" si="41"/>
        <v>0</v>
      </c>
      <c r="Q219" s="201">
        <v>0</v>
      </c>
      <c r="R219" s="201">
        <f t="shared" si="42"/>
        <v>0</v>
      </c>
      <c r="S219" s="201">
        <v>0</v>
      </c>
      <c r="T219" s="202">
        <f t="shared" si="43"/>
        <v>0</v>
      </c>
      <c r="U219" s="35"/>
      <c r="V219" s="35"/>
      <c r="W219" s="35"/>
      <c r="X219" s="35"/>
      <c r="Y219" s="35"/>
      <c r="Z219" s="35"/>
      <c r="AA219" s="35"/>
      <c r="AB219" s="35"/>
      <c r="AC219" s="35"/>
      <c r="AD219" s="35"/>
      <c r="AE219" s="35"/>
      <c r="AR219" s="203" t="s">
        <v>211</v>
      </c>
      <c r="AT219" s="203" t="s">
        <v>207</v>
      </c>
      <c r="AU219" s="203" t="s">
        <v>84</v>
      </c>
      <c r="AY219" s="18" t="s">
        <v>205</v>
      </c>
      <c r="BE219" s="204">
        <f t="shared" si="44"/>
        <v>0</v>
      </c>
      <c r="BF219" s="204">
        <f t="shared" si="45"/>
        <v>0</v>
      </c>
      <c r="BG219" s="204">
        <f t="shared" si="46"/>
        <v>0</v>
      </c>
      <c r="BH219" s="204">
        <f t="shared" si="47"/>
        <v>0</v>
      </c>
      <c r="BI219" s="204">
        <f t="shared" si="48"/>
        <v>0</v>
      </c>
      <c r="BJ219" s="18" t="s">
        <v>84</v>
      </c>
      <c r="BK219" s="204">
        <f t="shared" si="49"/>
        <v>0</v>
      </c>
      <c r="BL219" s="18" t="s">
        <v>211</v>
      </c>
      <c r="BM219" s="203" t="s">
        <v>1462</v>
      </c>
    </row>
    <row r="220" spans="1:65" s="2" customFormat="1" ht="24.2" customHeight="1">
      <c r="A220" s="35"/>
      <c r="B220" s="36"/>
      <c r="C220" s="192" t="s">
        <v>966</v>
      </c>
      <c r="D220" s="192" t="s">
        <v>207</v>
      </c>
      <c r="E220" s="193" t="s">
        <v>2755</v>
      </c>
      <c r="F220" s="194" t="s">
        <v>2756</v>
      </c>
      <c r="G220" s="195" t="s">
        <v>2678</v>
      </c>
      <c r="H220" s="196">
        <v>1</v>
      </c>
      <c r="I220" s="197"/>
      <c r="J220" s="198">
        <f t="shared" si="40"/>
        <v>0</v>
      </c>
      <c r="K220" s="194" t="s">
        <v>1</v>
      </c>
      <c r="L220" s="40"/>
      <c r="M220" s="199" t="s">
        <v>1</v>
      </c>
      <c r="N220" s="200" t="s">
        <v>41</v>
      </c>
      <c r="O220" s="72"/>
      <c r="P220" s="201">
        <f t="shared" si="41"/>
        <v>0</v>
      </c>
      <c r="Q220" s="201">
        <v>0</v>
      </c>
      <c r="R220" s="201">
        <f t="shared" si="42"/>
        <v>0</v>
      </c>
      <c r="S220" s="201">
        <v>0</v>
      </c>
      <c r="T220" s="202">
        <f t="shared" si="43"/>
        <v>0</v>
      </c>
      <c r="U220" s="35"/>
      <c r="V220" s="35"/>
      <c r="W220" s="35"/>
      <c r="X220" s="35"/>
      <c r="Y220" s="35"/>
      <c r="Z220" s="35"/>
      <c r="AA220" s="35"/>
      <c r="AB220" s="35"/>
      <c r="AC220" s="35"/>
      <c r="AD220" s="35"/>
      <c r="AE220" s="35"/>
      <c r="AR220" s="203" t="s">
        <v>211</v>
      </c>
      <c r="AT220" s="203" t="s">
        <v>207</v>
      </c>
      <c r="AU220" s="203" t="s">
        <v>84</v>
      </c>
      <c r="AY220" s="18" t="s">
        <v>205</v>
      </c>
      <c r="BE220" s="204">
        <f t="shared" si="44"/>
        <v>0</v>
      </c>
      <c r="BF220" s="204">
        <f t="shared" si="45"/>
        <v>0</v>
      </c>
      <c r="BG220" s="204">
        <f t="shared" si="46"/>
        <v>0</v>
      </c>
      <c r="BH220" s="204">
        <f t="shared" si="47"/>
        <v>0</v>
      </c>
      <c r="BI220" s="204">
        <f t="shared" si="48"/>
        <v>0</v>
      </c>
      <c r="BJ220" s="18" t="s">
        <v>84</v>
      </c>
      <c r="BK220" s="204">
        <f t="shared" si="49"/>
        <v>0</v>
      </c>
      <c r="BL220" s="18" t="s">
        <v>211</v>
      </c>
      <c r="BM220" s="203" t="s">
        <v>1475</v>
      </c>
    </row>
    <row r="221" spans="1:47" s="2" customFormat="1" ht="19.5">
      <c r="A221" s="35"/>
      <c r="B221" s="36"/>
      <c r="C221" s="37"/>
      <c r="D221" s="205" t="s">
        <v>225</v>
      </c>
      <c r="E221" s="37"/>
      <c r="F221" s="206" t="s">
        <v>2757</v>
      </c>
      <c r="G221" s="37"/>
      <c r="H221" s="37"/>
      <c r="I221" s="207"/>
      <c r="J221" s="37"/>
      <c r="K221" s="37"/>
      <c r="L221" s="40"/>
      <c r="M221" s="208"/>
      <c r="N221" s="209"/>
      <c r="O221" s="72"/>
      <c r="P221" s="72"/>
      <c r="Q221" s="72"/>
      <c r="R221" s="72"/>
      <c r="S221" s="72"/>
      <c r="T221" s="73"/>
      <c r="U221" s="35"/>
      <c r="V221" s="35"/>
      <c r="W221" s="35"/>
      <c r="X221" s="35"/>
      <c r="Y221" s="35"/>
      <c r="Z221" s="35"/>
      <c r="AA221" s="35"/>
      <c r="AB221" s="35"/>
      <c r="AC221" s="35"/>
      <c r="AD221" s="35"/>
      <c r="AE221" s="35"/>
      <c r="AT221" s="18" t="s">
        <v>225</v>
      </c>
      <c r="AU221" s="18" t="s">
        <v>84</v>
      </c>
    </row>
    <row r="222" spans="1:65" s="2" customFormat="1" ht="14.45" customHeight="1">
      <c r="A222" s="35"/>
      <c r="B222" s="36"/>
      <c r="C222" s="192" t="s">
        <v>971</v>
      </c>
      <c r="D222" s="192" t="s">
        <v>207</v>
      </c>
      <c r="E222" s="193" t="s">
        <v>2758</v>
      </c>
      <c r="F222" s="194" t="s">
        <v>2759</v>
      </c>
      <c r="G222" s="195" t="s">
        <v>2678</v>
      </c>
      <c r="H222" s="196">
        <v>1</v>
      </c>
      <c r="I222" s="197"/>
      <c r="J222" s="198">
        <f>ROUND(I222*H222,2)</f>
        <v>0</v>
      </c>
      <c r="K222" s="194" t="s">
        <v>1</v>
      </c>
      <c r="L222" s="40"/>
      <c r="M222" s="199" t="s">
        <v>1</v>
      </c>
      <c r="N222" s="200" t="s">
        <v>41</v>
      </c>
      <c r="O222" s="72"/>
      <c r="P222" s="201">
        <f>O222*H222</f>
        <v>0</v>
      </c>
      <c r="Q222" s="201">
        <v>0</v>
      </c>
      <c r="R222" s="201">
        <f>Q222*H222</f>
        <v>0</v>
      </c>
      <c r="S222" s="201">
        <v>0</v>
      </c>
      <c r="T222" s="202">
        <f>S222*H222</f>
        <v>0</v>
      </c>
      <c r="U222" s="35"/>
      <c r="V222" s="35"/>
      <c r="W222" s="35"/>
      <c r="X222" s="35"/>
      <c r="Y222" s="35"/>
      <c r="Z222" s="35"/>
      <c r="AA222" s="35"/>
      <c r="AB222" s="35"/>
      <c r="AC222" s="35"/>
      <c r="AD222" s="35"/>
      <c r="AE222" s="35"/>
      <c r="AR222" s="203" t="s">
        <v>211</v>
      </c>
      <c r="AT222" s="203" t="s">
        <v>207</v>
      </c>
      <c r="AU222" s="203" t="s">
        <v>84</v>
      </c>
      <c r="AY222" s="18" t="s">
        <v>205</v>
      </c>
      <c r="BE222" s="204">
        <f>IF(N222="základní",J222,0)</f>
        <v>0</v>
      </c>
      <c r="BF222" s="204">
        <f>IF(N222="snížená",J222,0)</f>
        <v>0</v>
      </c>
      <c r="BG222" s="204">
        <f>IF(N222="zákl. přenesená",J222,0)</f>
        <v>0</v>
      </c>
      <c r="BH222" s="204">
        <f>IF(N222="sníž. přenesená",J222,0)</f>
        <v>0</v>
      </c>
      <c r="BI222" s="204">
        <f>IF(N222="nulová",J222,0)</f>
        <v>0</v>
      </c>
      <c r="BJ222" s="18" t="s">
        <v>84</v>
      </c>
      <c r="BK222" s="204">
        <f>ROUND(I222*H222,2)</f>
        <v>0</v>
      </c>
      <c r="BL222" s="18" t="s">
        <v>211</v>
      </c>
      <c r="BM222" s="203" t="s">
        <v>1486</v>
      </c>
    </row>
    <row r="223" spans="1:47" s="2" customFormat="1" ht="19.5">
      <c r="A223" s="35"/>
      <c r="B223" s="36"/>
      <c r="C223" s="37"/>
      <c r="D223" s="205" t="s">
        <v>225</v>
      </c>
      <c r="E223" s="37"/>
      <c r="F223" s="206" t="s">
        <v>2760</v>
      </c>
      <c r="G223" s="37"/>
      <c r="H223" s="37"/>
      <c r="I223" s="207"/>
      <c r="J223" s="37"/>
      <c r="K223" s="37"/>
      <c r="L223" s="40"/>
      <c r="M223" s="210"/>
      <c r="N223" s="211"/>
      <c r="O223" s="212"/>
      <c r="P223" s="212"/>
      <c r="Q223" s="212"/>
      <c r="R223" s="212"/>
      <c r="S223" s="212"/>
      <c r="T223" s="213"/>
      <c r="U223" s="35"/>
      <c r="V223" s="35"/>
      <c r="W223" s="35"/>
      <c r="X223" s="35"/>
      <c r="Y223" s="35"/>
      <c r="Z223" s="35"/>
      <c r="AA223" s="35"/>
      <c r="AB223" s="35"/>
      <c r="AC223" s="35"/>
      <c r="AD223" s="35"/>
      <c r="AE223" s="35"/>
      <c r="AT223" s="18" t="s">
        <v>225</v>
      </c>
      <c r="AU223" s="18" t="s">
        <v>84</v>
      </c>
    </row>
    <row r="224" spans="1:31" s="2" customFormat="1" ht="6.95" customHeight="1">
      <c r="A224" s="35"/>
      <c r="B224" s="55"/>
      <c r="C224" s="56"/>
      <c r="D224" s="56"/>
      <c r="E224" s="56"/>
      <c r="F224" s="56"/>
      <c r="G224" s="56"/>
      <c r="H224" s="56"/>
      <c r="I224" s="56"/>
      <c r="J224" s="56"/>
      <c r="K224" s="56"/>
      <c r="L224" s="40"/>
      <c r="M224" s="35"/>
      <c r="O224" s="35"/>
      <c r="P224" s="35"/>
      <c r="Q224" s="35"/>
      <c r="R224" s="35"/>
      <c r="S224" s="35"/>
      <c r="T224" s="35"/>
      <c r="U224" s="35"/>
      <c r="V224" s="35"/>
      <c r="W224" s="35"/>
      <c r="X224" s="35"/>
      <c r="Y224" s="35"/>
      <c r="Z224" s="35"/>
      <c r="AA224" s="35"/>
      <c r="AB224" s="35"/>
      <c r="AC224" s="35"/>
      <c r="AD224" s="35"/>
      <c r="AE224" s="35"/>
    </row>
  </sheetData>
  <sheetProtection algorithmName="SHA-512" hashValue="yjKRBF5Xss/3v5iDUXkIOI6SxfWLyomA/To8rCwD1aALBrKC1L1R1/NwdkNGNTmvugOoHYCYa4k+ZnIo4Mrg1w==" saltValue="/FxYZrkG6SbLDOSL87XE4l0Tn4r+2oXHpXlBIS9k86y7v2A2lriOuoumCkR9Kxn2Ifspi4ibZvADCkwfwsRMsg==" spinCount="100000" sheet="1" objects="1" scenarios="1" formatColumns="0" formatRows="0" autoFilter="0"/>
  <autoFilter ref="C121:K223"/>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102</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2761</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ROUND((SUM(BE120:BE161)),2)</f>
        <v>0</v>
      </c>
      <c r="G33" s="35"/>
      <c r="H33" s="35"/>
      <c r="I33" s="131">
        <v>0.21</v>
      </c>
      <c r="J33" s="130">
        <f>ROUND(((SUM(BE120:BE161))*I33),2)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ROUND((SUM(BF120:BF161)),2)</f>
        <v>0</v>
      </c>
      <c r="G34" s="35"/>
      <c r="H34" s="35"/>
      <c r="I34" s="131">
        <v>0.15</v>
      </c>
      <c r="J34" s="130">
        <f>ROUND(((SUM(BF120:BF161))*I34),2)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ROUND((SUM(BG120:BG161)),2)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ROUND((SUM(BH120:BH161)),2)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ROUND((SUM(BI120:BI161)),2)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02.4 - Ambulantní trakt - strukturovaná kabeláž</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2762</v>
      </c>
      <c r="E97" s="157"/>
      <c r="F97" s="157"/>
      <c r="G97" s="157"/>
      <c r="H97" s="157"/>
      <c r="I97" s="157"/>
      <c r="J97" s="158">
        <f>J121</f>
        <v>0</v>
      </c>
      <c r="K97" s="155"/>
      <c r="L97" s="159"/>
    </row>
    <row r="98" spans="2:12" s="10" customFormat="1" ht="19.9" customHeight="1">
      <c r="B98" s="160"/>
      <c r="C98" s="105"/>
      <c r="D98" s="161" t="s">
        <v>2763</v>
      </c>
      <c r="E98" s="162"/>
      <c r="F98" s="162"/>
      <c r="G98" s="162"/>
      <c r="H98" s="162"/>
      <c r="I98" s="162"/>
      <c r="J98" s="163">
        <f>J122</f>
        <v>0</v>
      </c>
      <c r="K98" s="105"/>
      <c r="L98" s="164"/>
    </row>
    <row r="99" spans="2:12" s="10" customFormat="1" ht="19.9" customHeight="1">
      <c r="B99" s="160"/>
      <c r="C99" s="105"/>
      <c r="D99" s="161" t="s">
        <v>2764</v>
      </c>
      <c r="E99" s="162"/>
      <c r="F99" s="162"/>
      <c r="G99" s="162"/>
      <c r="H99" s="162"/>
      <c r="I99" s="162"/>
      <c r="J99" s="163">
        <f>J140</f>
        <v>0</v>
      </c>
      <c r="K99" s="105"/>
      <c r="L99" s="164"/>
    </row>
    <row r="100" spans="2:12" s="10" customFormat="1" ht="19.9" customHeight="1">
      <c r="B100" s="160"/>
      <c r="C100" s="105"/>
      <c r="D100" s="161" t="s">
        <v>2765</v>
      </c>
      <c r="E100" s="162"/>
      <c r="F100" s="162"/>
      <c r="G100" s="162"/>
      <c r="H100" s="162"/>
      <c r="I100" s="162"/>
      <c r="J100" s="163">
        <f>J154</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02.4 - Ambulantní trakt - strukturovaná kabeláž</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f>
        <v>0</v>
      </c>
      <c r="Q120" s="80"/>
      <c r="R120" s="173">
        <f>R121</f>
        <v>0</v>
      </c>
      <c r="S120" s="80"/>
      <c r="T120" s="174">
        <f>T121</f>
        <v>0</v>
      </c>
      <c r="U120" s="35"/>
      <c r="V120" s="35"/>
      <c r="W120" s="35"/>
      <c r="X120" s="35"/>
      <c r="Y120" s="35"/>
      <c r="Z120" s="35"/>
      <c r="AA120" s="35"/>
      <c r="AB120" s="35"/>
      <c r="AC120" s="35"/>
      <c r="AD120" s="35"/>
      <c r="AE120" s="35"/>
      <c r="AT120" s="18" t="s">
        <v>75</v>
      </c>
      <c r="AU120" s="18" t="s">
        <v>183</v>
      </c>
      <c r="BK120" s="175">
        <f>BK121</f>
        <v>0</v>
      </c>
    </row>
    <row r="121" spans="2:63" s="12" customFormat="1" ht="25.9" customHeight="1">
      <c r="B121" s="176"/>
      <c r="C121" s="177"/>
      <c r="D121" s="178" t="s">
        <v>75</v>
      </c>
      <c r="E121" s="179" t="s">
        <v>2674</v>
      </c>
      <c r="F121" s="179" t="s">
        <v>2766</v>
      </c>
      <c r="G121" s="177"/>
      <c r="H121" s="177"/>
      <c r="I121" s="180"/>
      <c r="J121" s="181">
        <f>BK121</f>
        <v>0</v>
      </c>
      <c r="K121" s="177"/>
      <c r="L121" s="182"/>
      <c r="M121" s="183"/>
      <c r="N121" s="184"/>
      <c r="O121" s="184"/>
      <c r="P121" s="185">
        <f>P122+P140+P154</f>
        <v>0</v>
      </c>
      <c r="Q121" s="184"/>
      <c r="R121" s="185">
        <f>R122+R140+R154</f>
        <v>0</v>
      </c>
      <c r="S121" s="184"/>
      <c r="T121" s="186">
        <f>T122+T140+T154</f>
        <v>0</v>
      </c>
      <c r="AR121" s="187" t="s">
        <v>84</v>
      </c>
      <c r="AT121" s="188" t="s">
        <v>75</v>
      </c>
      <c r="AU121" s="188" t="s">
        <v>76</v>
      </c>
      <c r="AY121" s="187" t="s">
        <v>205</v>
      </c>
      <c r="BK121" s="189">
        <f>BK122+BK140+BK154</f>
        <v>0</v>
      </c>
    </row>
    <row r="122" spans="2:63" s="12" customFormat="1" ht="22.9" customHeight="1">
      <c r="B122" s="176"/>
      <c r="C122" s="177"/>
      <c r="D122" s="178" t="s">
        <v>75</v>
      </c>
      <c r="E122" s="190" t="s">
        <v>2718</v>
      </c>
      <c r="F122" s="190" t="s">
        <v>2767</v>
      </c>
      <c r="G122" s="177"/>
      <c r="H122" s="177"/>
      <c r="I122" s="180"/>
      <c r="J122" s="191">
        <f>BK122</f>
        <v>0</v>
      </c>
      <c r="K122" s="177"/>
      <c r="L122" s="182"/>
      <c r="M122" s="183"/>
      <c r="N122" s="184"/>
      <c r="O122" s="184"/>
      <c r="P122" s="185">
        <f>SUM(P123:P139)</f>
        <v>0</v>
      </c>
      <c r="Q122" s="184"/>
      <c r="R122" s="185">
        <f>SUM(R123:R139)</f>
        <v>0</v>
      </c>
      <c r="S122" s="184"/>
      <c r="T122" s="186">
        <f>SUM(T123:T139)</f>
        <v>0</v>
      </c>
      <c r="AR122" s="187" t="s">
        <v>84</v>
      </c>
      <c r="AT122" s="188" t="s">
        <v>75</v>
      </c>
      <c r="AU122" s="188" t="s">
        <v>84</v>
      </c>
      <c r="AY122" s="187" t="s">
        <v>205</v>
      </c>
      <c r="BK122" s="189">
        <f>SUM(BK123:BK139)</f>
        <v>0</v>
      </c>
    </row>
    <row r="123" spans="1:65" s="2" customFormat="1" ht="62.65" customHeight="1">
      <c r="A123" s="35"/>
      <c r="B123" s="36"/>
      <c r="C123" s="192" t="s">
        <v>84</v>
      </c>
      <c r="D123" s="192" t="s">
        <v>207</v>
      </c>
      <c r="E123" s="193" t="s">
        <v>2768</v>
      </c>
      <c r="F123" s="194" t="s">
        <v>2769</v>
      </c>
      <c r="G123" s="195" t="s">
        <v>2678</v>
      </c>
      <c r="H123" s="196">
        <v>36</v>
      </c>
      <c r="I123" s="197"/>
      <c r="J123" s="198">
        <f aca="true" t="shared" si="0" ref="J123:J139">ROUND(I123*H123,2)</f>
        <v>0</v>
      </c>
      <c r="K123" s="194" t="s">
        <v>1</v>
      </c>
      <c r="L123" s="40"/>
      <c r="M123" s="199" t="s">
        <v>1</v>
      </c>
      <c r="N123" s="200" t="s">
        <v>41</v>
      </c>
      <c r="O123" s="72"/>
      <c r="P123" s="201">
        <f aca="true" t="shared" si="1" ref="P123:P139">O123*H123</f>
        <v>0</v>
      </c>
      <c r="Q123" s="201">
        <v>0</v>
      </c>
      <c r="R123" s="201">
        <f aca="true" t="shared" si="2" ref="R123:R139">Q123*H123</f>
        <v>0</v>
      </c>
      <c r="S123" s="201">
        <v>0</v>
      </c>
      <c r="T123" s="202">
        <f aca="true" t="shared" si="3" ref="T123:T139">S123*H123</f>
        <v>0</v>
      </c>
      <c r="U123" s="35"/>
      <c r="V123" s="35"/>
      <c r="W123" s="35"/>
      <c r="X123" s="35"/>
      <c r="Y123" s="35"/>
      <c r="Z123" s="35"/>
      <c r="AA123" s="35"/>
      <c r="AB123" s="35"/>
      <c r="AC123" s="35"/>
      <c r="AD123" s="35"/>
      <c r="AE123" s="35"/>
      <c r="AR123" s="203" t="s">
        <v>211</v>
      </c>
      <c r="AT123" s="203" t="s">
        <v>207</v>
      </c>
      <c r="AU123" s="203" t="s">
        <v>86</v>
      </c>
      <c r="AY123" s="18" t="s">
        <v>205</v>
      </c>
      <c r="BE123" s="204">
        <f aca="true" t="shared" si="4" ref="BE123:BE139">IF(N123="základní",J123,0)</f>
        <v>0</v>
      </c>
      <c r="BF123" s="204">
        <f aca="true" t="shared" si="5" ref="BF123:BF139">IF(N123="snížená",J123,0)</f>
        <v>0</v>
      </c>
      <c r="BG123" s="204">
        <f aca="true" t="shared" si="6" ref="BG123:BG139">IF(N123="zákl. přenesená",J123,0)</f>
        <v>0</v>
      </c>
      <c r="BH123" s="204">
        <f aca="true" t="shared" si="7" ref="BH123:BH139">IF(N123="sníž. přenesená",J123,0)</f>
        <v>0</v>
      </c>
      <c r="BI123" s="204">
        <f aca="true" t="shared" si="8" ref="BI123:BI139">IF(N123="nulová",J123,0)</f>
        <v>0</v>
      </c>
      <c r="BJ123" s="18" t="s">
        <v>84</v>
      </c>
      <c r="BK123" s="204">
        <f aca="true" t="shared" si="9" ref="BK123:BK139">ROUND(I123*H123,2)</f>
        <v>0</v>
      </c>
      <c r="BL123" s="18" t="s">
        <v>211</v>
      </c>
      <c r="BM123" s="203" t="s">
        <v>86</v>
      </c>
    </row>
    <row r="124" spans="1:65" s="2" customFormat="1" ht="14.45" customHeight="1">
      <c r="A124" s="35"/>
      <c r="B124" s="36"/>
      <c r="C124" s="192" t="s">
        <v>86</v>
      </c>
      <c r="D124" s="192" t="s">
        <v>207</v>
      </c>
      <c r="E124" s="193" t="s">
        <v>2770</v>
      </c>
      <c r="F124" s="194" t="s">
        <v>2771</v>
      </c>
      <c r="G124" s="195" t="s">
        <v>2678</v>
      </c>
      <c r="H124" s="196">
        <v>2</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86</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211</v>
      </c>
    </row>
    <row r="125" spans="1:65" s="2" customFormat="1" ht="14.45" customHeight="1">
      <c r="A125" s="35"/>
      <c r="B125" s="36"/>
      <c r="C125" s="192" t="s">
        <v>218</v>
      </c>
      <c r="D125" s="192" t="s">
        <v>207</v>
      </c>
      <c r="E125" s="193" t="s">
        <v>2772</v>
      </c>
      <c r="F125" s="194" t="s">
        <v>2773</v>
      </c>
      <c r="G125" s="195" t="s">
        <v>2678</v>
      </c>
      <c r="H125" s="196">
        <v>2</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86</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235</v>
      </c>
    </row>
    <row r="126" spans="1:65" s="2" customFormat="1" ht="14.45" customHeight="1">
      <c r="A126" s="35"/>
      <c r="B126" s="36"/>
      <c r="C126" s="192" t="s">
        <v>211</v>
      </c>
      <c r="D126" s="192" t="s">
        <v>207</v>
      </c>
      <c r="E126" s="193" t="s">
        <v>2774</v>
      </c>
      <c r="F126" s="194" t="s">
        <v>2775</v>
      </c>
      <c r="G126" s="195" t="s">
        <v>2678</v>
      </c>
      <c r="H126" s="196">
        <v>7</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86</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245</v>
      </c>
    </row>
    <row r="127" spans="1:65" s="2" customFormat="1" ht="14.45" customHeight="1">
      <c r="A127" s="35"/>
      <c r="B127" s="36"/>
      <c r="C127" s="192" t="s">
        <v>204</v>
      </c>
      <c r="D127" s="192" t="s">
        <v>207</v>
      </c>
      <c r="E127" s="193" t="s">
        <v>2776</v>
      </c>
      <c r="F127" s="194" t="s">
        <v>2777</v>
      </c>
      <c r="G127" s="195" t="s">
        <v>2678</v>
      </c>
      <c r="H127" s="196">
        <v>1</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86</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256</v>
      </c>
    </row>
    <row r="128" spans="1:65" s="2" customFormat="1" ht="14.45" customHeight="1">
      <c r="A128" s="35"/>
      <c r="B128" s="36"/>
      <c r="C128" s="192" t="s">
        <v>235</v>
      </c>
      <c r="D128" s="192" t="s">
        <v>207</v>
      </c>
      <c r="E128" s="193" t="s">
        <v>2778</v>
      </c>
      <c r="F128" s="194" t="s">
        <v>2779</v>
      </c>
      <c r="G128" s="195" t="s">
        <v>2678</v>
      </c>
      <c r="H128" s="196">
        <v>7</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323</v>
      </c>
    </row>
    <row r="129" spans="1:65" s="2" customFormat="1" ht="37.9" customHeight="1">
      <c r="A129" s="35"/>
      <c r="B129" s="36"/>
      <c r="C129" s="192" t="s">
        <v>240</v>
      </c>
      <c r="D129" s="192" t="s">
        <v>207</v>
      </c>
      <c r="E129" s="193" t="s">
        <v>2780</v>
      </c>
      <c r="F129" s="194" t="s">
        <v>2781</v>
      </c>
      <c r="G129" s="195" t="s">
        <v>2678</v>
      </c>
      <c r="H129" s="196">
        <v>1</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333</v>
      </c>
    </row>
    <row r="130" spans="1:65" s="2" customFormat="1" ht="14.45" customHeight="1">
      <c r="A130" s="35"/>
      <c r="B130" s="36"/>
      <c r="C130" s="192" t="s">
        <v>245</v>
      </c>
      <c r="D130" s="192" t="s">
        <v>207</v>
      </c>
      <c r="E130" s="193" t="s">
        <v>2782</v>
      </c>
      <c r="F130" s="194" t="s">
        <v>2783</v>
      </c>
      <c r="G130" s="195" t="s">
        <v>2678</v>
      </c>
      <c r="H130" s="196">
        <v>12</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86</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341</v>
      </c>
    </row>
    <row r="131" spans="1:65" s="2" customFormat="1" ht="14.45" customHeight="1">
      <c r="A131" s="35"/>
      <c r="B131" s="36"/>
      <c r="C131" s="192" t="s">
        <v>249</v>
      </c>
      <c r="D131" s="192" t="s">
        <v>207</v>
      </c>
      <c r="E131" s="193" t="s">
        <v>2784</v>
      </c>
      <c r="F131" s="194" t="s">
        <v>2785</v>
      </c>
      <c r="G131" s="195" t="s">
        <v>2678</v>
      </c>
      <c r="H131" s="196">
        <v>12</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350</v>
      </c>
    </row>
    <row r="132" spans="1:65" s="2" customFormat="1" ht="14.45" customHeight="1">
      <c r="A132" s="35"/>
      <c r="B132" s="36"/>
      <c r="C132" s="192" t="s">
        <v>256</v>
      </c>
      <c r="D132" s="192" t="s">
        <v>207</v>
      </c>
      <c r="E132" s="193" t="s">
        <v>2786</v>
      </c>
      <c r="F132" s="194" t="s">
        <v>2787</v>
      </c>
      <c r="G132" s="195" t="s">
        <v>2678</v>
      </c>
      <c r="H132" s="196">
        <v>2</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361</v>
      </c>
    </row>
    <row r="133" spans="1:65" s="2" customFormat="1" ht="14.45" customHeight="1">
      <c r="A133" s="35"/>
      <c r="B133" s="36"/>
      <c r="C133" s="192" t="s">
        <v>263</v>
      </c>
      <c r="D133" s="192" t="s">
        <v>207</v>
      </c>
      <c r="E133" s="193" t="s">
        <v>2788</v>
      </c>
      <c r="F133" s="194" t="s">
        <v>2789</v>
      </c>
      <c r="G133" s="195" t="s">
        <v>2678</v>
      </c>
      <c r="H133" s="196">
        <v>158</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372</v>
      </c>
    </row>
    <row r="134" spans="1:65" s="2" customFormat="1" ht="14.45" customHeight="1">
      <c r="A134" s="35"/>
      <c r="B134" s="36"/>
      <c r="C134" s="192" t="s">
        <v>323</v>
      </c>
      <c r="D134" s="192" t="s">
        <v>207</v>
      </c>
      <c r="E134" s="193" t="s">
        <v>2790</v>
      </c>
      <c r="F134" s="194" t="s">
        <v>2791</v>
      </c>
      <c r="G134" s="195" t="s">
        <v>2678</v>
      </c>
      <c r="H134" s="196">
        <v>2</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86</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384</v>
      </c>
    </row>
    <row r="135" spans="1:65" s="2" customFormat="1" ht="24.2" customHeight="1">
      <c r="A135" s="35"/>
      <c r="B135" s="36"/>
      <c r="C135" s="192" t="s">
        <v>329</v>
      </c>
      <c r="D135" s="192" t="s">
        <v>207</v>
      </c>
      <c r="E135" s="193" t="s">
        <v>2792</v>
      </c>
      <c r="F135" s="194" t="s">
        <v>2793</v>
      </c>
      <c r="G135" s="195" t="s">
        <v>2678</v>
      </c>
      <c r="H135" s="196">
        <v>75</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86</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393</v>
      </c>
    </row>
    <row r="136" spans="1:65" s="2" customFormat="1" ht="24.2" customHeight="1">
      <c r="A136" s="35"/>
      <c r="B136" s="36"/>
      <c r="C136" s="192" t="s">
        <v>333</v>
      </c>
      <c r="D136" s="192" t="s">
        <v>207</v>
      </c>
      <c r="E136" s="193" t="s">
        <v>2794</v>
      </c>
      <c r="F136" s="194" t="s">
        <v>2795</v>
      </c>
      <c r="G136" s="195" t="s">
        <v>2678</v>
      </c>
      <c r="H136" s="196">
        <v>8</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86</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401</v>
      </c>
    </row>
    <row r="137" spans="1:65" s="2" customFormat="1" ht="14.45" customHeight="1">
      <c r="A137" s="35"/>
      <c r="B137" s="36"/>
      <c r="C137" s="192" t="s">
        <v>8</v>
      </c>
      <c r="D137" s="192" t="s">
        <v>207</v>
      </c>
      <c r="E137" s="193" t="s">
        <v>2796</v>
      </c>
      <c r="F137" s="194" t="s">
        <v>2797</v>
      </c>
      <c r="G137" s="195" t="s">
        <v>2678</v>
      </c>
      <c r="H137" s="196">
        <v>12</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86</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632</v>
      </c>
    </row>
    <row r="138" spans="1:65" s="2" customFormat="1" ht="62.65" customHeight="1">
      <c r="A138" s="35"/>
      <c r="B138" s="36"/>
      <c r="C138" s="192" t="s">
        <v>333</v>
      </c>
      <c r="D138" s="192" t="s">
        <v>207</v>
      </c>
      <c r="E138" s="193" t="s">
        <v>2798</v>
      </c>
      <c r="F138" s="194" t="s">
        <v>2799</v>
      </c>
      <c r="G138" s="195" t="s">
        <v>2800</v>
      </c>
      <c r="H138" s="196">
        <v>2</v>
      </c>
      <c r="I138" s="197"/>
      <c r="J138" s="198">
        <f t="shared" si="0"/>
        <v>0</v>
      </c>
      <c r="K138" s="194" t="s">
        <v>1</v>
      </c>
      <c r="L138" s="40"/>
      <c r="M138" s="199" t="s">
        <v>1</v>
      </c>
      <c r="N138" s="200" t="s">
        <v>41</v>
      </c>
      <c r="O138" s="72"/>
      <c r="P138" s="201">
        <f t="shared" si="1"/>
        <v>0</v>
      </c>
      <c r="Q138" s="201">
        <v>0</v>
      </c>
      <c r="R138" s="201">
        <f t="shared" si="2"/>
        <v>0</v>
      </c>
      <c r="S138" s="201">
        <v>0</v>
      </c>
      <c r="T138" s="202">
        <f t="shared" si="3"/>
        <v>0</v>
      </c>
      <c r="U138" s="35"/>
      <c r="V138" s="35"/>
      <c r="W138" s="35"/>
      <c r="X138" s="35"/>
      <c r="Y138" s="35"/>
      <c r="Z138" s="35"/>
      <c r="AA138" s="35"/>
      <c r="AB138" s="35"/>
      <c r="AC138" s="35"/>
      <c r="AD138" s="35"/>
      <c r="AE138" s="35"/>
      <c r="AR138" s="203" t="s">
        <v>211</v>
      </c>
      <c r="AT138" s="203" t="s">
        <v>207</v>
      </c>
      <c r="AU138" s="203" t="s">
        <v>86</v>
      </c>
      <c r="AY138" s="18" t="s">
        <v>205</v>
      </c>
      <c r="BE138" s="204">
        <f t="shared" si="4"/>
        <v>0</v>
      </c>
      <c r="BF138" s="204">
        <f t="shared" si="5"/>
        <v>0</v>
      </c>
      <c r="BG138" s="204">
        <f t="shared" si="6"/>
        <v>0</v>
      </c>
      <c r="BH138" s="204">
        <f t="shared" si="7"/>
        <v>0</v>
      </c>
      <c r="BI138" s="204">
        <f t="shared" si="8"/>
        <v>0</v>
      </c>
      <c r="BJ138" s="18" t="s">
        <v>84</v>
      </c>
      <c r="BK138" s="204">
        <f t="shared" si="9"/>
        <v>0</v>
      </c>
      <c r="BL138" s="18" t="s">
        <v>211</v>
      </c>
      <c r="BM138" s="203" t="s">
        <v>643</v>
      </c>
    </row>
    <row r="139" spans="1:65" s="2" customFormat="1" ht="24.2" customHeight="1">
      <c r="A139" s="35"/>
      <c r="B139" s="36"/>
      <c r="C139" s="192" t="s">
        <v>341</v>
      </c>
      <c r="D139" s="192" t="s">
        <v>207</v>
      </c>
      <c r="E139" s="193" t="s">
        <v>2801</v>
      </c>
      <c r="F139" s="194" t="s">
        <v>2802</v>
      </c>
      <c r="G139" s="195" t="s">
        <v>2803</v>
      </c>
      <c r="H139" s="196">
        <v>32</v>
      </c>
      <c r="I139" s="197"/>
      <c r="J139" s="198">
        <f t="shared" si="0"/>
        <v>0</v>
      </c>
      <c r="K139" s="194" t="s">
        <v>1</v>
      </c>
      <c r="L139" s="40"/>
      <c r="M139" s="199" t="s">
        <v>1</v>
      </c>
      <c r="N139" s="200" t="s">
        <v>41</v>
      </c>
      <c r="O139" s="72"/>
      <c r="P139" s="201">
        <f t="shared" si="1"/>
        <v>0</v>
      </c>
      <c r="Q139" s="201">
        <v>0</v>
      </c>
      <c r="R139" s="201">
        <f t="shared" si="2"/>
        <v>0</v>
      </c>
      <c r="S139" s="201">
        <v>0</v>
      </c>
      <c r="T139" s="202">
        <f t="shared" si="3"/>
        <v>0</v>
      </c>
      <c r="U139" s="35"/>
      <c r="V139" s="35"/>
      <c r="W139" s="35"/>
      <c r="X139" s="35"/>
      <c r="Y139" s="35"/>
      <c r="Z139" s="35"/>
      <c r="AA139" s="35"/>
      <c r="AB139" s="35"/>
      <c r="AC139" s="35"/>
      <c r="AD139" s="35"/>
      <c r="AE139" s="35"/>
      <c r="AR139" s="203" t="s">
        <v>211</v>
      </c>
      <c r="AT139" s="203" t="s">
        <v>207</v>
      </c>
      <c r="AU139" s="203" t="s">
        <v>86</v>
      </c>
      <c r="AY139" s="18" t="s">
        <v>205</v>
      </c>
      <c r="BE139" s="204">
        <f t="shared" si="4"/>
        <v>0</v>
      </c>
      <c r="BF139" s="204">
        <f t="shared" si="5"/>
        <v>0</v>
      </c>
      <c r="BG139" s="204">
        <f t="shared" si="6"/>
        <v>0</v>
      </c>
      <c r="BH139" s="204">
        <f t="shared" si="7"/>
        <v>0</v>
      </c>
      <c r="BI139" s="204">
        <f t="shared" si="8"/>
        <v>0</v>
      </c>
      <c r="BJ139" s="18" t="s">
        <v>84</v>
      </c>
      <c r="BK139" s="204">
        <f t="shared" si="9"/>
        <v>0</v>
      </c>
      <c r="BL139" s="18" t="s">
        <v>211</v>
      </c>
      <c r="BM139" s="203" t="s">
        <v>653</v>
      </c>
    </row>
    <row r="140" spans="2:63" s="12" customFormat="1" ht="22.9" customHeight="1">
      <c r="B140" s="176"/>
      <c r="C140" s="177"/>
      <c r="D140" s="178" t="s">
        <v>75</v>
      </c>
      <c r="E140" s="190" t="s">
        <v>2804</v>
      </c>
      <c r="F140" s="190" t="s">
        <v>2805</v>
      </c>
      <c r="G140" s="177"/>
      <c r="H140" s="177"/>
      <c r="I140" s="180"/>
      <c r="J140" s="191">
        <f>BK140</f>
        <v>0</v>
      </c>
      <c r="K140" s="177"/>
      <c r="L140" s="182"/>
      <c r="M140" s="183"/>
      <c r="N140" s="184"/>
      <c r="O140" s="184"/>
      <c r="P140" s="185">
        <f>SUM(P141:P153)</f>
        <v>0</v>
      </c>
      <c r="Q140" s="184"/>
      <c r="R140" s="185">
        <f>SUM(R141:R153)</f>
        <v>0</v>
      </c>
      <c r="S140" s="184"/>
      <c r="T140" s="186">
        <f>SUM(T141:T153)</f>
        <v>0</v>
      </c>
      <c r="AR140" s="187" t="s">
        <v>84</v>
      </c>
      <c r="AT140" s="188" t="s">
        <v>75</v>
      </c>
      <c r="AU140" s="188" t="s">
        <v>84</v>
      </c>
      <c r="AY140" s="187" t="s">
        <v>205</v>
      </c>
      <c r="BK140" s="189">
        <f>SUM(BK141:BK153)</f>
        <v>0</v>
      </c>
    </row>
    <row r="141" spans="1:65" s="2" customFormat="1" ht="14.45" customHeight="1">
      <c r="A141" s="35"/>
      <c r="B141" s="36"/>
      <c r="C141" s="192" t="s">
        <v>345</v>
      </c>
      <c r="D141" s="192" t="s">
        <v>207</v>
      </c>
      <c r="E141" s="193" t="s">
        <v>2806</v>
      </c>
      <c r="F141" s="194" t="s">
        <v>2807</v>
      </c>
      <c r="G141" s="195" t="s">
        <v>326</v>
      </c>
      <c r="H141" s="196">
        <v>12920</v>
      </c>
      <c r="I141" s="197"/>
      <c r="J141" s="198">
        <f aca="true" t="shared" si="10" ref="J141:J153">ROUND(I141*H141,2)</f>
        <v>0</v>
      </c>
      <c r="K141" s="194" t="s">
        <v>1</v>
      </c>
      <c r="L141" s="40"/>
      <c r="M141" s="199" t="s">
        <v>1</v>
      </c>
      <c r="N141" s="200" t="s">
        <v>41</v>
      </c>
      <c r="O141" s="72"/>
      <c r="P141" s="201">
        <f aca="true" t="shared" si="11" ref="P141:P153">O141*H141</f>
        <v>0</v>
      </c>
      <c r="Q141" s="201">
        <v>0</v>
      </c>
      <c r="R141" s="201">
        <f aca="true" t="shared" si="12" ref="R141:R153">Q141*H141</f>
        <v>0</v>
      </c>
      <c r="S141" s="201">
        <v>0</v>
      </c>
      <c r="T141" s="202">
        <f aca="true" t="shared" si="13" ref="T141:T153">S141*H141</f>
        <v>0</v>
      </c>
      <c r="U141" s="35"/>
      <c r="V141" s="35"/>
      <c r="W141" s="35"/>
      <c r="X141" s="35"/>
      <c r="Y141" s="35"/>
      <c r="Z141" s="35"/>
      <c r="AA141" s="35"/>
      <c r="AB141" s="35"/>
      <c r="AC141" s="35"/>
      <c r="AD141" s="35"/>
      <c r="AE141" s="35"/>
      <c r="AR141" s="203" t="s">
        <v>211</v>
      </c>
      <c r="AT141" s="203" t="s">
        <v>207</v>
      </c>
      <c r="AU141" s="203" t="s">
        <v>86</v>
      </c>
      <c r="AY141" s="18" t="s">
        <v>205</v>
      </c>
      <c r="BE141" s="204">
        <f aca="true" t="shared" si="14" ref="BE141:BE153">IF(N141="základní",J141,0)</f>
        <v>0</v>
      </c>
      <c r="BF141" s="204">
        <f aca="true" t="shared" si="15" ref="BF141:BF153">IF(N141="snížená",J141,0)</f>
        <v>0</v>
      </c>
      <c r="BG141" s="204">
        <f aca="true" t="shared" si="16" ref="BG141:BG153">IF(N141="zákl. přenesená",J141,0)</f>
        <v>0</v>
      </c>
      <c r="BH141" s="204">
        <f aca="true" t="shared" si="17" ref="BH141:BH153">IF(N141="sníž. přenesená",J141,0)</f>
        <v>0</v>
      </c>
      <c r="BI141" s="204">
        <f aca="true" t="shared" si="18" ref="BI141:BI153">IF(N141="nulová",J141,0)</f>
        <v>0</v>
      </c>
      <c r="BJ141" s="18" t="s">
        <v>84</v>
      </c>
      <c r="BK141" s="204">
        <f aca="true" t="shared" si="19" ref="BK141:BK153">ROUND(I141*H141,2)</f>
        <v>0</v>
      </c>
      <c r="BL141" s="18" t="s">
        <v>211</v>
      </c>
      <c r="BM141" s="203" t="s">
        <v>666</v>
      </c>
    </row>
    <row r="142" spans="1:65" s="2" customFormat="1" ht="14.45" customHeight="1">
      <c r="A142" s="35"/>
      <c r="B142" s="36"/>
      <c r="C142" s="192" t="s">
        <v>345</v>
      </c>
      <c r="D142" s="192" t="s">
        <v>207</v>
      </c>
      <c r="E142" s="193" t="s">
        <v>2808</v>
      </c>
      <c r="F142" s="194" t="s">
        <v>2809</v>
      </c>
      <c r="G142" s="195" t="s">
        <v>326</v>
      </c>
      <c r="H142" s="196">
        <v>160</v>
      </c>
      <c r="I142" s="197"/>
      <c r="J142" s="198">
        <f t="shared" si="10"/>
        <v>0</v>
      </c>
      <c r="K142" s="194" t="s">
        <v>1</v>
      </c>
      <c r="L142" s="40"/>
      <c r="M142" s="199" t="s">
        <v>1</v>
      </c>
      <c r="N142" s="200"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211</v>
      </c>
      <c r="AT142" s="203" t="s">
        <v>207</v>
      </c>
      <c r="AU142" s="203" t="s">
        <v>86</v>
      </c>
      <c r="AY142" s="18" t="s">
        <v>205</v>
      </c>
      <c r="BE142" s="204">
        <f t="shared" si="14"/>
        <v>0</v>
      </c>
      <c r="BF142" s="204">
        <f t="shared" si="15"/>
        <v>0</v>
      </c>
      <c r="BG142" s="204">
        <f t="shared" si="16"/>
        <v>0</v>
      </c>
      <c r="BH142" s="204">
        <f t="shared" si="17"/>
        <v>0</v>
      </c>
      <c r="BI142" s="204">
        <f t="shared" si="18"/>
        <v>0</v>
      </c>
      <c r="BJ142" s="18" t="s">
        <v>84</v>
      </c>
      <c r="BK142" s="204">
        <f t="shared" si="19"/>
        <v>0</v>
      </c>
      <c r="BL142" s="18" t="s">
        <v>211</v>
      </c>
      <c r="BM142" s="203" t="s">
        <v>680</v>
      </c>
    </row>
    <row r="143" spans="1:65" s="2" customFormat="1" ht="14.45" customHeight="1">
      <c r="A143" s="35"/>
      <c r="B143" s="36"/>
      <c r="C143" s="192" t="s">
        <v>350</v>
      </c>
      <c r="D143" s="192" t="s">
        <v>207</v>
      </c>
      <c r="E143" s="193" t="s">
        <v>2810</v>
      </c>
      <c r="F143" s="194" t="s">
        <v>2811</v>
      </c>
      <c r="G143" s="195" t="s">
        <v>2678</v>
      </c>
      <c r="H143" s="196">
        <v>2</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211</v>
      </c>
      <c r="AT143" s="203" t="s">
        <v>207</v>
      </c>
      <c r="AU143" s="203" t="s">
        <v>86</v>
      </c>
      <c r="AY143" s="18" t="s">
        <v>205</v>
      </c>
      <c r="BE143" s="204">
        <f t="shared" si="14"/>
        <v>0</v>
      </c>
      <c r="BF143" s="204">
        <f t="shared" si="15"/>
        <v>0</v>
      </c>
      <c r="BG143" s="204">
        <f t="shared" si="16"/>
        <v>0</v>
      </c>
      <c r="BH143" s="204">
        <f t="shared" si="17"/>
        <v>0</v>
      </c>
      <c r="BI143" s="204">
        <f t="shared" si="18"/>
        <v>0</v>
      </c>
      <c r="BJ143" s="18" t="s">
        <v>84</v>
      </c>
      <c r="BK143" s="204">
        <f t="shared" si="19"/>
        <v>0</v>
      </c>
      <c r="BL143" s="18" t="s">
        <v>211</v>
      </c>
      <c r="BM143" s="203" t="s">
        <v>695</v>
      </c>
    </row>
    <row r="144" spans="1:65" s="2" customFormat="1" ht="14.45" customHeight="1">
      <c r="A144" s="35"/>
      <c r="B144" s="36"/>
      <c r="C144" s="192" t="s">
        <v>355</v>
      </c>
      <c r="D144" s="192" t="s">
        <v>207</v>
      </c>
      <c r="E144" s="193" t="s">
        <v>2812</v>
      </c>
      <c r="F144" s="194" t="s">
        <v>2813</v>
      </c>
      <c r="G144" s="195" t="s">
        <v>326</v>
      </c>
      <c r="H144" s="196">
        <v>90</v>
      </c>
      <c r="I144" s="197"/>
      <c r="J144" s="198">
        <f t="shared" si="10"/>
        <v>0</v>
      </c>
      <c r="K144" s="194" t="s">
        <v>1</v>
      </c>
      <c r="L144" s="40"/>
      <c r="M144" s="199" t="s">
        <v>1</v>
      </c>
      <c r="N144" s="200" t="s">
        <v>41</v>
      </c>
      <c r="O144" s="72"/>
      <c r="P144" s="201">
        <f t="shared" si="11"/>
        <v>0</v>
      </c>
      <c r="Q144" s="201">
        <v>0</v>
      </c>
      <c r="R144" s="201">
        <f t="shared" si="12"/>
        <v>0</v>
      </c>
      <c r="S144" s="201">
        <v>0</v>
      </c>
      <c r="T144" s="202">
        <f t="shared" si="13"/>
        <v>0</v>
      </c>
      <c r="U144" s="35"/>
      <c r="V144" s="35"/>
      <c r="W144" s="35"/>
      <c r="X144" s="35"/>
      <c r="Y144" s="35"/>
      <c r="Z144" s="35"/>
      <c r="AA144" s="35"/>
      <c r="AB144" s="35"/>
      <c r="AC144" s="35"/>
      <c r="AD144" s="35"/>
      <c r="AE144" s="35"/>
      <c r="AR144" s="203" t="s">
        <v>211</v>
      </c>
      <c r="AT144" s="203" t="s">
        <v>207</v>
      </c>
      <c r="AU144" s="203" t="s">
        <v>86</v>
      </c>
      <c r="AY144" s="18" t="s">
        <v>205</v>
      </c>
      <c r="BE144" s="204">
        <f t="shared" si="14"/>
        <v>0</v>
      </c>
      <c r="BF144" s="204">
        <f t="shared" si="15"/>
        <v>0</v>
      </c>
      <c r="BG144" s="204">
        <f t="shared" si="16"/>
        <v>0</v>
      </c>
      <c r="BH144" s="204">
        <f t="shared" si="17"/>
        <v>0</v>
      </c>
      <c r="BI144" s="204">
        <f t="shared" si="18"/>
        <v>0</v>
      </c>
      <c r="BJ144" s="18" t="s">
        <v>84</v>
      </c>
      <c r="BK144" s="204">
        <f t="shared" si="19"/>
        <v>0</v>
      </c>
      <c r="BL144" s="18" t="s">
        <v>211</v>
      </c>
      <c r="BM144" s="203" t="s">
        <v>705</v>
      </c>
    </row>
    <row r="145" spans="1:65" s="2" customFormat="1" ht="14.45" customHeight="1">
      <c r="A145" s="35"/>
      <c r="B145" s="36"/>
      <c r="C145" s="192" t="s">
        <v>361</v>
      </c>
      <c r="D145" s="192" t="s">
        <v>207</v>
      </c>
      <c r="E145" s="193" t="s">
        <v>2814</v>
      </c>
      <c r="F145" s="194" t="s">
        <v>2815</v>
      </c>
      <c r="G145" s="195" t="s">
        <v>326</v>
      </c>
      <c r="H145" s="196">
        <v>90</v>
      </c>
      <c r="I145" s="197"/>
      <c r="J145" s="198">
        <f t="shared" si="10"/>
        <v>0</v>
      </c>
      <c r="K145" s="194" t="s">
        <v>1</v>
      </c>
      <c r="L145" s="40"/>
      <c r="M145" s="199" t="s">
        <v>1</v>
      </c>
      <c r="N145" s="200" t="s">
        <v>41</v>
      </c>
      <c r="O145" s="72"/>
      <c r="P145" s="201">
        <f t="shared" si="11"/>
        <v>0</v>
      </c>
      <c r="Q145" s="201">
        <v>0</v>
      </c>
      <c r="R145" s="201">
        <f t="shared" si="12"/>
        <v>0</v>
      </c>
      <c r="S145" s="201">
        <v>0</v>
      </c>
      <c r="T145" s="202">
        <f t="shared" si="13"/>
        <v>0</v>
      </c>
      <c r="U145" s="35"/>
      <c r="V145" s="35"/>
      <c r="W145" s="35"/>
      <c r="X145" s="35"/>
      <c r="Y145" s="35"/>
      <c r="Z145" s="35"/>
      <c r="AA145" s="35"/>
      <c r="AB145" s="35"/>
      <c r="AC145" s="35"/>
      <c r="AD145" s="35"/>
      <c r="AE145" s="35"/>
      <c r="AR145" s="203" t="s">
        <v>211</v>
      </c>
      <c r="AT145" s="203" t="s">
        <v>207</v>
      </c>
      <c r="AU145" s="203" t="s">
        <v>86</v>
      </c>
      <c r="AY145" s="18" t="s">
        <v>205</v>
      </c>
      <c r="BE145" s="204">
        <f t="shared" si="14"/>
        <v>0</v>
      </c>
      <c r="BF145" s="204">
        <f t="shared" si="15"/>
        <v>0</v>
      </c>
      <c r="BG145" s="204">
        <f t="shared" si="16"/>
        <v>0</v>
      </c>
      <c r="BH145" s="204">
        <f t="shared" si="17"/>
        <v>0</v>
      </c>
      <c r="BI145" s="204">
        <f t="shared" si="18"/>
        <v>0</v>
      </c>
      <c r="BJ145" s="18" t="s">
        <v>84</v>
      </c>
      <c r="BK145" s="204">
        <f t="shared" si="19"/>
        <v>0</v>
      </c>
      <c r="BL145" s="18" t="s">
        <v>211</v>
      </c>
      <c r="BM145" s="203" t="s">
        <v>715</v>
      </c>
    </row>
    <row r="146" spans="1:65" s="2" customFormat="1" ht="14.45" customHeight="1">
      <c r="A146" s="35"/>
      <c r="B146" s="36"/>
      <c r="C146" s="192" t="s">
        <v>7</v>
      </c>
      <c r="D146" s="192" t="s">
        <v>207</v>
      </c>
      <c r="E146" s="193" t="s">
        <v>2816</v>
      </c>
      <c r="F146" s="194" t="s">
        <v>2817</v>
      </c>
      <c r="G146" s="195" t="s">
        <v>326</v>
      </c>
      <c r="H146" s="196">
        <v>140</v>
      </c>
      <c r="I146" s="197"/>
      <c r="J146" s="198">
        <f t="shared" si="10"/>
        <v>0</v>
      </c>
      <c r="K146" s="194" t="s">
        <v>1</v>
      </c>
      <c r="L146" s="40"/>
      <c r="M146" s="199" t="s">
        <v>1</v>
      </c>
      <c r="N146" s="200" t="s">
        <v>41</v>
      </c>
      <c r="O146" s="72"/>
      <c r="P146" s="201">
        <f t="shared" si="11"/>
        <v>0</v>
      </c>
      <c r="Q146" s="201">
        <v>0</v>
      </c>
      <c r="R146" s="201">
        <f t="shared" si="12"/>
        <v>0</v>
      </c>
      <c r="S146" s="201">
        <v>0</v>
      </c>
      <c r="T146" s="202">
        <f t="shared" si="13"/>
        <v>0</v>
      </c>
      <c r="U146" s="35"/>
      <c r="V146" s="35"/>
      <c r="W146" s="35"/>
      <c r="X146" s="35"/>
      <c r="Y146" s="35"/>
      <c r="Z146" s="35"/>
      <c r="AA146" s="35"/>
      <c r="AB146" s="35"/>
      <c r="AC146" s="35"/>
      <c r="AD146" s="35"/>
      <c r="AE146" s="35"/>
      <c r="AR146" s="203" t="s">
        <v>211</v>
      </c>
      <c r="AT146" s="203" t="s">
        <v>207</v>
      </c>
      <c r="AU146" s="203" t="s">
        <v>86</v>
      </c>
      <c r="AY146" s="18" t="s">
        <v>205</v>
      </c>
      <c r="BE146" s="204">
        <f t="shared" si="14"/>
        <v>0</v>
      </c>
      <c r="BF146" s="204">
        <f t="shared" si="15"/>
        <v>0</v>
      </c>
      <c r="BG146" s="204">
        <f t="shared" si="16"/>
        <v>0</v>
      </c>
      <c r="BH146" s="204">
        <f t="shared" si="17"/>
        <v>0</v>
      </c>
      <c r="BI146" s="204">
        <f t="shared" si="18"/>
        <v>0</v>
      </c>
      <c r="BJ146" s="18" t="s">
        <v>84</v>
      </c>
      <c r="BK146" s="204">
        <f t="shared" si="19"/>
        <v>0</v>
      </c>
      <c r="BL146" s="18" t="s">
        <v>211</v>
      </c>
      <c r="BM146" s="203" t="s">
        <v>725</v>
      </c>
    </row>
    <row r="147" spans="1:65" s="2" customFormat="1" ht="14.45" customHeight="1">
      <c r="A147" s="35"/>
      <c r="B147" s="36"/>
      <c r="C147" s="192" t="s">
        <v>372</v>
      </c>
      <c r="D147" s="192" t="s">
        <v>207</v>
      </c>
      <c r="E147" s="193" t="s">
        <v>2818</v>
      </c>
      <c r="F147" s="194" t="s">
        <v>2819</v>
      </c>
      <c r="G147" s="195" t="s">
        <v>2678</v>
      </c>
      <c r="H147" s="196">
        <v>94</v>
      </c>
      <c r="I147" s="197"/>
      <c r="J147" s="198">
        <f t="shared" si="10"/>
        <v>0</v>
      </c>
      <c r="K147" s="194" t="s">
        <v>1</v>
      </c>
      <c r="L147" s="40"/>
      <c r="M147" s="199" t="s">
        <v>1</v>
      </c>
      <c r="N147" s="200" t="s">
        <v>41</v>
      </c>
      <c r="O147" s="72"/>
      <c r="P147" s="201">
        <f t="shared" si="11"/>
        <v>0</v>
      </c>
      <c r="Q147" s="201">
        <v>0</v>
      </c>
      <c r="R147" s="201">
        <f t="shared" si="12"/>
        <v>0</v>
      </c>
      <c r="S147" s="201">
        <v>0</v>
      </c>
      <c r="T147" s="202">
        <f t="shared" si="13"/>
        <v>0</v>
      </c>
      <c r="U147" s="35"/>
      <c r="V147" s="35"/>
      <c r="W147" s="35"/>
      <c r="X147" s="35"/>
      <c r="Y147" s="35"/>
      <c r="Z147" s="35"/>
      <c r="AA147" s="35"/>
      <c r="AB147" s="35"/>
      <c r="AC147" s="35"/>
      <c r="AD147" s="35"/>
      <c r="AE147" s="35"/>
      <c r="AR147" s="203" t="s">
        <v>211</v>
      </c>
      <c r="AT147" s="203" t="s">
        <v>207</v>
      </c>
      <c r="AU147" s="203" t="s">
        <v>86</v>
      </c>
      <c r="AY147" s="18" t="s">
        <v>205</v>
      </c>
      <c r="BE147" s="204">
        <f t="shared" si="14"/>
        <v>0</v>
      </c>
      <c r="BF147" s="204">
        <f t="shared" si="15"/>
        <v>0</v>
      </c>
      <c r="BG147" s="204">
        <f t="shared" si="16"/>
        <v>0</v>
      </c>
      <c r="BH147" s="204">
        <f t="shared" si="17"/>
        <v>0</v>
      </c>
      <c r="BI147" s="204">
        <f t="shared" si="18"/>
        <v>0</v>
      </c>
      <c r="BJ147" s="18" t="s">
        <v>84</v>
      </c>
      <c r="BK147" s="204">
        <f t="shared" si="19"/>
        <v>0</v>
      </c>
      <c r="BL147" s="18" t="s">
        <v>211</v>
      </c>
      <c r="BM147" s="203" t="s">
        <v>740</v>
      </c>
    </row>
    <row r="148" spans="1:65" s="2" customFormat="1" ht="14.45" customHeight="1">
      <c r="A148" s="35"/>
      <c r="B148" s="36"/>
      <c r="C148" s="192" t="s">
        <v>379</v>
      </c>
      <c r="D148" s="192" t="s">
        <v>207</v>
      </c>
      <c r="E148" s="193" t="s">
        <v>2820</v>
      </c>
      <c r="F148" s="194" t="s">
        <v>2821</v>
      </c>
      <c r="G148" s="195" t="s">
        <v>2678</v>
      </c>
      <c r="H148" s="196">
        <v>25</v>
      </c>
      <c r="I148" s="197"/>
      <c r="J148" s="198">
        <f t="shared" si="10"/>
        <v>0</v>
      </c>
      <c r="K148" s="194" t="s">
        <v>1</v>
      </c>
      <c r="L148" s="40"/>
      <c r="M148" s="199" t="s">
        <v>1</v>
      </c>
      <c r="N148" s="200" t="s">
        <v>41</v>
      </c>
      <c r="O148" s="72"/>
      <c r="P148" s="201">
        <f t="shared" si="11"/>
        <v>0</v>
      </c>
      <c r="Q148" s="201">
        <v>0</v>
      </c>
      <c r="R148" s="201">
        <f t="shared" si="12"/>
        <v>0</v>
      </c>
      <c r="S148" s="201">
        <v>0</v>
      </c>
      <c r="T148" s="202">
        <f t="shared" si="13"/>
        <v>0</v>
      </c>
      <c r="U148" s="35"/>
      <c r="V148" s="35"/>
      <c r="W148" s="35"/>
      <c r="X148" s="35"/>
      <c r="Y148" s="35"/>
      <c r="Z148" s="35"/>
      <c r="AA148" s="35"/>
      <c r="AB148" s="35"/>
      <c r="AC148" s="35"/>
      <c r="AD148" s="35"/>
      <c r="AE148" s="35"/>
      <c r="AR148" s="203" t="s">
        <v>211</v>
      </c>
      <c r="AT148" s="203" t="s">
        <v>207</v>
      </c>
      <c r="AU148" s="203" t="s">
        <v>86</v>
      </c>
      <c r="AY148" s="18" t="s">
        <v>205</v>
      </c>
      <c r="BE148" s="204">
        <f t="shared" si="14"/>
        <v>0</v>
      </c>
      <c r="BF148" s="204">
        <f t="shared" si="15"/>
        <v>0</v>
      </c>
      <c r="BG148" s="204">
        <f t="shared" si="16"/>
        <v>0</v>
      </c>
      <c r="BH148" s="204">
        <f t="shared" si="17"/>
        <v>0</v>
      </c>
      <c r="BI148" s="204">
        <f t="shared" si="18"/>
        <v>0</v>
      </c>
      <c r="BJ148" s="18" t="s">
        <v>84</v>
      </c>
      <c r="BK148" s="204">
        <f t="shared" si="19"/>
        <v>0</v>
      </c>
      <c r="BL148" s="18" t="s">
        <v>211</v>
      </c>
      <c r="BM148" s="203" t="s">
        <v>751</v>
      </c>
    </row>
    <row r="149" spans="1:65" s="2" customFormat="1" ht="24.2" customHeight="1">
      <c r="A149" s="35"/>
      <c r="B149" s="36"/>
      <c r="C149" s="192" t="s">
        <v>384</v>
      </c>
      <c r="D149" s="192" t="s">
        <v>207</v>
      </c>
      <c r="E149" s="193" t="s">
        <v>2822</v>
      </c>
      <c r="F149" s="194" t="s">
        <v>2823</v>
      </c>
      <c r="G149" s="195" t="s">
        <v>2678</v>
      </c>
      <c r="H149" s="196">
        <v>4</v>
      </c>
      <c r="I149" s="197"/>
      <c r="J149" s="198">
        <f t="shared" si="10"/>
        <v>0</v>
      </c>
      <c r="K149" s="194" t="s">
        <v>1</v>
      </c>
      <c r="L149" s="40"/>
      <c r="M149" s="199" t="s">
        <v>1</v>
      </c>
      <c r="N149" s="200" t="s">
        <v>41</v>
      </c>
      <c r="O149" s="72"/>
      <c r="P149" s="201">
        <f t="shared" si="11"/>
        <v>0</v>
      </c>
      <c r="Q149" s="201">
        <v>0</v>
      </c>
      <c r="R149" s="201">
        <f t="shared" si="12"/>
        <v>0</v>
      </c>
      <c r="S149" s="201">
        <v>0</v>
      </c>
      <c r="T149" s="202">
        <f t="shared" si="13"/>
        <v>0</v>
      </c>
      <c r="U149" s="35"/>
      <c r="V149" s="35"/>
      <c r="W149" s="35"/>
      <c r="X149" s="35"/>
      <c r="Y149" s="35"/>
      <c r="Z149" s="35"/>
      <c r="AA149" s="35"/>
      <c r="AB149" s="35"/>
      <c r="AC149" s="35"/>
      <c r="AD149" s="35"/>
      <c r="AE149" s="35"/>
      <c r="AR149" s="203" t="s">
        <v>211</v>
      </c>
      <c r="AT149" s="203" t="s">
        <v>207</v>
      </c>
      <c r="AU149" s="203" t="s">
        <v>86</v>
      </c>
      <c r="AY149" s="18" t="s">
        <v>205</v>
      </c>
      <c r="BE149" s="204">
        <f t="shared" si="14"/>
        <v>0</v>
      </c>
      <c r="BF149" s="204">
        <f t="shared" si="15"/>
        <v>0</v>
      </c>
      <c r="BG149" s="204">
        <f t="shared" si="16"/>
        <v>0</v>
      </c>
      <c r="BH149" s="204">
        <f t="shared" si="17"/>
        <v>0</v>
      </c>
      <c r="BI149" s="204">
        <f t="shared" si="18"/>
        <v>0</v>
      </c>
      <c r="BJ149" s="18" t="s">
        <v>84</v>
      </c>
      <c r="BK149" s="204">
        <f t="shared" si="19"/>
        <v>0</v>
      </c>
      <c r="BL149" s="18" t="s">
        <v>211</v>
      </c>
      <c r="BM149" s="203" t="s">
        <v>764</v>
      </c>
    </row>
    <row r="150" spans="1:65" s="2" customFormat="1" ht="37.9" customHeight="1">
      <c r="A150" s="35"/>
      <c r="B150" s="36"/>
      <c r="C150" s="192" t="s">
        <v>389</v>
      </c>
      <c r="D150" s="192" t="s">
        <v>207</v>
      </c>
      <c r="E150" s="193" t="s">
        <v>2824</v>
      </c>
      <c r="F150" s="194" t="s">
        <v>2825</v>
      </c>
      <c r="G150" s="195" t="s">
        <v>2678</v>
      </c>
      <c r="H150" s="196">
        <v>1</v>
      </c>
      <c r="I150" s="197"/>
      <c r="J150" s="198">
        <f t="shared" si="10"/>
        <v>0</v>
      </c>
      <c r="K150" s="194" t="s">
        <v>1</v>
      </c>
      <c r="L150" s="40"/>
      <c r="M150" s="199" t="s">
        <v>1</v>
      </c>
      <c r="N150" s="200" t="s">
        <v>41</v>
      </c>
      <c r="O150" s="72"/>
      <c r="P150" s="201">
        <f t="shared" si="11"/>
        <v>0</v>
      </c>
      <c r="Q150" s="201">
        <v>0</v>
      </c>
      <c r="R150" s="201">
        <f t="shared" si="12"/>
        <v>0</v>
      </c>
      <c r="S150" s="201">
        <v>0</v>
      </c>
      <c r="T150" s="202">
        <f t="shared" si="13"/>
        <v>0</v>
      </c>
      <c r="U150" s="35"/>
      <c r="V150" s="35"/>
      <c r="W150" s="35"/>
      <c r="X150" s="35"/>
      <c r="Y150" s="35"/>
      <c r="Z150" s="35"/>
      <c r="AA150" s="35"/>
      <c r="AB150" s="35"/>
      <c r="AC150" s="35"/>
      <c r="AD150" s="35"/>
      <c r="AE150" s="35"/>
      <c r="AR150" s="203" t="s">
        <v>211</v>
      </c>
      <c r="AT150" s="203" t="s">
        <v>207</v>
      </c>
      <c r="AU150" s="203" t="s">
        <v>86</v>
      </c>
      <c r="AY150" s="18" t="s">
        <v>205</v>
      </c>
      <c r="BE150" s="204">
        <f t="shared" si="14"/>
        <v>0</v>
      </c>
      <c r="BF150" s="204">
        <f t="shared" si="15"/>
        <v>0</v>
      </c>
      <c r="BG150" s="204">
        <f t="shared" si="16"/>
        <v>0</v>
      </c>
      <c r="BH150" s="204">
        <f t="shared" si="17"/>
        <v>0</v>
      </c>
      <c r="BI150" s="204">
        <f t="shared" si="18"/>
        <v>0</v>
      </c>
      <c r="BJ150" s="18" t="s">
        <v>84</v>
      </c>
      <c r="BK150" s="204">
        <f t="shared" si="19"/>
        <v>0</v>
      </c>
      <c r="BL150" s="18" t="s">
        <v>211</v>
      </c>
      <c r="BM150" s="203" t="s">
        <v>775</v>
      </c>
    </row>
    <row r="151" spans="1:65" s="2" customFormat="1" ht="49.15" customHeight="1">
      <c r="A151" s="35"/>
      <c r="B151" s="36"/>
      <c r="C151" s="192" t="s">
        <v>393</v>
      </c>
      <c r="D151" s="192" t="s">
        <v>207</v>
      </c>
      <c r="E151" s="193" t="s">
        <v>2826</v>
      </c>
      <c r="F151" s="194" t="s">
        <v>2827</v>
      </c>
      <c r="G151" s="195" t="s">
        <v>2800</v>
      </c>
      <c r="H151" s="196">
        <v>1</v>
      </c>
      <c r="I151" s="197"/>
      <c r="J151" s="198">
        <f t="shared" si="10"/>
        <v>0</v>
      </c>
      <c r="K151" s="194" t="s">
        <v>1</v>
      </c>
      <c r="L151" s="40"/>
      <c r="M151" s="199" t="s">
        <v>1</v>
      </c>
      <c r="N151" s="200" t="s">
        <v>41</v>
      </c>
      <c r="O151" s="72"/>
      <c r="P151" s="201">
        <f t="shared" si="11"/>
        <v>0</v>
      </c>
      <c r="Q151" s="201">
        <v>0</v>
      </c>
      <c r="R151" s="201">
        <f t="shared" si="12"/>
        <v>0</v>
      </c>
      <c r="S151" s="201">
        <v>0</v>
      </c>
      <c r="T151" s="202">
        <f t="shared" si="13"/>
        <v>0</v>
      </c>
      <c r="U151" s="35"/>
      <c r="V151" s="35"/>
      <c r="W151" s="35"/>
      <c r="X151" s="35"/>
      <c r="Y151" s="35"/>
      <c r="Z151" s="35"/>
      <c r="AA151" s="35"/>
      <c r="AB151" s="35"/>
      <c r="AC151" s="35"/>
      <c r="AD151" s="35"/>
      <c r="AE151" s="35"/>
      <c r="AR151" s="203" t="s">
        <v>211</v>
      </c>
      <c r="AT151" s="203" t="s">
        <v>207</v>
      </c>
      <c r="AU151" s="203" t="s">
        <v>86</v>
      </c>
      <c r="AY151" s="18" t="s">
        <v>205</v>
      </c>
      <c r="BE151" s="204">
        <f t="shared" si="14"/>
        <v>0</v>
      </c>
      <c r="BF151" s="204">
        <f t="shared" si="15"/>
        <v>0</v>
      </c>
      <c r="BG151" s="204">
        <f t="shared" si="16"/>
        <v>0</v>
      </c>
      <c r="BH151" s="204">
        <f t="shared" si="17"/>
        <v>0</v>
      </c>
      <c r="BI151" s="204">
        <f t="shared" si="18"/>
        <v>0</v>
      </c>
      <c r="BJ151" s="18" t="s">
        <v>84</v>
      </c>
      <c r="BK151" s="204">
        <f t="shared" si="19"/>
        <v>0</v>
      </c>
      <c r="BL151" s="18" t="s">
        <v>211</v>
      </c>
      <c r="BM151" s="203" t="s">
        <v>783</v>
      </c>
    </row>
    <row r="152" spans="1:65" s="2" customFormat="1" ht="14.45" customHeight="1">
      <c r="A152" s="35"/>
      <c r="B152" s="36"/>
      <c r="C152" s="192" t="s">
        <v>397</v>
      </c>
      <c r="D152" s="192" t="s">
        <v>207</v>
      </c>
      <c r="E152" s="193" t="s">
        <v>2828</v>
      </c>
      <c r="F152" s="194" t="s">
        <v>2829</v>
      </c>
      <c r="G152" s="195" t="s">
        <v>2800</v>
      </c>
      <c r="H152" s="196">
        <v>1</v>
      </c>
      <c r="I152" s="197"/>
      <c r="J152" s="198">
        <f t="shared" si="10"/>
        <v>0</v>
      </c>
      <c r="K152" s="194" t="s">
        <v>1</v>
      </c>
      <c r="L152" s="40"/>
      <c r="M152" s="199" t="s">
        <v>1</v>
      </c>
      <c r="N152" s="200" t="s">
        <v>41</v>
      </c>
      <c r="O152" s="72"/>
      <c r="P152" s="201">
        <f t="shared" si="11"/>
        <v>0</v>
      </c>
      <c r="Q152" s="201">
        <v>0</v>
      </c>
      <c r="R152" s="201">
        <f t="shared" si="12"/>
        <v>0</v>
      </c>
      <c r="S152" s="201">
        <v>0</v>
      </c>
      <c r="T152" s="202">
        <f t="shared" si="13"/>
        <v>0</v>
      </c>
      <c r="U152" s="35"/>
      <c r="V152" s="35"/>
      <c r="W152" s="35"/>
      <c r="X152" s="35"/>
      <c r="Y152" s="35"/>
      <c r="Z152" s="35"/>
      <c r="AA152" s="35"/>
      <c r="AB152" s="35"/>
      <c r="AC152" s="35"/>
      <c r="AD152" s="35"/>
      <c r="AE152" s="35"/>
      <c r="AR152" s="203" t="s">
        <v>211</v>
      </c>
      <c r="AT152" s="203" t="s">
        <v>207</v>
      </c>
      <c r="AU152" s="203" t="s">
        <v>86</v>
      </c>
      <c r="AY152" s="18" t="s">
        <v>205</v>
      </c>
      <c r="BE152" s="204">
        <f t="shared" si="14"/>
        <v>0</v>
      </c>
      <c r="BF152" s="204">
        <f t="shared" si="15"/>
        <v>0</v>
      </c>
      <c r="BG152" s="204">
        <f t="shared" si="16"/>
        <v>0</v>
      </c>
      <c r="BH152" s="204">
        <f t="shared" si="17"/>
        <v>0</v>
      </c>
      <c r="BI152" s="204">
        <f t="shared" si="18"/>
        <v>0</v>
      </c>
      <c r="BJ152" s="18" t="s">
        <v>84</v>
      </c>
      <c r="BK152" s="204">
        <f t="shared" si="19"/>
        <v>0</v>
      </c>
      <c r="BL152" s="18" t="s">
        <v>211</v>
      </c>
      <c r="BM152" s="203" t="s">
        <v>797</v>
      </c>
    </row>
    <row r="153" spans="1:65" s="2" customFormat="1" ht="24.2" customHeight="1">
      <c r="A153" s="35"/>
      <c r="B153" s="36"/>
      <c r="C153" s="192" t="s">
        <v>401</v>
      </c>
      <c r="D153" s="192" t="s">
        <v>207</v>
      </c>
      <c r="E153" s="193" t="s">
        <v>2830</v>
      </c>
      <c r="F153" s="194" t="s">
        <v>2831</v>
      </c>
      <c r="G153" s="195" t="s">
        <v>2803</v>
      </c>
      <c r="H153" s="196">
        <v>20</v>
      </c>
      <c r="I153" s="197"/>
      <c r="J153" s="198">
        <f t="shared" si="10"/>
        <v>0</v>
      </c>
      <c r="K153" s="194" t="s">
        <v>1</v>
      </c>
      <c r="L153" s="40"/>
      <c r="M153" s="199" t="s">
        <v>1</v>
      </c>
      <c r="N153" s="200" t="s">
        <v>41</v>
      </c>
      <c r="O153" s="72"/>
      <c r="P153" s="201">
        <f t="shared" si="11"/>
        <v>0</v>
      </c>
      <c r="Q153" s="201">
        <v>0</v>
      </c>
      <c r="R153" s="201">
        <f t="shared" si="12"/>
        <v>0</v>
      </c>
      <c r="S153" s="201">
        <v>0</v>
      </c>
      <c r="T153" s="202">
        <f t="shared" si="13"/>
        <v>0</v>
      </c>
      <c r="U153" s="35"/>
      <c r="V153" s="35"/>
      <c r="W153" s="35"/>
      <c r="X153" s="35"/>
      <c r="Y153" s="35"/>
      <c r="Z153" s="35"/>
      <c r="AA153" s="35"/>
      <c r="AB153" s="35"/>
      <c r="AC153" s="35"/>
      <c r="AD153" s="35"/>
      <c r="AE153" s="35"/>
      <c r="AR153" s="203" t="s">
        <v>211</v>
      </c>
      <c r="AT153" s="203" t="s">
        <v>207</v>
      </c>
      <c r="AU153" s="203" t="s">
        <v>86</v>
      </c>
      <c r="AY153" s="18" t="s">
        <v>205</v>
      </c>
      <c r="BE153" s="204">
        <f t="shared" si="14"/>
        <v>0</v>
      </c>
      <c r="BF153" s="204">
        <f t="shared" si="15"/>
        <v>0</v>
      </c>
      <c r="BG153" s="204">
        <f t="shared" si="16"/>
        <v>0</v>
      </c>
      <c r="BH153" s="204">
        <f t="shared" si="17"/>
        <v>0</v>
      </c>
      <c r="BI153" s="204">
        <f t="shared" si="18"/>
        <v>0</v>
      </c>
      <c r="BJ153" s="18" t="s">
        <v>84</v>
      </c>
      <c r="BK153" s="204">
        <f t="shared" si="19"/>
        <v>0</v>
      </c>
      <c r="BL153" s="18" t="s">
        <v>211</v>
      </c>
      <c r="BM153" s="203" t="s">
        <v>806</v>
      </c>
    </row>
    <row r="154" spans="2:63" s="12" customFormat="1" ht="22.9" customHeight="1">
      <c r="B154" s="176"/>
      <c r="C154" s="177"/>
      <c r="D154" s="178" t="s">
        <v>75</v>
      </c>
      <c r="E154" s="190" t="s">
        <v>2832</v>
      </c>
      <c r="F154" s="190" t="s">
        <v>2833</v>
      </c>
      <c r="G154" s="177"/>
      <c r="H154" s="177"/>
      <c r="I154" s="180"/>
      <c r="J154" s="191">
        <f>BK154</f>
        <v>0</v>
      </c>
      <c r="K154" s="177"/>
      <c r="L154" s="182"/>
      <c r="M154" s="183"/>
      <c r="N154" s="184"/>
      <c r="O154" s="184"/>
      <c r="P154" s="185">
        <f>SUM(P155:P161)</f>
        <v>0</v>
      </c>
      <c r="Q154" s="184"/>
      <c r="R154" s="185">
        <f>SUM(R155:R161)</f>
        <v>0</v>
      </c>
      <c r="S154" s="184"/>
      <c r="T154" s="186">
        <f>SUM(T155:T161)</f>
        <v>0</v>
      </c>
      <c r="AR154" s="187" t="s">
        <v>84</v>
      </c>
      <c r="AT154" s="188" t="s">
        <v>75</v>
      </c>
      <c r="AU154" s="188" t="s">
        <v>84</v>
      </c>
      <c r="AY154" s="187" t="s">
        <v>205</v>
      </c>
      <c r="BK154" s="189">
        <f>SUM(BK155:BK161)</f>
        <v>0</v>
      </c>
    </row>
    <row r="155" spans="1:65" s="2" customFormat="1" ht="14.45" customHeight="1">
      <c r="A155" s="35"/>
      <c r="B155" s="36"/>
      <c r="C155" s="192" t="s">
        <v>405</v>
      </c>
      <c r="D155" s="192" t="s">
        <v>207</v>
      </c>
      <c r="E155" s="193" t="s">
        <v>2834</v>
      </c>
      <c r="F155" s="194" t="s">
        <v>2835</v>
      </c>
      <c r="G155" s="195" t="s">
        <v>2678</v>
      </c>
      <c r="H155" s="196">
        <v>158</v>
      </c>
      <c r="I155" s="197"/>
      <c r="J155" s="198">
        <f aca="true" t="shared" si="20" ref="J155:J161">ROUND(I155*H155,2)</f>
        <v>0</v>
      </c>
      <c r="K155" s="194" t="s">
        <v>1</v>
      </c>
      <c r="L155" s="40"/>
      <c r="M155" s="199" t="s">
        <v>1</v>
      </c>
      <c r="N155" s="200" t="s">
        <v>41</v>
      </c>
      <c r="O155" s="72"/>
      <c r="P155" s="201">
        <f aca="true" t="shared" si="21" ref="P155:P161">O155*H155</f>
        <v>0</v>
      </c>
      <c r="Q155" s="201">
        <v>0</v>
      </c>
      <c r="R155" s="201">
        <f aca="true" t="shared" si="22" ref="R155:R161">Q155*H155</f>
        <v>0</v>
      </c>
      <c r="S155" s="201">
        <v>0</v>
      </c>
      <c r="T155" s="202">
        <f aca="true" t="shared" si="23" ref="T155:T161">S155*H155</f>
        <v>0</v>
      </c>
      <c r="U155" s="35"/>
      <c r="V155" s="35"/>
      <c r="W155" s="35"/>
      <c r="X155" s="35"/>
      <c r="Y155" s="35"/>
      <c r="Z155" s="35"/>
      <c r="AA155" s="35"/>
      <c r="AB155" s="35"/>
      <c r="AC155" s="35"/>
      <c r="AD155" s="35"/>
      <c r="AE155" s="35"/>
      <c r="AR155" s="203" t="s">
        <v>211</v>
      </c>
      <c r="AT155" s="203" t="s">
        <v>207</v>
      </c>
      <c r="AU155" s="203" t="s">
        <v>86</v>
      </c>
      <c r="AY155" s="18" t="s">
        <v>205</v>
      </c>
      <c r="BE155" s="204">
        <f aca="true" t="shared" si="24" ref="BE155:BE161">IF(N155="základní",J155,0)</f>
        <v>0</v>
      </c>
      <c r="BF155" s="204">
        <f aca="true" t="shared" si="25" ref="BF155:BF161">IF(N155="snížená",J155,0)</f>
        <v>0</v>
      </c>
      <c r="BG155" s="204">
        <f aca="true" t="shared" si="26" ref="BG155:BG161">IF(N155="zákl. přenesená",J155,0)</f>
        <v>0</v>
      </c>
      <c r="BH155" s="204">
        <f aca="true" t="shared" si="27" ref="BH155:BH161">IF(N155="sníž. přenesená",J155,0)</f>
        <v>0</v>
      </c>
      <c r="BI155" s="204">
        <f aca="true" t="shared" si="28" ref="BI155:BI161">IF(N155="nulová",J155,0)</f>
        <v>0</v>
      </c>
      <c r="BJ155" s="18" t="s">
        <v>84</v>
      </c>
      <c r="BK155" s="204">
        <f aca="true" t="shared" si="29" ref="BK155:BK161">ROUND(I155*H155,2)</f>
        <v>0</v>
      </c>
      <c r="BL155" s="18" t="s">
        <v>211</v>
      </c>
      <c r="BM155" s="203" t="s">
        <v>816</v>
      </c>
    </row>
    <row r="156" spans="1:65" s="2" customFormat="1" ht="14.45" customHeight="1">
      <c r="A156" s="35"/>
      <c r="B156" s="36"/>
      <c r="C156" s="192" t="s">
        <v>632</v>
      </c>
      <c r="D156" s="192" t="s">
        <v>207</v>
      </c>
      <c r="E156" s="193" t="s">
        <v>2836</v>
      </c>
      <c r="F156" s="194" t="s">
        <v>2837</v>
      </c>
      <c r="G156" s="195" t="s">
        <v>2678</v>
      </c>
      <c r="H156" s="196">
        <v>12</v>
      </c>
      <c r="I156" s="197"/>
      <c r="J156" s="198">
        <f t="shared" si="20"/>
        <v>0</v>
      </c>
      <c r="K156" s="194" t="s">
        <v>1</v>
      </c>
      <c r="L156" s="40"/>
      <c r="M156" s="199" t="s">
        <v>1</v>
      </c>
      <c r="N156" s="200" t="s">
        <v>41</v>
      </c>
      <c r="O156" s="72"/>
      <c r="P156" s="201">
        <f t="shared" si="21"/>
        <v>0</v>
      </c>
      <c r="Q156" s="201">
        <v>0</v>
      </c>
      <c r="R156" s="201">
        <f t="shared" si="22"/>
        <v>0</v>
      </c>
      <c r="S156" s="201">
        <v>0</v>
      </c>
      <c r="T156" s="202">
        <f t="shared" si="23"/>
        <v>0</v>
      </c>
      <c r="U156" s="35"/>
      <c r="V156" s="35"/>
      <c r="W156" s="35"/>
      <c r="X156" s="35"/>
      <c r="Y156" s="35"/>
      <c r="Z156" s="35"/>
      <c r="AA156" s="35"/>
      <c r="AB156" s="35"/>
      <c r="AC156" s="35"/>
      <c r="AD156" s="35"/>
      <c r="AE156" s="35"/>
      <c r="AR156" s="203" t="s">
        <v>211</v>
      </c>
      <c r="AT156" s="203" t="s">
        <v>207</v>
      </c>
      <c r="AU156" s="203" t="s">
        <v>86</v>
      </c>
      <c r="AY156" s="18" t="s">
        <v>205</v>
      </c>
      <c r="BE156" s="204">
        <f t="shared" si="24"/>
        <v>0</v>
      </c>
      <c r="BF156" s="204">
        <f t="shared" si="25"/>
        <v>0</v>
      </c>
      <c r="BG156" s="204">
        <f t="shared" si="26"/>
        <v>0</v>
      </c>
      <c r="BH156" s="204">
        <f t="shared" si="27"/>
        <v>0</v>
      </c>
      <c r="BI156" s="204">
        <f t="shared" si="28"/>
        <v>0</v>
      </c>
      <c r="BJ156" s="18" t="s">
        <v>84</v>
      </c>
      <c r="BK156" s="204">
        <f t="shared" si="29"/>
        <v>0</v>
      </c>
      <c r="BL156" s="18" t="s">
        <v>211</v>
      </c>
      <c r="BM156" s="203" t="s">
        <v>826</v>
      </c>
    </row>
    <row r="157" spans="1:65" s="2" customFormat="1" ht="14.45" customHeight="1">
      <c r="A157" s="35"/>
      <c r="B157" s="36"/>
      <c r="C157" s="192" t="s">
        <v>637</v>
      </c>
      <c r="D157" s="192" t="s">
        <v>207</v>
      </c>
      <c r="E157" s="193" t="s">
        <v>2838</v>
      </c>
      <c r="F157" s="194" t="s">
        <v>2839</v>
      </c>
      <c r="G157" s="195" t="s">
        <v>2678</v>
      </c>
      <c r="H157" s="196">
        <v>12</v>
      </c>
      <c r="I157" s="197"/>
      <c r="J157" s="198">
        <f t="shared" si="20"/>
        <v>0</v>
      </c>
      <c r="K157" s="194" t="s">
        <v>1</v>
      </c>
      <c r="L157" s="40"/>
      <c r="M157" s="199" t="s">
        <v>1</v>
      </c>
      <c r="N157" s="200" t="s">
        <v>41</v>
      </c>
      <c r="O157" s="72"/>
      <c r="P157" s="201">
        <f t="shared" si="21"/>
        <v>0</v>
      </c>
      <c r="Q157" s="201">
        <v>0</v>
      </c>
      <c r="R157" s="201">
        <f t="shared" si="22"/>
        <v>0</v>
      </c>
      <c r="S157" s="201">
        <v>0</v>
      </c>
      <c r="T157" s="202">
        <f t="shared" si="23"/>
        <v>0</v>
      </c>
      <c r="U157" s="35"/>
      <c r="V157" s="35"/>
      <c r="W157" s="35"/>
      <c r="X157" s="35"/>
      <c r="Y157" s="35"/>
      <c r="Z157" s="35"/>
      <c r="AA157" s="35"/>
      <c r="AB157" s="35"/>
      <c r="AC157" s="35"/>
      <c r="AD157" s="35"/>
      <c r="AE157" s="35"/>
      <c r="AR157" s="203" t="s">
        <v>211</v>
      </c>
      <c r="AT157" s="203" t="s">
        <v>207</v>
      </c>
      <c r="AU157" s="203" t="s">
        <v>86</v>
      </c>
      <c r="AY157" s="18" t="s">
        <v>205</v>
      </c>
      <c r="BE157" s="204">
        <f t="shared" si="24"/>
        <v>0</v>
      </c>
      <c r="BF157" s="204">
        <f t="shared" si="25"/>
        <v>0</v>
      </c>
      <c r="BG157" s="204">
        <f t="shared" si="26"/>
        <v>0</v>
      </c>
      <c r="BH157" s="204">
        <f t="shared" si="27"/>
        <v>0</v>
      </c>
      <c r="BI157" s="204">
        <f t="shared" si="28"/>
        <v>0</v>
      </c>
      <c r="BJ157" s="18" t="s">
        <v>84</v>
      </c>
      <c r="BK157" s="204">
        <f t="shared" si="29"/>
        <v>0</v>
      </c>
      <c r="BL157" s="18" t="s">
        <v>211</v>
      </c>
      <c r="BM157" s="203" t="s">
        <v>836</v>
      </c>
    </row>
    <row r="158" spans="1:65" s="2" customFormat="1" ht="14.45" customHeight="1">
      <c r="A158" s="35"/>
      <c r="B158" s="36"/>
      <c r="C158" s="192" t="s">
        <v>643</v>
      </c>
      <c r="D158" s="192" t="s">
        <v>207</v>
      </c>
      <c r="E158" s="193" t="s">
        <v>2840</v>
      </c>
      <c r="F158" s="194" t="s">
        <v>2841</v>
      </c>
      <c r="G158" s="195" t="s">
        <v>2800</v>
      </c>
      <c r="H158" s="196">
        <v>1</v>
      </c>
      <c r="I158" s="197"/>
      <c r="J158" s="198">
        <f t="shared" si="20"/>
        <v>0</v>
      </c>
      <c r="K158" s="194" t="s">
        <v>1</v>
      </c>
      <c r="L158" s="40"/>
      <c r="M158" s="199" t="s">
        <v>1</v>
      </c>
      <c r="N158" s="200" t="s">
        <v>41</v>
      </c>
      <c r="O158" s="72"/>
      <c r="P158" s="201">
        <f t="shared" si="21"/>
        <v>0</v>
      </c>
      <c r="Q158" s="201">
        <v>0</v>
      </c>
      <c r="R158" s="201">
        <f t="shared" si="22"/>
        <v>0</v>
      </c>
      <c r="S158" s="201">
        <v>0</v>
      </c>
      <c r="T158" s="202">
        <f t="shared" si="23"/>
        <v>0</v>
      </c>
      <c r="U158" s="35"/>
      <c r="V158" s="35"/>
      <c r="W158" s="35"/>
      <c r="X158" s="35"/>
      <c r="Y158" s="35"/>
      <c r="Z158" s="35"/>
      <c r="AA158" s="35"/>
      <c r="AB158" s="35"/>
      <c r="AC158" s="35"/>
      <c r="AD158" s="35"/>
      <c r="AE158" s="35"/>
      <c r="AR158" s="203" t="s">
        <v>211</v>
      </c>
      <c r="AT158" s="203" t="s">
        <v>207</v>
      </c>
      <c r="AU158" s="203" t="s">
        <v>86</v>
      </c>
      <c r="AY158" s="18" t="s">
        <v>205</v>
      </c>
      <c r="BE158" s="204">
        <f t="shared" si="24"/>
        <v>0</v>
      </c>
      <c r="BF158" s="204">
        <f t="shared" si="25"/>
        <v>0</v>
      </c>
      <c r="BG158" s="204">
        <f t="shared" si="26"/>
        <v>0</v>
      </c>
      <c r="BH158" s="204">
        <f t="shared" si="27"/>
        <v>0</v>
      </c>
      <c r="BI158" s="204">
        <f t="shared" si="28"/>
        <v>0</v>
      </c>
      <c r="BJ158" s="18" t="s">
        <v>84</v>
      </c>
      <c r="BK158" s="204">
        <f t="shared" si="29"/>
        <v>0</v>
      </c>
      <c r="BL158" s="18" t="s">
        <v>211</v>
      </c>
      <c r="BM158" s="203" t="s">
        <v>846</v>
      </c>
    </row>
    <row r="159" spans="1:65" s="2" customFormat="1" ht="14.45" customHeight="1">
      <c r="A159" s="35"/>
      <c r="B159" s="36"/>
      <c r="C159" s="192" t="s">
        <v>649</v>
      </c>
      <c r="D159" s="192" t="s">
        <v>207</v>
      </c>
      <c r="E159" s="193" t="s">
        <v>2842</v>
      </c>
      <c r="F159" s="194" t="s">
        <v>2843</v>
      </c>
      <c r="G159" s="195" t="s">
        <v>2800</v>
      </c>
      <c r="H159" s="196">
        <v>1</v>
      </c>
      <c r="I159" s="197"/>
      <c r="J159" s="198">
        <f t="shared" si="20"/>
        <v>0</v>
      </c>
      <c r="K159" s="194" t="s">
        <v>1</v>
      </c>
      <c r="L159" s="40"/>
      <c r="M159" s="199" t="s">
        <v>1</v>
      </c>
      <c r="N159" s="200" t="s">
        <v>41</v>
      </c>
      <c r="O159" s="72"/>
      <c r="P159" s="201">
        <f t="shared" si="21"/>
        <v>0</v>
      </c>
      <c r="Q159" s="201">
        <v>0</v>
      </c>
      <c r="R159" s="201">
        <f t="shared" si="22"/>
        <v>0</v>
      </c>
      <c r="S159" s="201">
        <v>0</v>
      </c>
      <c r="T159" s="202">
        <f t="shared" si="23"/>
        <v>0</v>
      </c>
      <c r="U159" s="35"/>
      <c r="V159" s="35"/>
      <c r="W159" s="35"/>
      <c r="X159" s="35"/>
      <c r="Y159" s="35"/>
      <c r="Z159" s="35"/>
      <c r="AA159" s="35"/>
      <c r="AB159" s="35"/>
      <c r="AC159" s="35"/>
      <c r="AD159" s="35"/>
      <c r="AE159" s="35"/>
      <c r="AR159" s="203" t="s">
        <v>211</v>
      </c>
      <c r="AT159" s="203" t="s">
        <v>207</v>
      </c>
      <c r="AU159" s="203" t="s">
        <v>86</v>
      </c>
      <c r="AY159" s="18" t="s">
        <v>205</v>
      </c>
      <c r="BE159" s="204">
        <f t="shared" si="24"/>
        <v>0</v>
      </c>
      <c r="BF159" s="204">
        <f t="shared" si="25"/>
        <v>0</v>
      </c>
      <c r="BG159" s="204">
        <f t="shared" si="26"/>
        <v>0</v>
      </c>
      <c r="BH159" s="204">
        <f t="shared" si="27"/>
        <v>0</v>
      </c>
      <c r="BI159" s="204">
        <f t="shared" si="28"/>
        <v>0</v>
      </c>
      <c r="BJ159" s="18" t="s">
        <v>84</v>
      </c>
      <c r="BK159" s="204">
        <f t="shared" si="29"/>
        <v>0</v>
      </c>
      <c r="BL159" s="18" t="s">
        <v>211</v>
      </c>
      <c r="BM159" s="203" t="s">
        <v>856</v>
      </c>
    </row>
    <row r="160" spans="1:65" s="2" customFormat="1" ht="14.45" customHeight="1">
      <c r="A160" s="35"/>
      <c r="B160" s="36"/>
      <c r="C160" s="192" t="s">
        <v>653</v>
      </c>
      <c r="D160" s="192" t="s">
        <v>207</v>
      </c>
      <c r="E160" s="193" t="s">
        <v>2844</v>
      </c>
      <c r="F160" s="194" t="s">
        <v>2845</v>
      </c>
      <c r="G160" s="195" t="s">
        <v>2800</v>
      </c>
      <c r="H160" s="196">
        <v>1</v>
      </c>
      <c r="I160" s="197"/>
      <c r="J160" s="198">
        <f t="shared" si="20"/>
        <v>0</v>
      </c>
      <c r="K160" s="194" t="s">
        <v>1</v>
      </c>
      <c r="L160" s="40"/>
      <c r="M160" s="199" t="s">
        <v>1</v>
      </c>
      <c r="N160" s="200" t="s">
        <v>41</v>
      </c>
      <c r="O160" s="72"/>
      <c r="P160" s="201">
        <f t="shared" si="21"/>
        <v>0</v>
      </c>
      <c r="Q160" s="201">
        <v>0</v>
      </c>
      <c r="R160" s="201">
        <f t="shared" si="22"/>
        <v>0</v>
      </c>
      <c r="S160" s="201">
        <v>0</v>
      </c>
      <c r="T160" s="202">
        <f t="shared" si="23"/>
        <v>0</v>
      </c>
      <c r="U160" s="35"/>
      <c r="V160" s="35"/>
      <c r="W160" s="35"/>
      <c r="X160" s="35"/>
      <c r="Y160" s="35"/>
      <c r="Z160" s="35"/>
      <c r="AA160" s="35"/>
      <c r="AB160" s="35"/>
      <c r="AC160" s="35"/>
      <c r="AD160" s="35"/>
      <c r="AE160" s="35"/>
      <c r="AR160" s="203" t="s">
        <v>211</v>
      </c>
      <c r="AT160" s="203" t="s">
        <v>207</v>
      </c>
      <c r="AU160" s="203" t="s">
        <v>86</v>
      </c>
      <c r="AY160" s="18" t="s">
        <v>205</v>
      </c>
      <c r="BE160" s="204">
        <f t="shared" si="24"/>
        <v>0</v>
      </c>
      <c r="BF160" s="204">
        <f t="shared" si="25"/>
        <v>0</v>
      </c>
      <c r="BG160" s="204">
        <f t="shared" si="26"/>
        <v>0</v>
      </c>
      <c r="BH160" s="204">
        <f t="shared" si="27"/>
        <v>0</v>
      </c>
      <c r="BI160" s="204">
        <f t="shared" si="28"/>
        <v>0</v>
      </c>
      <c r="BJ160" s="18" t="s">
        <v>84</v>
      </c>
      <c r="BK160" s="204">
        <f t="shared" si="29"/>
        <v>0</v>
      </c>
      <c r="BL160" s="18" t="s">
        <v>211</v>
      </c>
      <c r="BM160" s="203" t="s">
        <v>867</v>
      </c>
    </row>
    <row r="161" spans="1:65" s="2" customFormat="1" ht="14.45" customHeight="1">
      <c r="A161" s="35"/>
      <c r="B161" s="36"/>
      <c r="C161" s="192" t="s">
        <v>660</v>
      </c>
      <c r="D161" s="192" t="s">
        <v>207</v>
      </c>
      <c r="E161" s="193" t="s">
        <v>2846</v>
      </c>
      <c r="F161" s="194" t="s">
        <v>2847</v>
      </c>
      <c r="G161" s="195" t="s">
        <v>2803</v>
      </c>
      <c r="H161" s="196">
        <v>40</v>
      </c>
      <c r="I161" s="197"/>
      <c r="J161" s="198">
        <f t="shared" si="20"/>
        <v>0</v>
      </c>
      <c r="K161" s="194" t="s">
        <v>1</v>
      </c>
      <c r="L161" s="40"/>
      <c r="M161" s="225" t="s">
        <v>1</v>
      </c>
      <c r="N161" s="226" t="s">
        <v>41</v>
      </c>
      <c r="O161" s="212"/>
      <c r="P161" s="227">
        <f t="shared" si="21"/>
        <v>0</v>
      </c>
      <c r="Q161" s="227">
        <v>0</v>
      </c>
      <c r="R161" s="227">
        <f t="shared" si="22"/>
        <v>0</v>
      </c>
      <c r="S161" s="227">
        <v>0</v>
      </c>
      <c r="T161" s="228">
        <f t="shared" si="23"/>
        <v>0</v>
      </c>
      <c r="U161" s="35"/>
      <c r="V161" s="35"/>
      <c r="W161" s="35"/>
      <c r="X161" s="35"/>
      <c r="Y161" s="35"/>
      <c r="Z161" s="35"/>
      <c r="AA161" s="35"/>
      <c r="AB161" s="35"/>
      <c r="AC161" s="35"/>
      <c r="AD161" s="35"/>
      <c r="AE161" s="35"/>
      <c r="AR161" s="203" t="s">
        <v>211</v>
      </c>
      <c r="AT161" s="203" t="s">
        <v>207</v>
      </c>
      <c r="AU161" s="203" t="s">
        <v>86</v>
      </c>
      <c r="AY161" s="18" t="s">
        <v>205</v>
      </c>
      <c r="BE161" s="204">
        <f t="shared" si="24"/>
        <v>0</v>
      </c>
      <c r="BF161" s="204">
        <f t="shared" si="25"/>
        <v>0</v>
      </c>
      <c r="BG161" s="204">
        <f t="shared" si="26"/>
        <v>0</v>
      </c>
      <c r="BH161" s="204">
        <f t="shared" si="27"/>
        <v>0</v>
      </c>
      <c r="BI161" s="204">
        <f t="shared" si="28"/>
        <v>0</v>
      </c>
      <c r="BJ161" s="18" t="s">
        <v>84</v>
      </c>
      <c r="BK161" s="204">
        <f t="shared" si="29"/>
        <v>0</v>
      </c>
      <c r="BL161" s="18" t="s">
        <v>211</v>
      </c>
      <c r="BM161" s="203" t="s">
        <v>878</v>
      </c>
    </row>
    <row r="162" spans="1:31" s="2" customFormat="1" ht="6.95" customHeight="1">
      <c r="A162" s="35"/>
      <c r="B162" s="55"/>
      <c r="C162" s="56"/>
      <c r="D162" s="56"/>
      <c r="E162" s="56"/>
      <c r="F162" s="56"/>
      <c r="G162" s="56"/>
      <c r="H162" s="56"/>
      <c r="I162" s="56"/>
      <c r="J162" s="56"/>
      <c r="K162" s="56"/>
      <c r="L162" s="40"/>
      <c r="M162" s="35"/>
      <c r="O162" s="35"/>
      <c r="P162" s="35"/>
      <c r="Q162" s="35"/>
      <c r="R162" s="35"/>
      <c r="S162" s="35"/>
      <c r="T162" s="35"/>
      <c r="U162" s="35"/>
      <c r="V162" s="35"/>
      <c r="W162" s="35"/>
      <c r="X162" s="35"/>
      <c r="Y162" s="35"/>
      <c r="Z162" s="35"/>
      <c r="AA162" s="35"/>
      <c r="AB162" s="35"/>
      <c r="AC162" s="35"/>
      <c r="AD162" s="35"/>
      <c r="AE162" s="35"/>
    </row>
  </sheetData>
  <sheetProtection algorithmName="SHA-512" hashValue="nSCuwew2zm04ZeeUuZsMrDvZmP1pBNAXGuND3EyOpD2znkw/SiWyGh6eWfqP5IehivTiPUqFwzLkOKXE1TLzpg==" saltValue="WUSsbEjggX313Hvu1ExEh9YCI5wubGHy19peQ6yj6SmguzD2bE9l2Z8mFmBtRvDdAZXM98FOHKNQwOybBu5fNw==" spinCount="100000" sheet="1" objects="1" scenarios="1" formatColumns="0" formatRows="0" autoFilter="0"/>
  <autoFilter ref="C119:K161"/>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105</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2848</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ROUND((SUM(BE120:BE149)),2)</f>
        <v>0</v>
      </c>
      <c r="G33" s="35"/>
      <c r="H33" s="35"/>
      <c r="I33" s="131">
        <v>0.21</v>
      </c>
      <c r="J33" s="130">
        <f>ROUND(((SUM(BE120:BE149))*I33),2)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ROUND((SUM(BF120:BF149)),2)</f>
        <v>0</v>
      </c>
      <c r="G34" s="35"/>
      <c r="H34" s="35"/>
      <c r="I34" s="131">
        <v>0.15</v>
      </c>
      <c r="J34" s="130">
        <f>ROUND(((SUM(BF120:BF149))*I34),2)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ROUND((SUM(BG120:BG149)),2)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ROUND((SUM(BH120:BH149)),2)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ROUND((SUM(BI120:BI149)),2)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02.5 - Ambulantní trakt - PTV</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2849</v>
      </c>
      <c r="E97" s="157"/>
      <c r="F97" s="157"/>
      <c r="G97" s="157"/>
      <c r="H97" s="157"/>
      <c r="I97" s="157"/>
      <c r="J97" s="158">
        <f>J121</f>
        <v>0</v>
      </c>
      <c r="K97" s="155"/>
      <c r="L97" s="159"/>
    </row>
    <row r="98" spans="2:12" s="10" customFormat="1" ht="19.9" customHeight="1">
      <c r="B98" s="160"/>
      <c r="C98" s="105"/>
      <c r="D98" s="161" t="s">
        <v>2763</v>
      </c>
      <c r="E98" s="162"/>
      <c r="F98" s="162"/>
      <c r="G98" s="162"/>
      <c r="H98" s="162"/>
      <c r="I98" s="162"/>
      <c r="J98" s="163">
        <f>J122</f>
        <v>0</v>
      </c>
      <c r="K98" s="105"/>
      <c r="L98" s="164"/>
    </row>
    <row r="99" spans="2:12" s="10" customFormat="1" ht="19.9" customHeight="1">
      <c r="B99" s="160"/>
      <c r="C99" s="105"/>
      <c r="D99" s="161" t="s">
        <v>2764</v>
      </c>
      <c r="E99" s="162"/>
      <c r="F99" s="162"/>
      <c r="G99" s="162"/>
      <c r="H99" s="162"/>
      <c r="I99" s="162"/>
      <c r="J99" s="163">
        <f>J138</f>
        <v>0</v>
      </c>
      <c r="K99" s="105"/>
      <c r="L99" s="164"/>
    </row>
    <row r="100" spans="2:12" s="10" customFormat="1" ht="19.9" customHeight="1">
      <c r="B100" s="160"/>
      <c r="C100" s="105"/>
      <c r="D100" s="161" t="s">
        <v>2765</v>
      </c>
      <c r="E100" s="162"/>
      <c r="F100" s="162"/>
      <c r="G100" s="162"/>
      <c r="H100" s="162"/>
      <c r="I100" s="162"/>
      <c r="J100" s="163">
        <f>J146</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02.5 - Ambulantní trakt - PTV</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f>
        <v>0</v>
      </c>
      <c r="Q120" s="80"/>
      <c r="R120" s="173">
        <f>R121</f>
        <v>0</v>
      </c>
      <c r="S120" s="80"/>
      <c r="T120" s="174">
        <f>T121</f>
        <v>0</v>
      </c>
      <c r="U120" s="35"/>
      <c r="V120" s="35"/>
      <c r="W120" s="35"/>
      <c r="X120" s="35"/>
      <c r="Y120" s="35"/>
      <c r="Z120" s="35"/>
      <c r="AA120" s="35"/>
      <c r="AB120" s="35"/>
      <c r="AC120" s="35"/>
      <c r="AD120" s="35"/>
      <c r="AE120" s="35"/>
      <c r="AT120" s="18" t="s">
        <v>75</v>
      </c>
      <c r="AU120" s="18" t="s">
        <v>183</v>
      </c>
      <c r="BK120" s="175">
        <f>BK121</f>
        <v>0</v>
      </c>
    </row>
    <row r="121" spans="2:63" s="12" customFormat="1" ht="25.9" customHeight="1">
      <c r="B121" s="176"/>
      <c r="C121" s="177"/>
      <c r="D121" s="178" t="s">
        <v>75</v>
      </c>
      <c r="E121" s="179" t="s">
        <v>2674</v>
      </c>
      <c r="F121" s="179" t="s">
        <v>2850</v>
      </c>
      <c r="G121" s="177"/>
      <c r="H121" s="177"/>
      <c r="I121" s="180"/>
      <c r="J121" s="181">
        <f>BK121</f>
        <v>0</v>
      </c>
      <c r="K121" s="177"/>
      <c r="L121" s="182"/>
      <c r="M121" s="183"/>
      <c r="N121" s="184"/>
      <c r="O121" s="184"/>
      <c r="P121" s="185">
        <f>P122+P138+P146</f>
        <v>0</v>
      </c>
      <c r="Q121" s="184"/>
      <c r="R121" s="185">
        <f>R122+R138+R146</f>
        <v>0</v>
      </c>
      <c r="S121" s="184"/>
      <c r="T121" s="186">
        <f>T122+T138+T146</f>
        <v>0</v>
      </c>
      <c r="AR121" s="187" t="s">
        <v>84</v>
      </c>
      <c r="AT121" s="188" t="s">
        <v>75</v>
      </c>
      <c r="AU121" s="188" t="s">
        <v>76</v>
      </c>
      <c r="AY121" s="187" t="s">
        <v>205</v>
      </c>
      <c r="BK121" s="189">
        <f>BK122+BK138+BK146</f>
        <v>0</v>
      </c>
    </row>
    <row r="122" spans="2:63" s="12" customFormat="1" ht="22.9" customHeight="1">
      <c r="B122" s="176"/>
      <c r="C122" s="177"/>
      <c r="D122" s="178" t="s">
        <v>75</v>
      </c>
      <c r="E122" s="190" t="s">
        <v>2718</v>
      </c>
      <c r="F122" s="190" t="s">
        <v>2767</v>
      </c>
      <c r="G122" s="177"/>
      <c r="H122" s="177"/>
      <c r="I122" s="180"/>
      <c r="J122" s="191">
        <f>BK122</f>
        <v>0</v>
      </c>
      <c r="K122" s="177"/>
      <c r="L122" s="182"/>
      <c r="M122" s="183"/>
      <c r="N122" s="184"/>
      <c r="O122" s="184"/>
      <c r="P122" s="185">
        <f>SUM(P123:P137)</f>
        <v>0</v>
      </c>
      <c r="Q122" s="184"/>
      <c r="R122" s="185">
        <f>SUM(R123:R137)</f>
        <v>0</v>
      </c>
      <c r="S122" s="184"/>
      <c r="T122" s="186">
        <f>SUM(T123:T137)</f>
        <v>0</v>
      </c>
      <c r="AR122" s="187" t="s">
        <v>84</v>
      </c>
      <c r="AT122" s="188" t="s">
        <v>75</v>
      </c>
      <c r="AU122" s="188" t="s">
        <v>84</v>
      </c>
      <c r="AY122" s="187" t="s">
        <v>205</v>
      </c>
      <c r="BK122" s="189">
        <f>SUM(BK123:BK137)</f>
        <v>0</v>
      </c>
    </row>
    <row r="123" spans="1:65" s="2" customFormat="1" ht="49.15" customHeight="1">
      <c r="A123" s="35"/>
      <c r="B123" s="36"/>
      <c r="C123" s="192" t="s">
        <v>84</v>
      </c>
      <c r="D123" s="192" t="s">
        <v>207</v>
      </c>
      <c r="E123" s="193" t="s">
        <v>2851</v>
      </c>
      <c r="F123" s="194" t="s">
        <v>2852</v>
      </c>
      <c r="G123" s="195" t="s">
        <v>2678</v>
      </c>
      <c r="H123" s="196">
        <v>20</v>
      </c>
      <c r="I123" s="197"/>
      <c r="J123" s="198">
        <f aca="true" t="shared" si="0" ref="J123:J137">ROUND(I123*H123,2)</f>
        <v>0</v>
      </c>
      <c r="K123" s="194" t="s">
        <v>1</v>
      </c>
      <c r="L123" s="40"/>
      <c r="M123" s="199" t="s">
        <v>1</v>
      </c>
      <c r="N123" s="200" t="s">
        <v>41</v>
      </c>
      <c r="O123" s="72"/>
      <c r="P123" s="201">
        <f aca="true" t="shared" si="1" ref="P123:P137">O123*H123</f>
        <v>0</v>
      </c>
      <c r="Q123" s="201">
        <v>0</v>
      </c>
      <c r="R123" s="201">
        <f aca="true" t="shared" si="2" ref="R123:R137">Q123*H123</f>
        <v>0</v>
      </c>
      <c r="S123" s="201">
        <v>0</v>
      </c>
      <c r="T123" s="202">
        <f aca="true" t="shared" si="3" ref="T123:T137">S123*H123</f>
        <v>0</v>
      </c>
      <c r="U123" s="35"/>
      <c r="V123" s="35"/>
      <c r="W123" s="35"/>
      <c r="X123" s="35"/>
      <c r="Y123" s="35"/>
      <c r="Z123" s="35"/>
      <c r="AA123" s="35"/>
      <c r="AB123" s="35"/>
      <c r="AC123" s="35"/>
      <c r="AD123" s="35"/>
      <c r="AE123" s="35"/>
      <c r="AR123" s="203" t="s">
        <v>211</v>
      </c>
      <c r="AT123" s="203" t="s">
        <v>207</v>
      </c>
      <c r="AU123" s="203" t="s">
        <v>86</v>
      </c>
      <c r="AY123" s="18" t="s">
        <v>205</v>
      </c>
      <c r="BE123" s="204">
        <f aca="true" t="shared" si="4" ref="BE123:BE137">IF(N123="základní",J123,0)</f>
        <v>0</v>
      </c>
      <c r="BF123" s="204">
        <f aca="true" t="shared" si="5" ref="BF123:BF137">IF(N123="snížená",J123,0)</f>
        <v>0</v>
      </c>
      <c r="BG123" s="204">
        <f aca="true" t="shared" si="6" ref="BG123:BG137">IF(N123="zákl. přenesená",J123,0)</f>
        <v>0</v>
      </c>
      <c r="BH123" s="204">
        <f aca="true" t="shared" si="7" ref="BH123:BH137">IF(N123="sníž. přenesená",J123,0)</f>
        <v>0</v>
      </c>
      <c r="BI123" s="204">
        <f aca="true" t="shared" si="8" ref="BI123:BI137">IF(N123="nulová",J123,0)</f>
        <v>0</v>
      </c>
      <c r="BJ123" s="18" t="s">
        <v>84</v>
      </c>
      <c r="BK123" s="204">
        <f aca="true" t="shared" si="9" ref="BK123:BK137">ROUND(I123*H123,2)</f>
        <v>0</v>
      </c>
      <c r="BL123" s="18" t="s">
        <v>211</v>
      </c>
      <c r="BM123" s="203" t="s">
        <v>86</v>
      </c>
    </row>
    <row r="124" spans="1:65" s="2" customFormat="1" ht="24.2" customHeight="1">
      <c r="A124" s="35"/>
      <c r="B124" s="36"/>
      <c r="C124" s="192" t="s">
        <v>86</v>
      </c>
      <c r="D124" s="192" t="s">
        <v>207</v>
      </c>
      <c r="E124" s="193" t="s">
        <v>2853</v>
      </c>
      <c r="F124" s="194" t="s">
        <v>2854</v>
      </c>
      <c r="G124" s="195" t="s">
        <v>2678</v>
      </c>
      <c r="H124" s="196">
        <v>20</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86</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211</v>
      </c>
    </row>
    <row r="125" spans="1:65" s="2" customFormat="1" ht="14.45" customHeight="1">
      <c r="A125" s="35"/>
      <c r="B125" s="36"/>
      <c r="C125" s="192" t="s">
        <v>218</v>
      </c>
      <c r="D125" s="192" t="s">
        <v>207</v>
      </c>
      <c r="E125" s="193" t="s">
        <v>2855</v>
      </c>
      <c r="F125" s="194" t="s">
        <v>2856</v>
      </c>
      <c r="G125" s="195" t="s">
        <v>2678</v>
      </c>
      <c r="H125" s="196">
        <v>18</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86</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235</v>
      </c>
    </row>
    <row r="126" spans="1:65" s="2" customFormat="1" ht="14.45" customHeight="1">
      <c r="A126" s="35"/>
      <c r="B126" s="36"/>
      <c r="C126" s="192" t="s">
        <v>211</v>
      </c>
      <c r="D126" s="192" t="s">
        <v>207</v>
      </c>
      <c r="E126" s="193" t="s">
        <v>2857</v>
      </c>
      <c r="F126" s="194" t="s">
        <v>2858</v>
      </c>
      <c r="G126" s="195" t="s">
        <v>2678</v>
      </c>
      <c r="H126" s="196">
        <v>2</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86</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245</v>
      </c>
    </row>
    <row r="127" spans="1:65" s="2" customFormat="1" ht="24.2" customHeight="1">
      <c r="A127" s="35"/>
      <c r="B127" s="36"/>
      <c r="C127" s="192" t="s">
        <v>204</v>
      </c>
      <c r="D127" s="192" t="s">
        <v>207</v>
      </c>
      <c r="E127" s="193" t="s">
        <v>2859</v>
      </c>
      <c r="F127" s="194" t="s">
        <v>2860</v>
      </c>
      <c r="G127" s="195" t="s">
        <v>2678</v>
      </c>
      <c r="H127" s="196">
        <v>1</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86</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256</v>
      </c>
    </row>
    <row r="128" spans="1:65" s="2" customFormat="1" ht="37.9" customHeight="1">
      <c r="A128" s="35"/>
      <c r="B128" s="36"/>
      <c r="C128" s="192" t="s">
        <v>235</v>
      </c>
      <c r="D128" s="192" t="s">
        <v>207</v>
      </c>
      <c r="E128" s="193" t="s">
        <v>2861</v>
      </c>
      <c r="F128" s="194" t="s">
        <v>2862</v>
      </c>
      <c r="G128" s="195" t="s">
        <v>2678</v>
      </c>
      <c r="H128" s="196">
        <v>1</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323</v>
      </c>
    </row>
    <row r="129" spans="1:65" s="2" customFormat="1" ht="24.2" customHeight="1">
      <c r="A129" s="35"/>
      <c r="B129" s="36"/>
      <c r="C129" s="192" t="s">
        <v>240</v>
      </c>
      <c r="D129" s="192" t="s">
        <v>207</v>
      </c>
      <c r="E129" s="193" t="s">
        <v>2863</v>
      </c>
      <c r="F129" s="194" t="s">
        <v>2864</v>
      </c>
      <c r="G129" s="195" t="s">
        <v>2678</v>
      </c>
      <c r="H129" s="196">
        <v>1</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333</v>
      </c>
    </row>
    <row r="130" spans="1:65" s="2" customFormat="1" ht="14.45" customHeight="1">
      <c r="A130" s="35"/>
      <c r="B130" s="36"/>
      <c r="C130" s="192" t="s">
        <v>245</v>
      </c>
      <c r="D130" s="192" t="s">
        <v>207</v>
      </c>
      <c r="E130" s="193" t="s">
        <v>2865</v>
      </c>
      <c r="F130" s="194" t="s">
        <v>2866</v>
      </c>
      <c r="G130" s="195" t="s">
        <v>2678</v>
      </c>
      <c r="H130" s="196">
        <v>2</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86</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341</v>
      </c>
    </row>
    <row r="131" spans="1:65" s="2" customFormat="1" ht="14.45" customHeight="1">
      <c r="A131" s="35"/>
      <c r="B131" s="36"/>
      <c r="C131" s="192" t="s">
        <v>249</v>
      </c>
      <c r="D131" s="192" t="s">
        <v>207</v>
      </c>
      <c r="E131" s="193" t="s">
        <v>2867</v>
      </c>
      <c r="F131" s="194" t="s">
        <v>2868</v>
      </c>
      <c r="G131" s="195" t="s">
        <v>2678</v>
      </c>
      <c r="H131" s="196">
        <v>20</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350</v>
      </c>
    </row>
    <row r="132" spans="1:65" s="2" customFormat="1" ht="14.45" customHeight="1">
      <c r="A132" s="35"/>
      <c r="B132" s="36"/>
      <c r="C132" s="192" t="s">
        <v>256</v>
      </c>
      <c r="D132" s="192" t="s">
        <v>207</v>
      </c>
      <c r="E132" s="193" t="s">
        <v>2869</v>
      </c>
      <c r="F132" s="194" t="s">
        <v>2870</v>
      </c>
      <c r="G132" s="195" t="s">
        <v>2678</v>
      </c>
      <c r="H132" s="196">
        <v>1</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361</v>
      </c>
    </row>
    <row r="133" spans="1:65" s="2" customFormat="1" ht="14.45" customHeight="1">
      <c r="A133" s="35"/>
      <c r="B133" s="36"/>
      <c r="C133" s="192" t="s">
        <v>263</v>
      </c>
      <c r="D133" s="192" t="s">
        <v>207</v>
      </c>
      <c r="E133" s="193" t="s">
        <v>2871</v>
      </c>
      <c r="F133" s="194" t="s">
        <v>2872</v>
      </c>
      <c r="G133" s="195" t="s">
        <v>2678</v>
      </c>
      <c r="H133" s="196">
        <v>20</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372</v>
      </c>
    </row>
    <row r="134" spans="1:65" s="2" customFormat="1" ht="14.45" customHeight="1">
      <c r="A134" s="35"/>
      <c r="B134" s="36"/>
      <c r="C134" s="192" t="s">
        <v>323</v>
      </c>
      <c r="D134" s="192" t="s">
        <v>207</v>
      </c>
      <c r="E134" s="193" t="s">
        <v>2873</v>
      </c>
      <c r="F134" s="194" t="s">
        <v>2874</v>
      </c>
      <c r="G134" s="195" t="s">
        <v>2678</v>
      </c>
      <c r="H134" s="196">
        <v>20</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86</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384</v>
      </c>
    </row>
    <row r="135" spans="1:65" s="2" customFormat="1" ht="37.9" customHeight="1">
      <c r="A135" s="35"/>
      <c r="B135" s="36"/>
      <c r="C135" s="192" t="s">
        <v>329</v>
      </c>
      <c r="D135" s="192" t="s">
        <v>207</v>
      </c>
      <c r="E135" s="193" t="s">
        <v>2875</v>
      </c>
      <c r="F135" s="194" t="s">
        <v>2876</v>
      </c>
      <c r="G135" s="195" t="s">
        <v>2678</v>
      </c>
      <c r="H135" s="196">
        <v>1</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86</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393</v>
      </c>
    </row>
    <row r="136" spans="1:65" s="2" customFormat="1" ht="37.9" customHeight="1">
      <c r="A136" s="35"/>
      <c r="B136" s="36"/>
      <c r="C136" s="192" t="s">
        <v>333</v>
      </c>
      <c r="D136" s="192" t="s">
        <v>207</v>
      </c>
      <c r="E136" s="193" t="s">
        <v>2824</v>
      </c>
      <c r="F136" s="194" t="s">
        <v>2825</v>
      </c>
      <c r="G136" s="195" t="s">
        <v>2678</v>
      </c>
      <c r="H136" s="196">
        <v>1</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86</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401</v>
      </c>
    </row>
    <row r="137" spans="1:65" s="2" customFormat="1" ht="37.9" customHeight="1">
      <c r="A137" s="35"/>
      <c r="B137" s="36"/>
      <c r="C137" s="192" t="s">
        <v>8</v>
      </c>
      <c r="D137" s="192" t="s">
        <v>207</v>
      </c>
      <c r="E137" s="193" t="s">
        <v>2877</v>
      </c>
      <c r="F137" s="194" t="s">
        <v>2878</v>
      </c>
      <c r="G137" s="195" t="s">
        <v>2678</v>
      </c>
      <c r="H137" s="196">
        <v>2</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86</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632</v>
      </c>
    </row>
    <row r="138" spans="2:63" s="12" customFormat="1" ht="22.9" customHeight="1">
      <c r="B138" s="176"/>
      <c r="C138" s="177"/>
      <c r="D138" s="178" t="s">
        <v>75</v>
      </c>
      <c r="E138" s="190" t="s">
        <v>2804</v>
      </c>
      <c r="F138" s="190" t="s">
        <v>2805</v>
      </c>
      <c r="G138" s="177"/>
      <c r="H138" s="177"/>
      <c r="I138" s="180"/>
      <c r="J138" s="191">
        <f>BK138</f>
        <v>0</v>
      </c>
      <c r="K138" s="177"/>
      <c r="L138" s="182"/>
      <c r="M138" s="183"/>
      <c r="N138" s="184"/>
      <c r="O138" s="184"/>
      <c r="P138" s="185">
        <f>SUM(P139:P145)</f>
        <v>0</v>
      </c>
      <c r="Q138" s="184"/>
      <c r="R138" s="185">
        <f>SUM(R139:R145)</f>
        <v>0</v>
      </c>
      <c r="S138" s="184"/>
      <c r="T138" s="186">
        <f>SUM(T139:T145)</f>
        <v>0</v>
      </c>
      <c r="AR138" s="187" t="s">
        <v>84</v>
      </c>
      <c r="AT138" s="188" t="s">
        <v>75</v>
      </c>
      <c r="AU138" s="188" t="s">
        <v>84</v>
      </c>
      <c r="AY138" s="187" t="s">
        <v>205</v>
      </c>
      <c r="BK138" s="189">
        <f>SUM(BK139:BK145)</f>
        <v>0</v>
      </c>
    </row>
    <row r="139" spans="1:65" s="2" customFormat="1" ht="14.45" customHeight="1">
      <c r="A139" s="35"/>
      <c r="B139" s="36"/>
      <c r="C139" s="192" t="s">
        <v>341</v>
      </c>
      <c r="D139" s="192" t="s">
        <v>207</v>
      </c>
      <c r="E139" s="193" t="s">
        <v>2879</v>
      </c>
      <c r="F139" s="194" t="s">
        <v>2880</v>
      </c>
      <c r="G139" s="195" t="s">
        <v>326</v>
      </c>
      <c r="H139" s="196">
        <v>1400</v>
      </c>
      <c r="I139" s="197"/>
      <c r="J139" s="198">
        <f aca="true" t="shared" si="10" ref="J139:J145">ROUND(I139*H139,2)</f>
        <v>0</v>
      </c>
      <c r="K139" s="194" t="s">
        <v>1</v>
      </c>
      <c r="L139" s="40"/>
      <c r="M139" s="199" t="s">
        <v>1</v>
      </c>
      <c r="N139" s="200" t="s">
        <v>41</v>
      </c>
      <c r="O139" s="72"/>
      <c r="P139" s="201">
        <f aca="true" t="shared" si="11" ref="P139:P145">O139*H139</f>
        <v>0</v>
      </c>
      <c r="Q139" s="201">
        <v>0</v>
      </c>
      <c r="R139" s="201">
        <f aca="true" t="shared" si="12" ref="R139:R145">Q139*H139</f>
        <v>0</v>
      </c>
      <c r="S139" s="201">
        <v>0</v>
      </c>
      <c r="T139" s="202">
        <f aca="true" t="shared" si="13" ref="T139:T145">S139*H139</f>
        <v>0</v>
      </c>
      <c r="U139" s="35"/>
      <c r="V139" s="35"/>
      <c r="W139" s="35"/>
      <c r="X139" s="35"/>
      <c r="Y139" s="35"/>
      <c r="Z139" s="35"/>
      <c r="AA139" s="35"/>
      <c r="AB139" s="35"/>
      <c r="AC139" s="35"/>
      <c r="AD139" s="35"/>
      <c r="AE139" s="35"/>
      <c r="AR139" s="203" t="s">
        <v>211</v>
      </c>
      <c r="AT139" s="203" t="s">
        <v>207</v>
      </c>
      <c r="AU139" s="203" t="s">
        <v>86</v>
      </c>
      <c r="AY139" s="18" t="s">
        <v>205</v>
      </c>
      <c r="BE139" s="204">
        <f aca="true" t="shared" si="14" ref="BE139:BE145">IF(N139="základní",J139,0)</f>
        <v>0</v>
      </c>
      <c r="BF139" s="204">
        <f aca="true" t="shared" si="15" ref="BF139:BF145">IF(N139="snížená",J139,0)</f>
        <v>0</v>
      </c>
      <c r="BG139" s="204">
        <f aca="true" t="shared" si="16" ref="BG139:BG145">IF(N139="zákl. přenesená",J139,0)</f>
        <v>0</v>
      </c>
      <c r="BH139" s="204">
        <f aca="true" t="shared" si="17" ref="BH139:BH145">IF(N139="sníž. přenesená",J139,0)</f>
        <v>0</v>
      </c>
      <c r="BI139" s="204">
        <f aca="true" t="shared" si="18" ref="BI139:BI145">IF(N139="nulová",J139,0)</f>
        <v>0</v>
      </c>
      <c r="BJ139" s="18" t="s">
        <v>84</v>
      </c>
      <c r="BK139" s="204">
        <f aca="true" t="shared" si="19" ref="BK139:BK145">ROUND(I139*H139,2)</f>
        <v>0</v>
      </c>
      <c r="BL139" s="18" t="s">
        <v>211</v>
      </c>
      <c r="BM139" s="203" t="s">
        <v>643</v>
      </c>
    </row>
    <row r="140" spans="1:65" s="2" customFormat="1" ht="14.45" customHeight="1">
      <c r="A140" s="35"/>
      <c r="B140" s="36"/>
      <c r="C140" s="192" t="s">
        <v>345</v>
      </c>
      <c r="D140" s="192" t="s">
        <v>207</v>
      </c>
      <c r="E140" s="193" t="s">
        <v>2808</v>
      </c>
      <c r="F140" s="194" t="s">
        <v>2809</v>
      </c>
      <c r="G140" s="195" t="s">
        <v>326</v>
      </c>
      <c r="H140" s="196">
        <v>200</v>
      </c>
      <c r="I140" s="197"/>
      <c r="J140" s="198">
        <f t="shared" si="10"/>
        <v>0</v>
      </c>
      <c r="K140" s="194" t="s">
        <v>1</v>
      </c>
      <c r="L140" s="40"/>
      <c r="M140" s="199" t="s">
        <v>1</v>
      </c>
      <c r="N140" s="200" t="s">
        <v>41</v>
      </c>
      <c r="O140" s="72"/>
      <c r="P140" s="201">
        <f t="shared" si="11"/>
        <v>0</v>
      </c>
      <c r="Q140" s="201">
        <v>0</v>
      </c>
      <c r="R140" s="201">
        <f t="shared" si="12"/>
        <v>0</v>
      </c>
      <c r="S140" s="201">
        <v>0</v>
      </c>
      <c r="T140" s="202">
        <f t="shared" si="13"/>
        <v>0</v>
      </c>
      <c r="U140" s="35"/>
      <c r="V140" s="35"/>
      <c r="W140" s="35"/>
      <c r="X140" s="35"/>
      <c r="Y140" s="35"/>
      <c r="Z140" s="35"/>
      <c r="AA140" s="35"/>
      <c r="AB140" s="35"/>
      <c r="AC140" s="35"/>
      <c r="AD140" s="35"/>
      <c r="AE140" s="35"/>
      <c r="AR140" s="203" t="s">
        <v>211</v>
      </c>
      <c r="AT140" s="203" t="s">
        <v>207</v>
      </c>
      <c r="AU140" s="203" t="s">
        <v>86</v>
      </c>
      <c r="AY140" s="18" t="s">
        <v>205</v>
      </c>
      <c r="BE140" s="204">
        <f t="shared" si="14"/>
        <v>0</v>
      </c>
      <c r="BF140" s="204">
        <f t="shared" si="15"/>
        <v>0</v>
      </c>
      <c r="BG140" s="204">
        <f t="shared" si="16"/>
        <v>0</v>
      </c>
      <c r="BH140" s="204">
        <f t="shared" si="17"/>
        <v>0</v>
      </c>
      <c r="BI140" s="204">
        <f t="shared" si="18"/>
        <v>0</v>
      </c>
      <c r="BJ140" s="18" t="s">
        <v>84</v>
      </c>
      <c r="BK140" s="204">
        <f t="shared" si="19"/>
        <v>0</v>
      </c>
      <c r="BL140" s="18" t="s">
        <v>211</v>
      </c>
      <c r="BM140" s="203" t="s">
        <v>653</v>
      </c>
    </row>
    <row r="141" spans="1:65" s="2" customFormat="1" ht="14.45" customHeight="1">
      <c r="A141" s="35"/>
      <c r="B141" s="36"/>
      <c r="C141" s="192" t="s">
        <v>350</v>
      </c>
      <c r="D141" s="192" t="s">
        <v>207</v>
      </c>
      <c r="E141" s="193" t="s">
        <v>2818</v>
      </c>
      <c r="F141" s="194" t="s">
        <v>2819</v>
      </c>
      <c r="G141" s="195" t="s">
        <v>2678</v>
      </c>
      <c r="H141" s="196">
        <v>20</v>
      </c>
      <c r="I141" s="197"/>
      <c r="J141" s="198">
        <f t="shared" si="10"/>
        <v>0</v>
      </c>
      <c r="K141" s="194" t="s">
        <v>1</v>
      </c>
      <c r="L141" s="40"/>
      <c r="M141" s="199" t="s">
        <v>1</v>
      </c>
      <c r="N141" s="200" t="s">
        <v>41</v>
      </c>
      <c r="O141" s="72"/>
      <c r="P141" s="201">
        <f t="shared" si="11"/>
        <v>0</v>
      </c>
      <c r="Q141" s="201">
        <v>0</v>
      </c>
      <c r="R141" s="201">
        <f t="shared" si="12"/>
        <v>0</v>
      </c>
      <c r="S141" s="201">
        <v>0</v>
      </c>
      <c r="T141" s="202">
        <f t="shared" si="13"/>
        <v>0</v>
      </c>
      <c r="U141" s="35"/>
      <c r="V141" s="35"/>
      <c r="W141" s="35"/>
      <c r="X141" s="35"/>
      <c r="Y141" s="35"/>
      <c r="Z141" s="35"/>
      <c r="AA141" s="35"/>
      <c r="AB141" s="35"/>
      <c r="AC141" s="35"/>
      <c r="AD141" s="35"/>
      <c r="AE141" s="35"/>
      <c r="AR141" s="203" t="s">
        <v>211</v>
      </c>
      <c r="AT141" s="203" t="s">
        <v>207</v>
      </c>
      <c r="AU141" s="203" t="s">
        <v>86</v>
      </c>
      <c r="AY141" s="18" t="s">
        <v>205</v>
      </c>
      <c r="BE141" s="204">
        <f t="shared" si="14"/>
        <v>0</v>
      </c>
      <c r="BF141" s="204">
        <f t="shared" si="15"/>
        <v>0</v>
      </c>
      <c r="BG141" s="204">
        <f t="shared" si="16"/>
        <v>0</v>
      </c>
      <c r="BH141" s="204">
        <f t="shared" si="17"/>
        <v>0</v>
      </c>
      <c r="BI141" s="204">
        <f t="shared" si="18"/>
        <v>0</v>
      </c>
      <c r="BJ141" s="18" t="s">
        <v>84</v>
      </c>
      <c r="BK141" s="204">
        <f t="shared" si="19"/>
        <v>0</v>
      </c>
      <c r="BL141" s="18" t="s">
        <v>211</v>
      </c>
      <c r="BM141" s="203" t="s">
        <v>666</v>
      </c>
    </row>
    <row r="142" spans="1:65" s="2" customFormat="1" ht="14.45" customHeight="1">
      <c r="A142" s="35"/>
      <c r="B142" s="36"/>
      <c r="C142" s="192" t="s">
        <v>355</v>
      </c>
      <c r="D142" s="192" t="s">
        <v>207</v>
      </c>
      <c r="E142" s="193" t="s">
        <v>2820</v>
      </c>
      <c r="F142" s="194" t="s">
        <v>2821</v>
      </c>
      <c r="G142" s="195" t="s">
        <v>2678</v>
      </c>
      <c r="H142" s="196">
        <v>8</v>
      </c>
      <c r="I142" s="197"/>
      <c r="J142" s="198">
        <f t="shared" si="10"/>
        <v>0</v>
      </c>
      <c r="K142" s="194" t="s">
        <v>1</v>
      </c>
      <c r="L142" s="40"/>
      <c r="M142" s="199" t="s">
        <v>1</v>
      </c>
      <c r="N142" s="200"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211</v>
      </c>
      <c r="AT142" s="203" t="s">
        <v>207</v>
      </c>
      <c r="AU142" s="203" t="s">
        <v>86</v>
      </c>
      <c r="AY142" s="18" t="s">
        <v>205</v>
      </c>
      <c r="BE142" s="204">
        <f t="shared" si="14"/>
        <v>0</v>
      </c>
      <c r="BF142" s="204">
        <f t="shared" si="15"/>
        <v>0</v>
      </c>
      <c r="BG142" s="204">
        <f t="shared" si="16"/>
        <v>0</v>
      </c>
      <c r="BH142" s="204">
        <f t="shared" si="17"/>
        <v>0</v>
      </c>
      <c r="BI142" s="204">
        <f t="shared" si="18"/>
        <v>0</v>
      </c>
      <c r="BJ142" s="18" t="s">
        <v>84</v>
      </c>
      <c r="BK142" s="204">
        <f t="shared" si="19"/>
        <v>0</v>
      </c>
      <c r="BL142" s="18" t="s">
        <v>211</v>
      </c>
      <c r="BM142" s="203" t="s">
        <v>680</v>
      </c>
    </row>
    <row r="143" spans="1:65" s="2" customFormat="1" ht="24.2" customHeight="1">
      <c r="A143" s="35"/>
      <c r="B143" s="36"/>
      <c r="C143" s="192" t="s">
        <v>361</v>
      </c>
      <c r="D143" s="192" t="s">
        <v>207</v>
      </c>
      <c r="E143" s="193" t="s">
        <v>2881</v>
      </c>
      <c r="F143" s="194" t="s">
        <v>2823</v>
      </c>
      <c r="G143" s="195" t="s">
        <v>2800</v>
      </c>
      <c r="H143" s="196">
        <v>2</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211</v>
      </c>
      <c r="AT143" s="203" t="s">
        <v>207</v>
      </c>
      <c r="AU143" s="203" t="s">
        <v>86</v>
      </c>
      <c r="AY143" s="18" t="s">
        <v>205</v>
      </c>
      <c r="BE143" s="204">
        <f t="shared" si="14"/>
        <v>0</v>
      </c>
      <c r="BF143" s="204">
        <f t="shared" si="15"/>
        <v>0</v>
      </c>
      <c r="BG143" s="204">
        <f t="shared" si="16"/>
        <v>0</v>
      </c>
      <c r="BH143" s="204">
        <f t="shared" si="17"/>
        <v>0</v>
      </c>
      <c r="BI143" s="204">
        <f t="shared" si="18"/>
        <v>0</v>
      </c>
      <c r="BJ143" s="18" t="s">
        <v>84</v>
      </c>
      <c r="BK143" s="204">
        <f t="shared" si="19"/>
        <v>0</v>
      </c>
      <c r="BL143" s="18" t="s">
        <v>211</v>
      </c>
      <c r="BM143" s="203" t="s">
        <v>695</v>
      </c>
    </row>
    <row r="144" spans="1:65" s="2" customFormat="1" ht="14.45" customHeight="1">
      <c r="A144" s="35"/>
      <c r="B144" s="36"/>
      <c r="C144" s="192" t="s">
        <v>7</v>
      </c>
      <c r="D144" s="192" t="s">
        <v>207</v>
      </c>
      <c r="E144" s="193" t="s">
        <v>2828</v>
      </c>
      <c r="F144" s="194" t="s">
        <v>2829</v>
      </c>
      <c r="G144" s="195" t="s">
        <v>2800</v>
      </c>
      <c r="H144" s="196">
        <v>1</v>
      </c>
      <c r="I144" s="197"/>
      <c r="J144" s="198">
        <f t="shared" si="10"/>
        <v>0</v>
      </c>
      <c r="K144" s="194" t="s">
        <v>1</v>
      </c>
      <c r="L144" s="40"/>
      <c r="M144" s="199" t="s">
        <v>1</v>
      </c>
      <c r="N144" s="200" t="s">
        <v>41</v>
      </c>
      <c r="O144" s="72"/>
      <c r="P144" s="201">
        <f t="shared" si="11"/>
        <v>0</v>
      </c>
      <c r="Q144" s="201">
        <v>0</v>
      </c>
      <c r="R144" s="201">
        <f t="shared" si="12"/>
        <v>0</v>
      </c>
      <c r="S144" s="201">
        <v>0</v>
      </c>
      <c r="T144" s="202">
        <f t="shared" si="13"/>
        <v>0</v>
      </c>
      <c r="U144" s="35"/>
      <c r="V144" s="35"/>
      <c r="W144" s="35"/>
      <c r="X144" s="35"/>
      <c r="Y144" s="35"/>
      <c r="Z144" s="35"/>
      <c r="AA144" s="35"/>
      <c r="AB144" s="35"/>
      <c r="AC144" s="35"/>
      <c r="AD144" s="35"/>
      <c r="AE144" s="35"/>
      <c r="AR144" s="203" t="s">
        <v>211</v>
      </c>
      <c r="AT144" s="203" t="s">
        <v>207</v>
      </c>
      <c r="AU144" s="203" t="s">
        <v>86</v>
      </c>
      <c r="AY144" s="18" t="s">
        <v>205</v>
      </c>
      <c r="BE144" s="204">
        <f t="shared" si="14"/>
        <v>0</v>
      </c>
      <c r="BF144" s="204">
        <f t="shared" si="15"/>
        <v>0</v>
      </c>
      <c r="BG144" s="204">
        <f t="shared" si="16"/>
        <v>0</v>
      </c>
      <c r="BH144" s="204">
        <f t="shared" si="17"/>
        <v>0</v>
      </c>
      <c r="BI144" s="204">
        <f t="shared" si="18"/>
        <v>0</v>
      </c>
      <c r="BJ144" s="18" t="s">
        <v>84</v>
      </c>
      <c r="BK144" s="204">
        <f t="shared" si="19"/>
        <v>0</v>
      </c>
      <c r="BL144" s="18" t="s">
        <v>211</v>
      </c>
      <c r="BM144" s="203" t="s">
        <v>705</v>
      </c>
    </row>
    <row r="145" spans="1:65" s="2" customFormat="1" ht="24.2" customHeight="1">
      <c r="A145" s="35"/>
      <c r="B145" s="36"/>
      <c r="C145" s="192" t="s">
        <v>372</v>
      </c>
      <c r="D145" s="192" t="s">
        <v>207</v>
      </c>
      <c r="E145" s="193" t="s">
        <v>2830</v>
      </c>
      <c r="F145" s="194" t="s">
        <v>2831</v>
      </c>
      <c r="G145" s="195" t="s">
        <v>2803</v>
      </c>
      <c r="H145" s="196">
        <v>20</v>
      </c>
      <c r="I145" s="197"/>
      <c r="J145" s="198">
        <f t="shared" si="10"/>
        <v>0</v>
      </c>
      <c r="K145" s="194" t="s">
        <v>1</v>
      </c>
      <c r="L145" s="40"/>
      <c r="M145" s="199" t="s">
        <v>1</v>
      </c>
      <c r="N145" s="200" t="s">
        <v>41</v>
      </c>
      <c r="O145" s="72"/>
      <c r="P145" s="201">
        <f t="shared" si="11"/>
        <v>0</v>
      </c>
      <c r="Q145" s="201">
        <v>0</v>
      </c>
      <c r="R145" s="201">
        <f t="shared" si="12"/>
        <v>0</v>
      </c>
      <c r="S145" s="201">
        <v>0</v>
      </c>
      <c r="T145" s="202">
        <f t="shared" si="13"/>
        <v>0</v>
      </c>
      <c r="U145" s="35"/>
      <c r="V145" s="35"/>
      <c r="W145" s="35"/>
      <c r="X145" s="35"/>
      <c r="Y145" s="35"/>
      <c r="Z145" s="35"/>
      <c r="AA145" s="35"/>
      <c r="AB145" s="35"/>
      <c r="AC145" s="35"/>
      <c r="AD145" s="35"/>
      <c r="AE145" s="35"/>
      <c r="AR145" s="203" t="s">
        <v>211</v>
      </c>
      <c r="AT145" s="203" t="s">
        <v>207</v>
      </c>
      <c r="AU145" s="203" t="s">
        <v>86</v>
      </c>
      <c r="AY145" s="18" t="s">
        <v>205</v>
      </c>
      <c r="BE145" s="204">
        <f t="shared" si="14"/>
        <v>0</v>
      </c>
      <c r="BF145" s="204">
        <f t="shared" si="15"/>
        <v>0</v>
      </c>
      <c r="BG145" s="204">
        <f t="shared" si="16"/>
        <v>0</v>
      </c>
      <c r="BH145" s="204">
        <f t="shared" si="17"/>
        <v>0</v>
      </c>
      <c r="BI145" s="204">
        <f t="shared" si="18"/>
        <v>0</v>
      </c>
      <c r="BJ145" s="18" t="s">
        <v>84</v>
      </c>
      <c r="BK145" s="204">
        <f t="shared" si="19"/>
        <v>0</v>
      </c>
      <c r="BL145" s="18" t="s">
        <v>211</v>
      </c>
      <c r="BM145" s="203" t="s">
        <v>715</v>
      </c>
    </row>
    <row r="146" spans="2:63" s="12" customFormat="1" ht="22.9" customHeight="1">
      <c r="B146" s="176"/>
      <c r="C146" s="177"/>
      <c r="D146" s="178" t="s">
        <v>75</v>
      </c>
      <c r="E146" s="190" t="s">
        <v>2832</v>
      </c>
      <c r="F146" s="190" t="s">
        <v>2833</v>
      </c>
      <c r="G146" s="177"/>
      <c r="H146" s="177"/>
      <c r="I146" s="180"/>
      <c r="J146" s="191">
        <f>BK146</f>
        <v>0</v>
      </c>
      <c r="K146" s="177"/>
      <c r="L146" s="182"/>
      <c r="M146" s="183"/>
      <c r="N146" s="184"/>
      <c r="O146" s="184"/>
      <c r="P146" s="185">
        <f>SUM(P147:P149)</f>
        <v>0</v>
      </c>
      <c r="Q146" s="184"/>
      <c r="R146" s="185">
        <f>SUM(R147:R149)</f>
        <v>0</v>
      </c>
      <c r="S146" s="184"/>
      <c r="T146" s="186">
        <f>SUM(T147:T149)</f>
        <v>0</v>
      </c>
      <c r="AR146" s="187" t="s">
        <v>84</v>
      </c>
      <c r="AT146" s="188" t="s">
        <v>75</v>
      </c>
      <c r="AU146" s="188" t="s">
        <v>84</v>
      </c>
      <c r="AY146" s="187" t="s">
        <v>205</v>
      </c>
      <c r="BK146" s="189">
        <f>SUM(BK147:BK149)</f>
        <v>0</v>
      </c>
    </row>
    <row r="147" spans="1:65" s="2" customFormat="1" ht="14.45" customHeight="1">
      <c r="A147" s="35"/>
      <c r="B147" s="36"/>
      <c r="C147" s="192" t="s">
        <v>379</v>
      </c>
      <c r="D147" s="192" t="s">
        <v>207</v>
      </c>
      <c r="E147" s="193" t="s">
        <v>2882</v>
      </c>
      <c r="F147" s="194" t="s">
        <v>2883</v>
      </c>
      <c r="G147" s="195" t="s">
        <v>2884</v>
      </c>
      <c r="H147" s="196">
        <v>1</v>
      </c>
      <c r="I147" s="197"/>
      <c r="J147" s="198">
        <f>ROUND(I147*H147,2)</f>
        <v>0</v>
      </c>
      <c r="K147" s="194" t="s">
        <v>1</v>
      </c>
      <c r="L147" s="40"/>
      <c r="M147" s="199" t="s">
        <v>1</v>
      </c>
      <c r="N147" s="200" t="s">
        <v>41</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211</v>
      </c>
      <c r="AT147" s="203" t="s">
        <v>207</v>
      </c>
      <c r="AU147" s="203" t="s">
        <v>86</v>
      </c>
      <c r="AY147" s="18" t="s">
        <v>205</v>
      </c>
      <c r="BE147" s="204">
        <f>IF(N147="základní",J147,0)</f>
        <v>0</v>
      </c>
      <c r="BF147" s="204">
        <f>IF(N147="snížená",J147,0)</f>
        <v>0</v>
      </c>
      <c r="BG147" s="204">
        <f>IF(N147="zákl. přenesená",J147,0)</f>
        <v>0</v>
      </c>
      <c r="BH147" s="204">
        <f>IF(N147="sníž. přenesená",J147,0)</f>
        <v>0</v>
      </c>
      <c r="BI147" s="204">
        <f>IF(N147="nulová",J147,0)</f>
        <v>0</v>
      </c>
      <c r="BJ147" s="18" t="s">
        <v>84</v>
      </c>
      <c r="BK147" s="204">
        <f>ROUND(I147*H147,2)</f>
        <v>0</v>
      </c>
      <c r="BL147" s="18" t="s">
        <v>211</v>
      </c>
      <c r="BM147" s="203" t="s">
        <v>725</v>
      </c>
    </row>
    <row r="148" spans="1:65" s="2" customFormat="1" ht="14.45" customHeight="1">
      <c r="A148" s="35"/>
      <c r="B148" s="36"/>
      <c r="C148" s="192" t="s">
        <v>384</v>
      </c>
      <c r="D148" s="192" t="s">
        <v>207</v>
      </c>
      <c r="E148" s="193" t="s">
        <v>2885</v>
      </c>
      <c r="F148" s="194" t="s">
        <v>2886</v>
      </c>
      <c r="G148" s="195" t="s">
        <v>2884</v>
      </c>
      <c r="H148" s="196">
        <v>1</v>
      </c>
      <c r="I148" s="197"/>
      <c r="J148" s="198">
        <f>ROUND(I148*H148,2)</f>
        <v>0</v>
      </c>
      <c r="K148" s="194" t="s">
        <v>1</v>
      </c>
      <c r="L148" s="40"/>
      <c r="M148" s="199" t="s">
        <v>1</v>
      </c>
      <c r="N148" s="200" t="s">
        <v>41</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211</v>
      </c>
      <c r="AT148" s="203" t="s">
        <v>207</v>
      </c>
      <c r="AU148" s="203" t="s">
        <v>86</v>
      </c>
      <c r="AY148" s="18" t="s">
        <v>205</v>
      </c>
      <c r="BE148" s="204">
        <f>IF(N148="základní",J148,0)</f>
        <v>0</v>
      </c>
      <c r="BF148" s="204">
        <f>IF(N148="snížená",J148,0)</f>
        <v>0</v>
      </c>
      <c r="BG148" s="204">
        <f>IF(N148="zákl. přenesená",J148,0)</f>
        <v>0</v>
      </c>
      <c r="BH148" s="204">
        <f>IF(N148="sníž. přenesená",J148,0)</f>
        <v>0</v>
      </c>
      <c r="BI148" s="204">
        <f>IF(N148="nulová",J148,0)</f>
        <v>0</v>
      </c>
      <c r="BJ148" s="18" t="s">
        <v>84</v>
      </c>
      <c r="BK148" s="204">
        <f>ROUND(I148*H148,2)</f>
        <v>0</v>
      </c>
      <c r="BL148" s="18" t="s">
        <v>211</v>
      </c>
      <c r="BM148" s="203" t="s">
        <v>740</v>
      </c>
    </row>
    <row r="149" spans="1:65" s="2" customFormat="1" ht="14.45" customHeight="1">
      <c r="A149" s="35"/>
      <c r="B149" s="36"/>
      <c r="C149" s="192" t="s">
        <v>389</v>
      </c>
      <c r="D149" s="192" t="s">
        <v>207</v>
      </c>
      <c r="E149" s="193" t="s">
        <v>2887</v>
      </c>
      <c r="F149" s="194" t="s">
        <v>2845</v>
      </c>
      <c r="G149" s="195" t="s">
        <v>2884</v>
      </c>
      <c r="H149" s="196">
        <v>1</v>
      </c>
      <c r="I149" s="197"/>
      <c r="J149" s="198">
        <f>ROUND(I149*H149,2)</f>
        <v>0</v>
      </c>
      <c r="K149" s="194" t="s">
        <v>1</v>
      </c>
      <c r="L149" s="40"/>
      <c r="M149" s="225" t="s">
        <v>1</v>
      </c>
      <c r="N149" s="226" t="s">
        <v>41</v>
      </c>
      <c r="O149" s="212"/>
      <c r="P149" s="227">
        <f>O149*H149</f>
        <v>0</v>
      </c>
      <c r="Q149" s="227">
        <v>0</v>
      </c>
      <c r="R149" s="227">
        <f>Q149*H149</f>
        <v>0</v>
      </c>
      <c r="S149" s="227">
        <v>0</v>
      </c>
      <c r="T149" s="228">
        <f>S149*H149</f>
        <v>0</v>
      </c>
      <c r="U149" s="35"/>
      <c r="V149" s="35"/>
      <c r="W149" s="35"/>
      <c r="X149" s="35"/>
      <c r="Y149" s="35"/>
      <c r="Z149" s="35"/>
      <c r="AA149" s="35"/>
      <c r="AB149" s="35"/>
      <c r="AC149" s="35"/>
      <c r="AD149" s="35"/>
      <c r="AE149" s="35"/>
      <c r="AR149" s="203" t="s">
        <v>211</v>
      </c>
      <c r="AT149" s="203" t="s">
        <v>207</v>
      </c>
      <c r="AU149" s="203" t="s">
        <v>86</v>
      </c>
      <c r="AY149" s="18" t="s">
        <v>205</v>
      </c>
      <c r="BE149" s="204">
        <f>IF(N149="základní",J149,0)</f>
        <v>0</v>
      </c>
      <c r="BF149" s="204">
        <f>IF(N149="snížená",J149,0)</f>
        <v>0</v>
      </c>
      <c r="BG149" s="204">
        <f>IF(N149="zákl. přenesená",J149,0)</f>
        <v>0</v>
      </c>
      <c r="BH149" s="204">
        <f>IF(N149="sníž. přenesená",J149,0)</f>
        <v>0</v>
      </c>
      <c r="BI149" s="204">
        <f>IF(N149="nulová",J149,0)</f>
        <v>0</v>
      </c>
      <c r="BJ149" s="18" t="s">
        <v>84</v>
      </c>
      <c r="BK149" s="204">
        <f>ROUND(I149*H149,2)</f>
        <v>0</v>
      </c>
      <c r="BL149" s="18" t="s">
        <v>211</v>
      </c>
      <c r="BM149" s="203" t="s">
        <v>751</v>
      </c>
    </row>
    <row r="150" spans="1:31" s="2" customFormat="1" ht="6.95" customHeight="1">
      <c r="A150" s="35"/>
      <c r="B150" s="55"/>
      <c r="C150" s="56"/>
      <c r="D150" s="56"/>
      <c r="E150" s="56"/>
      <c r="F150" s="56"/>
      <c r="G150" s="56"/>
      <c r="H150" s="56"/>
      <c r="I150" s="56"/>
      <c r="J150" s="56"/>
      <c r="K150" s="56"/>
      <c r="L150" s="40"/>
      <c r="M150" s="35"/>
      <c r="O150" s="35"/>
      <c r="P150" s="35"/>
      <c r="Q150" s="35"/>
      <c r="R150" s="35"/>
      <c r="S150" s="35"/>
      <c r="T150" s="35"/>
      <c r="U150" s="35"/>
      <c r="V150" s="35"/>
      <c r="W150" s="35"/>
      <c r="X150" s="35"/>
      <c r="Y150" s="35"/>
      <c r="Z150" s="35"/>
      <c r="AA150" s="35"/>
      <c r="AB150" s="35"/>
      <c r="AC150" s="35"/>
      <c r="AD150" s="35"/>
      <c r="AE150" s="35"/>
    </row>
  </sheetData>
  <sheetProtection algorithmName="SHA-512" hashValue="DCZWOiKii0865yGkMkU6BjfstMTS4GKafuPB+iVHpoyyvjmZBrlErExTRF547AfPdCaYPOkZVZGc0b2bk0kOFg==" saltValue="kQxWijR/Sjp40vINSJSvkRZuiXLDN8zSo146CCtZcSblN892GwbnCCyUuObWFb/oZHDP3xA5d+hKpNpuGShudQ==" spinCount="100000" sheet="1" objects="1" scenarios="1" formatColumns="0" formatRows="0" autoFilter="0"/>
  <autoFilter ref="C119:K14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8" t="s">
        <v>108</v>
      </c>
    </row>
    <row r="3" spans="2:46" s="1" customFormat="1" ht="6.95" customHeight="1" hidden="1">
      <c r="B3" s="116"/>
      <c r="C3" s="117"/>
      <c r="D3" s="117"/>
      <c r="E3" s="117"/>
      <c r="F3" s="117"/>
      <c r="G3" s="117"/>
      <c r="H3" s="117"/>
      <c r="I3" s="117"/>
      <c r="J3" s="117"/>
      <c r="K3" s="117"/>
      <c r="L3" s="21"/>
      <c r="AT3" s="18" t="s">
        <v>86</v>
      </c>
    </row>
    <row r="4" spans="2:46" s="1" customFormat="1" ht="24.95" customHeight="1" hidden="1">
      <c r="B4" s="21"/>
      <c r="D4" s="118" t="s">
        <v>176</v>
      </c>
      <c r="L4" s="21"/>
      <c r="M4" s="119" t="s">
        <v>10</v>
      </c>
      <c r="AT4" s="18" t="s">
        <v>4</v>
      </c>
    </row>
    <row r="5" spans="2:12" s="1" customFormat="1" ht="6.95" customHeight="1" hidden="1">
      <c r="B5" s="21"/>
      <c r="L5" s="21"/>
    </row>
    <row r="6" spans="2:12" s="1" customFormat="1" ht="12" customHeight="1" hidden="1">
      <c r="B6" s="21"/>
      <c r="D6" s="120" t="s">
        <v>16</v>
      </c>
      <c r="L6" s="21"/>
    </row>
    <row r="7" spans="2:12" s="1" customFormat="1" ht="26.25" customHeight="1" hidden="1">
      <c r="B7" s="21"/>
      <c r="E7" s="327" t="str">
        <f>'Rekapitulace stavby'!K6</f>
        <v>Bohumínská městská nemocnice – přístavba ambulantního traktu vč. příjezdové komunikace a parkoviště</v>
      </c>
      <c r="F7" s="328"/>
      <c r="G7" s="328"/>
      <c r="H7" s="328"/>
      <c r="L7" s="21"/>
    </row>
    <row r="8" spans="1:31" s="2" customFormat="1" ht="12" customHeight="1" hidden="1">
      <c r="A8" s="35"/>
      <c r="B8" s="40"/>
      <c r="C8" s="35"/>
      <c r="D8" s="120" t="s">
        <v>177</v>
      </c>
      <c r="E8" s="35"/>
      <c r="F8" s="35"/>
      <c r="G8" s="35"/>
      <c r="H8" s="35"/>
      <c r="I8" s="35"/>
      <c r="J8" s="35"/>
      <c r="K8" s="35"/>
      <c r="L8" s="52"/>
      <c r="S8" s="35"/>
      <c r="T8" s="35"/>
      <c r="U8" s="35"/>
      <c r="V8" s="35"/>
      <c r="W8" s="35"/>
      <c r="X8" s="35"/>
      <c r="Y8" s="35"/>
      <c r="Z8" s="35"/>
      <c r="AA8" s="35"/>
      <c r="AB8" s="35"/>
      <c r="AC8" s="35"/>
      <c r="AD8" s="35"/>
      <c r="AE8" s="35"/>
    </row>
    <row r="9" spans="1:31" s="2" customFormat="1" ht="16.5" customHeight="1" hidden="1">
      <c r="A9" s="35"/>
      <c r="B9" s="40"/>
      <c r="C9" s="35"/>
      <c r="D9" s="35"/>
      <c r="E9" s="329" t="s">
        <v>2888</v>
      </c>
      <c r="F9" s="330"/>
      <c r="G9" s="330"/>
      <c r="H9" s="330"/>
      <c r="I9" s="35"/>
      <c r="J9" s="35"/>
      <c r="K9" s="35"/>
      <c r="L9" s="52"/>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hidden="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31" s="2" customFormat="1" ht="12" customHeight="1" hidden="1">
      <c r="A12" s="35"/>
      <c r="B12" s="40"/>
      <c r="C12" s="35"/>
      <c r="D12" s="120" t="s">
        <v>20</v>
      </c>
      <c r="E12" s="35"/>
      <c r="F12" s="111" t="s">
        <v>2563</v>
      </c>
      <c r="G12" s="35"/>
      <c r="H12" s="35"/>
      <c r="I12" s="120" t="s">
        <v>22</v>
      </c>
      <c r="J12" s="121" t="str">
        <f>'Rekapitulace stavby'!AN8</f>
        <v>10. 3. 2021</v>
      </c>
      <c r="K12" s="35"/>
      <c r="L12" s="52"/>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hidden="1">
      <c r="A14" s="35"/>
      <c r="B14" s="40"/>
      <c r="C14" s="35"/>
      <c r="D14" s="120" t="s">
        <v>24</v>
      </c>
      <c r="E14" s="35"/>
      <c r="F14" s="35"/>
      <c r="G14" s="35"/>
      <c r="H14" s="35"/>
      <c r="I14" s="120" t="s">
        <v>25</v>
      </c>
      <c r="J14" s="111" t="str">
        <f>IF('Rekapitulace stavby'!AN10="","",'Rekapitulace stavby'!AN10)</f>
        <v/>
      </c>
      <c r="K14" s="35"/>
      <c r="L14" s="52"/>
      <c r="S14" s="35"/>
      <c r="T14" s="35"/>
      <c r="U14" s="35"/>
      <c r="V14" s="35"/>
      <c r="W14" s="35"/>
      <c r="X14" s="35"/>
      <c r="Y14" s="35"/>
      <c r="Z14" s="35"/>
      <c r="AA14" s="35"/>
      <c r="AB14" s="35"/>
      <c r="AC14" s="35"/>
      <c r="AD14" s="35"/>
      <c r="AE14" s="35"/>
    </row>
    <row r="15" spans="1:31" s="2" customFormat="1" ht="18" customHeight="1" hidden="1">
      <c r="A15" s="35"/>
      <c r="B15" s="40"/>
      <c r="C15" s="35"/>
      <c r="D15" s="35"/>
      <c r="E15" s="111" t="str">
        <f>IF('Rekapitulace stavby'!E11="","",'Rekapitulace stavby'!E11)</f>
        <v>Město Bohumín</v>
      </c>
      <c r="F15" s="35"/>
      <c r="G15" s="35"/>
      <c r="H15" s="35"/>
      <c r="I15" s="120" t="s">
        <v>27</v>
      </c>
      <c r="J15" s="111" t="str">
        <f>IF('Rekapitulace stavby'!AN11="","",'Rekapitulace stavby'!AN11)</f>
        <v/>
      </c>
      <c r="K15" s="35"/>
      <c r="L15" s="52"/>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hidden="1">
      <c r="A17" s="35"/>
      <c r="B17" s="40"/>
      <c r="C17" s="35"/>
      <c r="D17" s="120" t="s">
        <v>28</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hidden="1">
      <c r="A18" s="35"/>
      <c r="B18" s="40"/>
      <c r="C18" s="35"/>
      <c r="D18" s="35"/>
      <c r="E18" s="331" t="str">
        <f>'Rekapitulace stavby'!E14</f>
        <v>Vyplň údaj</v>
      </c>
      <c r="F18" s="332"/>
      <c r="G18" s="332"/>
      <c r="H18" s="332"/>
      <c r="I18" s="120"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hidden="1">
      <c r="A20" s="35"/>
      <c r="B20" s="40"/>
      <c r="C20" s="35"/>
      <c r="D20" s="120" t="s">
        <v>30</v>
      </c>
      <c r="E20" s="35"/>
      <c r="F20" s="35"/>
      <c r="G20" s="35"/>
      <c r="H20" s="35"/>
      <c r="I20" s="120" t="s">
        <v>25</v>
      </c>
      <c r="J20" s="111"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hidden="1">
      <c r="A21" s="35"/>
      <c r="B21" s="40"/>
      <c r="C21" s="35"/>
      <c r="D21" s="35"/>
      <c r="E21" s="111" t="str">
        <f>IF('Rekapitulace stavby'!E17="","",'Rekapitulace stavby'!E17)</f>
        <v xml:space="preserve">ATRIS s.r.o. </v>
      </c>
      <c r="F21" s="35"/>
      <c r="G21" s="35"/>
      <c r="H21" s="35"/>
      <c r="I21" s="120" t="s">
        <v>27</v>
      </c>
      <c r="J21" s="111"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hidden="1">
      <c r="A23" s="35"/>
      <c r="B23" s="40"/>
      <c r="C23" s="35"/>
      <c r="D23" s="120" t="s">
        <v>33</v>
      </c>
      <c r="E23" s="35"/>
      <c r="F23" s="35"/>
      <c r="G23" s="35"/>
      <c r="H23" s="35"/>
      <c r="I23" s="120"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hidden="1">
      <c r="A24" s="35"/>
      <c r="B24" s="40"/>
      <c r="C24" s="35"/>
      <c r="D24" s="35"/>
      <c r="E24" s="111" t="str">
        <f>IF('Rekapitulace stavby'!E20="","",'Rekapitulace stavby'!E20)</f>
        <v>Barbora Kyšková</v>
      </c>
      <c r="F24" s="35"/>
      <c r="G24" s="35"/>
      <c r="H24" s="35"/>
      <c r="I24" s="120"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hidden="1">
      <c r="A26" s="35"/>
      <c r="B26" s="40"/>
      <c r="C26" s="35"/>
      <c r="D26" s="120"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hidden="1">
      <c r="A27" s="122"/>
      <c r="B27" s="123"/>
      <c r="C27" s="122"/>
      <c r="D27" s="122"/>
      <c r="E27" s="333" t="s">
        <v>1</v>
      </c>
      <c r="F27" s="333"/>
      <c r="G27" s="333"/>
      <c r="H27" s="333"/>
      <c r="I27" s="122"/>
      <c r="J27" s="122"/>
      <c r="K27" s="122"/>
      <c r="L27" s="124"/>
      <c r="S27" s="122"/>
      <c r="T27" s="122"/>
      <c r="U27" s="122"/>
      <c r="V27" s="122"/>
      <c r="W27" s="122"/>
      <c r="X27" s="122"/>
      <c r="Y27" s="122"/>
      <c r="Z27" s="122"/>
      <c r="AA27" s="122"/>
      <c r="AB27" s="122"/>
      <c r="AC27" s="122"/>
      <c r="AD27" s="122"/>
      <c r="AE27" s="122"/>
    </row>
    <row r="28" spans="1:31" s="2" customFormat="1" ht="6.95" customHeight="1" hidden="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hidden="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hidden="1">
      <c r="A30" s="35"/>
      <c r="B30" s="40"/>
      <c r="C30" s="35"/>
      <c r="D30" s="126" t="s">
        <v>36</v>
      </c>
      <c r="E30" s="35"/>
      <c r="F30" s="35"/>
      <c r="G30" s="35"/>
      <c r="H30" s="35"/>
      <c r="I30" s="35"/>
      <c r="J30" s="127">
        <f>ROUND(J120,2)</f>
        <v>0</v>
      </c>
      <c r="K30" s="35"/>
      <c r="L30" s="52"/>
      <c r="S30" s="35"/>
      <c r="T30" s="35"/>
      <c r="U30" s="35"/>
      <c r="V30" s="35"/>
      <c r="W30" s="35"/>
      <c r="X30" s="35"/>
      <c r="Y30" s="35"/>
      <c r="Z30" s="35"/>
      <c r="AA30" s="35"/>
      <c r="AB30" s="35"/>
      <c r="AC30" s="35"/>
      <c r="AD30" s="35"/>
      <c r="AE30" s="35"/>
    </row>
    <row r="31" spans="1:31" s="2" customFormat="1" ht="6.95" customHeight="1" hidden="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28" t="s">
        <v>38</v>
      </c>
      <c r="G32" s="35"/>
      <c r="H32" s="35"/>
      <c r="I32" s="128" t="s">
        <v>37</v>
      </c>
      <c r="J32" s="128" t="s">
        <v>39</v>
      </c>
      <c r="K32" s="35"/>
      <c r="L32" s="52"/>
      <c r="S32" s="35"/>
      <c r="T32" s="35"/>
      <c r="U32" s="35"/>
      <c r="V32" s="35"/>
      <c r="W32" s="35"/>
      <c r="X32" s="35"/>
      <c r="Y32" s="35"/>
      <c r="Z32" s="35"/>
      <c r="AA32" s="35"/>
      <c r="AB32" s="35"/>
      <c r="AC32" s="35"/>
      <c r="AD32" s="35"/>
      <c r="AE32" s="35"/>
    </row>
    <row r="33" spans="1:31" s="2" customFormat="1" ht="14.45" customHeight="1" hidden="1">
      <c r="A33" s="35"/>
      <c r="B33" s="40"/>
      <c r="C33" s="35"/>
      <c r="D33" s="129" t="s">
        <v>40</v>
      </c>
      <c r="E33" s="120" t="s">
        <v>41</v>
      </c>
      <c r="F33" s="130">
        <f>ROUND((SUM(BE120:BE154)),2)</f>
        <v>0</v>
      </c>
      <c r="G33" s="35"/>
      <c r="H33" s="35"/>
      <c r="I33" s="131">
        <v>0.21</v>
      </c>
      <c r="J33" s="130">
        <f>ROUND(((SUM(BE120:BE154))*I33),2)</f>
        <v>0</v>
      </c>
      <c r="K33" s="35"/>
      <c r="L33" s="52"/>
      <c r="S33" s="35"/>
      <c r="T33" s="35"/>
      <c r="U33" s="35"/>
      <c r="V33" s="35"/>
      <c r="W33" s="35"/>
      <c r="X33" s="35"/>
      <c r="Y33" s="35"/>
      <c r="Z33" s="35"/>
      <c r="AA33" s="35"/>
      <c r="AB33" s="35"/>
      <c r="AC33" s="35"/>
      <c r="AD33" s="35"/>
      <c r="AE33" s="35"/>
    </row>
    <row r="34" spans="1:31" s="2" customFormat="1" ht="14.45" customHeight="1" hidden="1">
      <c r="A34" s="35"/>
      <c r="B34" s="40"/>
      <c r="C34" s="35"/>
      <c r="D34" s="35"/>
      <c r="E34" s="120" t="s">
        <v>42</v>
      </c>
      <c r="F34" s="130">
        <f>ROUND((SUM(BF120:BF154)),2)</f>
        <v>0</v>
      </c>
      <c r="G34" s="35"/>
      <c r="H34" s="35"/>
      <c r="I34" s="131">
        <v>0.15</v>
      </c>
      <c r="J34" s="130">
        <f>ROUND(((SUM(BF120:BF154))*I34),2)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0" t="s">
        <v>43</v>
      </c>
      <c r="F35" s="130">
        <f>ROUND((SUM(BG120:BG154)),2)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0" t="s">
        <v>44</v>
      </c>
      <c r="F36" s="130">
        <f>ROUND((SUM(BH120:BH154)),2)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0" t="s">
        <v>45</v>
      </c>
      <c r="F37" s="130">
        <f>ROUND((SUM(BI120:BI154)),2)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hidden="1">
      <c r="A39" s="35"/>
      <c r="B39" s="40"/>
      <c r="C39" s="132"/>
      <c r="D39" s="133" t="s">
        <v>46</v>
      </c>
      <c r="E39" s="134"/>
      <c r="F39" s="134"/>
      <c r="G39" s="135" t="s">
        <v>47</v>
      </c>
      <c r="H39" s="136" t="s">
        <v>48</v>
      </c>
      <c r="I39" s="134"/>
      <c r="J39" s="137">
        <f>SUM(J30:J37)</f>
        <v>0</v>
      </c>
      <c r="K39" s="138"/>
      <c r="L39" s="52"/>
      <c r="S39" s="35"/>
      <c r="T39" s="35"/>
      <c r="U39" s="35"/>
      <c r="V39" s="35"/>
      <c r="W39" s="35"/>
      <c r="X39" s="35"/>
      <c r="Y39" s="35"/>
      <c r="Z39" s="35"/>
      <c r="AA39" s="35"/>
      <c r="AB39" s="35"/>
      <c r="AC39" s="35"/>
      <c r="AD39" s="35"/>
      <c r="AE39" s="35"/>
    </row>
    <row r="40" spans="1:31" s="2" customFormat="1" ht="14.45" customHeight="1" hidden="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52"/>
      <c r="D50" s="139" t="s">
        <v>49</v>
      </c>
      <c r="E50" s="140"/>
      <c r="F50" s="140"/>
      <c r="G50" s="139" t="s">
        <v>50</v>
      </c>
      <c r="H50" s="140"/>
      <c r="I50" s="140"/>
      <c r="J50" s="140"/>
      <c r="K50" s="140"/>
      <c r="L50" s="52"/>
    </row>
    <row r="51" spans="2:12" ht="12" hidden="1">
      <c r="B51" s="21"/>
      <c r="L51" s="21"/>
    </row>
    <row r="52" spans="2:12" ht="12" hidden="1">
      <c r="B52" s="21"/>
      <c r="L52" s="21"/>
    </row>
    <row r="53" spans="2:12" ht="12" hidden="1">
      <c r="B53" s="21"/>
      <c r="L53" s="21"/>
    </row>
    <row r="54" spans="2:12" ht="12" hidden="1">
      <c r="B54" s="21"/>
      <c r="L54" s="21"/>
    </row>
    <row r="55" spans="2:12" ht="12" hidden="1">
      <c r="B55" s="21"/>
      <c r="L55" s="21"/>
    </row>
    <row r="56" spans="2:12" ht="12" hidden="1">
      <c r="B56" s="21"/>
      <c r="L56" s="21"/>
    </row>
    <row r="57" spans="2:12" ht="12" hidden="1">
      <c r="B57" s="21"/>
      <c r="L57" s="21"/>
    </row>
    <row r="58" spans="2:12" ht="12" hidden="1">
      <c r="B58" s="21"/>
      <c r="L58" s="21"/>
    </row>
    <row r="59" spans="2:12" ht="12" hidden="1">
      <c r="B59" s="21"/>
      <c r="L59" s="21"/>
    </row>
    <row r="60" spans="2:12" ht="12" hidden="1">
      <c r="B60" s="21"/>
      <c r="L60" s="21"/>
    </row>
    <row r="61" spans="1:31" s="2" customFormat="1" ht="12.75" hidden="1">
      <c r="A61" s="35"/>
      <c r="B61" s="40"/>
      <c r="C61" s="35"/>
      <c r="D61" s="141" t="s">
        <v>51</v>
      </c>
      <c r="E61" s="142"/>
      <c r="F61" s="143" t="s">
        <v>52</v>
      </c>
      <c r="G61" s="141" t="s">
        <v>51</v>
      </c>
      <c r="H61" s="142"/>
      <c r="I61" s="142"/>
      <c r="J61" s="144" t="s">
        <v>52</v>
      </c>
      <c r="K61" s="142"/>
      <c r="L61" s="52"/>
      <c r="S61" s="35"/>
      <c r="T61" s="35"/>
      <c r="U61" s="35"/>
      <c r="V61" s="35"/>
      <c r="W61" s="35"/>
      <c r="X61" s="35"/>
      <c r="Y61" s="35"/>
      <c r="Z61" s="35"/>
      <c r="AA61" s="35"/>
      <c r="AB61" s="35"/>
      <c r="AC61" s="35"/>
      <c r="AD61" s="35"/>
      <c r="AE61" s="35"/>
    </row>
    <row r="62" spans="2:12" ht="12" hidden="1">
      <c r="B62" s="21"/>
      <c r="L62" s="21"/>
    </row>
    <row r="63" spans="2:12" ht="12" hidden="1">
      <c r="B63" s="21"/>
      <c r="L63" s="21"/>
    </row>
    <row r="64" spans="2:12" ht="12" hidden="1">
      <c r="B64" s="21"/>
      <c r="L64" s="21"/>
    </row>
    <row r="65" spans="1:31" s="2" customFormat="1" ht="12.75" hidden="1">
      <c r="A65" s="35"/>
      <c r="B65" s="40"/>
      <c r="C65" s="35"/>
      <c r="D65" s="139" t="s">
        <v>53</v>
      </c>
      <c r="E65" s="145"/>
      <c r="F65" s="145"/>
      <c r="G65" s="139" t="s">
        <v>54</v>
      </c>
      <c r="H65" s="145"/>
      <c r="I65" s="145"/>
      <c r="J65" s="145"/>
      <c r="K65" s="145"/>
      <c r="L65" s="52"/>
      <c r="S65" s="35"/>
      <c r="T65" s="35"/>
      <c r="U65" s="35"/>
      <c r="V65" s="35"/>
      <c r="W65" s="35"/>
      <c r="X65" s="35"/>
      <c r="Y65" s="35"/>
      <c r="Z65" s="35"/>
      <c r="AA65" s="35"/>
      <c r="AB65" s="35"/>
      <c r="AC65" s="35"/>
      <c r="AD65" s="35"/>
      <c r="AE65" s="35"/>
    </row>
    <row r="66" spans="2:12" ht="12" hidden="1">
      <c r="B66" s="21"/>
      <c r="L66" s="21"/>
    </row>
    <row r="67" spans="2:12" ht="12" hidden="1">
      <c r="B67" s="21"/>
      <c r="L67" s="21"/>
    </row>
    <row r="68" spans="2:12" ht="12" hidden="1">
      <c r="B68" s="21"/>
      <c r="L68" s="21"/>
    </row>
    <row r="69" spans="2:12" ht="12" hidden="1">
      <c r="B69" s="21"/>
      <c r="L69" s="21"/>
    </row>
    <row r="70" spans="2:12" ht="12" hidden="1">
      <c r="B70" s="21"/>
      <c r="L70" s="21"/>
    </row>
    <row r="71" spans="2:12" ht="12" hidden="1">
      <c r="B71" s="21"/>
      <c r="L71" s="21"/>
    </row>
    <row r="72" spans="2:12" ht="12" hidden="1">
      <c r="B72" s="21"/>
      <c r="L72" s="21"/>
    </row>
    <row r="73" spans="2:12" ht="12" hidden="1">
      <c r="B73" s="21"/>
      <c r="L73" s="21"/>
    </row>
    <row r="74" spans="2:12" ht="12" hidden="1">
      <c r="B74" s="21"/>
      <c r="L74" s="21"/>
    </row>
    <row r="75" spans="2:12" ht="12" hidden="1">
      <c r="B75" s="21"/>
      <c r="L75" s="21"/>
    </row>
    <row r="76" spans="1:31" s="2" customFormat="1" ht="12.75" hidden="1">
      <c r="A76" s="35"/>
      <c r="B76" s="40"/>
      <c r="C76" s="35"/>
      <c r="D76" s="141" t="s">
        <v>51</v>
      </c>
      <c r="E76" s="142"/>
      <c r="F76" s="143" t="s">
        <v>52</v>
      </c>
      <c r="G76" s="141" t="s">
        <v>51</v>
      </c>
      <c r="H76" s="142"/>
      <c r="I76" s="142"/>
      <c r="J76" s="144" t="s">
        <v>52</v>
      </c>
      <c r="K76" s="142"/>
      <c r="L76" s="52"/>
      <c r="S76" s="35"/>
      <c r="T76" s="35"/>
      <c r="U76" s="35"/>
      <c r="V76" s="35"/>
      <c r="W76" s="35"/>
      <c r="X76" s="35"/>
      <c r="Y76" s="35"/>
      <c r="Z76" s="35"/>
      <c r="AA76" s="35"/>
      <c r="AB76" s="35"/>
      <c r="AC76" s="35"/>
      <c r="AD76" s="35"/>
      <c r="AE76" s="35"/>
    </row>
    <row r="77" spans="1:31" s="2" customFormat="1" ht="14.45" customHeight="1" hidden="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78" ht="12" hidden="1"/>
    <row r="79" ht="12" hidden="1"/>
    <row r="80" ht="12" hidden="1"/>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179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26.25" customHeight="1">
      <c r="A85" s="35"/>
      <c r="B85" s="36"/>
      <c r="C85" s="37"/>
      <c r="D85" s="37"/>
      <c r="E85" s="325" t="str">
        <f>E7</f>
        <v>Bohumínská městská nemocnice – přístavba ambulantního traktu vč. příjezdové komunikace a parkoviště</v>
      </c>
      <c r="F85" s="326"/>
      <c r="G85" s="326"/>
      <c r="H85" s="326"/>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177</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17" t="str">
        <f>E9</f>
        <v>SO 02.6 - Ambulantní trakt - VS</v>
      </c>
      <c r="F87" s="324"/>
      <c r="G87" s="324"/>
      <c r="H87" s="32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10. 3. 2021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Město Bohumín</v>
      </c>
      <c r="G91" s="37"/>
      <c r="H91" s="37"/>
      <c r="I91" s="30" t="s">
        <v>30</v>
      </c>
      <c r="J91" s="33" t="str">
        <f>E21</f>
        <v xml:space="preserve">ATRIS s.r.o.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Barbora Kyšková</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0" t="s">
        <v>180</v>
      </c>
      <c r="D94" s="151"/>
      <c r="E94" s="151"/>
      <c r="F94" s="151"/>
      <c r="G94" s="151"/>
      <c r="H94" s="151"/>
      <c r="I94" s="151"/>
      <c r="J94" s="152" t="s">
        <v>181</v>
      </c>
      <c r="K94" s="151"/>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182</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183</v>
      </c>
    </row>
    <row r="97" spans="2:12" s="9" customFormat="1" ht="24.95" customHeight="1">
      <c r="B97" s="154"/>
      <c r="C97" s="155"/>
      <c r="D97" s="156" t="s">
        <v>2889</v>
      </c>
      <c r="E97" s="157"/>
      <c r="F97" s="157"/>
      <c r="G97" s="157"/>
      <c r="H97" s="157"/>
      <c r="I97" s="157"/>
      <c r="J97" s="158">
        <f>J121</f>
        <v>0</v>
      </c>
      <c r="K97" s="155"/>
      <c r="L97" s="159"/>
    </row>
    <row r="98" spans="2:12" s="10" customFormat="1" ht="19.9" customHeight="1">
      <c r="B98" s="160"/>
      <c r="C98" s="105"/>
      <c r="D98" s="161" t="s">
        <v>2763</v>
      </c>
      <c r="E98" s="162"/>
      <c r="F98" s="162"/>
      <c r="G98" s="162"/>
      <c r="H98" s="162"/>
      <c r="I98" s="162"/>
      <c r="J98" s="163">
        <f>J122</f>
        <v>0</v>
      </c>
      <c r="K98" s="105"/>
      <c r="L98" s="164"/>
    </row>
    <row r="99" spans="2:12" s="10" customFormat="1" ht="19.9" customHeight="1">
      <c r="B99" s="160"/>
      <c r="C99" s="105"/>
      <c r="D99" s="161" t="s">
        <v>2764</v>
      </c>
      <c r="E99" s="162"/>
      <c r="F99" s="162"/>
      <c r="G99" s="162"/>
      <c r="H99" s="162"/>
      <c r="I99" s="162"/>
      <c r="J99" s="163">
        <f>J139</f>
        <v>0</v>
      </c>
      <c r="K99" s="105"/>
      <c r="L99" s="164"/>
    </row>
    <row r="100" spans="2:12" s="10" customFormat="1" ht="19.9" customHeight="1">
      <c r="B100" s="160"/>
      <c r="C100" s="105"/>
      <c r="D100" s="161" t="s">
        <v>2765</v>
      </c>
      <c r="E100" s="162"/>
      <c r="F100" s="162"/>
      <c r="G100" s="162"/>
      <c r="H100" s="162"/>
      <c r="I100" s="162"/>
      <c r="J100" s="163">
        <f>J150</f>
        <v>0</v>
      </c>
      <c r="K100" s="105"/>
      <c r="L100" s="164"/>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189</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25" t="str">
        <f>E7</f>
        <v>Bohumínská městská nemocnice – přístavba ambulantního traktu vč. příjezdové komunikace a parkoviště</v>
      </c>
      <c r="F110" s="326"/>
      <c r="G110" s="326"/>
      <c r="H110" s="326"/>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177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17" t="str">
        <f>E9</f>
        <v>SO 02.6 - Ambulantní trakt - VS</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 xml:space="preserve"> </v>
      </c>
      <c r="G114" s="37"/>
      <c r="H114" s="37"/>
      <c r="I114" s="30" t="s">
        <v>22</v>
      </c>
      <c r="J114" s="67" t="str">
        <f>IF(J12="","",J12)</f>
        <v>10. 3. 2021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24</v>
      </c>
      <c r="D116" s="37"/>
      <c r="E116" s="37"/>
      <c r="F116" s="28" t="str">
        <f>E15</f>
        <v>Město Bohumín</v>
      </c>
      <c r="G116" s="37"/>
      <c r="H116" s="37"/>
      <c r="I116" s="30" t="s">
        <v>30</v>
      </c>
      <c r="J116" s="33" t="str">
        <f>E21</f>
        <v xml:space="preserve">ATRIS s.r.o. </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Barbora Kyšková</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5"/>
      <c r="B119" s="166"/>
      <c r="C119" s="167" t="s">
        <v>190</v>
      </c>
      <c r="D119" s="168" t="s">
        <v>61</v>
      </c>
      <c r="E119" s="168" t="s">
        <v>57</v>
      </c>
      <c r="F119" s="168" t="s">
        <v>58</v>
      </c>
      <c r="G119" s="168" t="s">
        <v>191</v>
      </c>
      <c r="H119" s="168" t="s">
        <v>192</v>
      </c>
      <c r="I119" s="168" t="s">
        <v>193</v>
      </c>
      <c r="J119" s="168" t="s">
        <v>181</v>
      </c>
      <c r="K119" s="169" t="s">
        <v>194</v>
      </c>
      <c r="L119" s="170"/>
      <c r="M119" s="76" t="s">
        <v>1</v>
      </c>
      <c r="N119" s="77" t="s">
        <v>40</v>
      </c>
      <c r="O119" s="77" t="s">
        <v>195</v>
      </c>
      <c r="P119" s="77" t="s">
        <v>196</v>
      </c>
      <c r="Q119" s="77" t="s">
        <v>197</v>
      </c>
      <c r="R119" s="77" t="s">
        <v>198</v>
      </c>
      <c r="S119" s="77" t="s">
        <v>199</v>
      </c>
      <c r="T119" s="78" t="s">
        <v>200</v>
      </c>
      <c r="U119" s="165"/>
      <c r="V119" s="165"/>
      <c r="W119" s="165"/>
      <c r="X119" s="165"/>
      <c r="Y119" s="165"/>
      <c r="Z119" s="165"/>
      <c r="AA119" s="165"/>
      <c r="AB119" s="165"/>
      <c r="AC119" s="165"/>
      <c r="AD119" s="165"/>
      <c r="AE119" s="165"/>
    </row>
    <row r="120" spans="1:63" s="2" customFormat="1" ht="22.9" customHeight="1">
      <c r="A120" s="35"/>
      <c r="B120" s="36"/>
      <c r="C120" s="83" t="s">
        <v>201</v>
      </c>
      <c r="D120" s="37"/>
      <c r="E120" s="37"/>
      <c r="F120" s="37"/>
      <c r="G120" s="37"/>
      <c r="H120" s="37"/>
      <c r="I120" s="37"/>
      <c r="J120" s="171">
        <f>BK120</f>
        <v>0</v>
      </c>
      <c r="K120" s="37"/>
      <c r="L120" s="40"/>
      <c r="M120" s="79"/>
      <c r="N120" s="172"/>
      <c r="O120" s="80"/>
      <c r="P120" s="173">
        <f>P121</f>
        <v>0</v>
      </c>
      <c r="Q120" s="80"/>
      <c r="R120" s="173">
        <f>R121</f>
        <v>0</v>
      </c>
      <c r="S120" s="80"/>
      <c r="T120" s="174">
        <f>T121</f>
        <v>0</v>
      </c>
      <c r="U120" s="35"/>
      <c r="V120" s="35"/>
      <c r="W120" s="35"/>
      <c r="X120" s="35"/>
      <c r="Y120" s="35"/>
      <c r="Z120" s="35"/>
      <c r="AA120" s="35"/>
      <c r="AB120" s="35"/>
      <c r="AC120" s="35"/>
      <c r="AD120" s="35"/>
      <c r="AE120" s="35"/>
      <c r="AT120" s="18" t="s">
        <v>75</v>
      </c>
      <c r="AU120" s="18" t="s">
        <v>183</v>
      </c>
      <c r="BK120" s="175">
        <f>BK121</f>
        <v>0</v>
      </c>
    </row>
    <row r="121" spans="2:63" s="12" customFormat="1" ht="25.9" customHeight="1">
      <c r="B121" s="176"/>
      <c r="C121" s="177"/>
      <c r="D121" s="178" t="s">
        <v>75</v>
      </c>
      <c r="E121" s="179" t="s">
        <v>2674</v>
      </c>
      <c r="F121" s="179" t="s">
        <v>2890</v>
      </c>
      <c r="G121" s="177"/>
      <c r="H121" s="177"/>
      <c r="I121" s="180"/>
      <c r="J121" s="181">
        <f>BK121</f>
        <v>0</v>
      </c>
      <c r="K121" s="177"/>
      <c r="L121" s="182"/>
      <c r="M121" s="183"/>
      <c r="N121" s="184"/>
      <c r="O121" s="184"/>
      <c r="P121" s="185">
        <f>P122+P139+P150</f>
        <v>0</v>
      </c>
      <c r="Q121" s="184"/>
      <c r="R121" s="185">
        <f>R122+R139+R150</f>
        <v>0</v>
      </c>
      <c r="S121" s="184"/>
      <c r="T121" s="186">
        <f>T122+T139+T150</f>
        <v>0</v>
      </c>
      <c r="AR121" s="187" t="s">
        <v>84</v>
      </c>
      <c r="AT121" s="188" t="s">
        <v>75</v>
      </c>
      <c r="AU121" s="188" t="s">
        <v>76</v>
      </c>
      <c r="AY121" s="187" t="s">
        <v>205</v>
      </c>
      <c r="BK121" s="189">
        <f>BK122+BK139+BK150</f>
        <v>0</v>
      </c>
    </row>
    <row r="122" spans="2:63" s="12" customFormat="1" ht="22.9" customHeight="1">
      <c r="B122" s="176"/>
      <c r="C122" s="177"/>
      <c r="D122" s="178" t="s">
        <v>75</v>
      </c>
      <c r="E122" s="190" t="s">
        <v>2718</v>
      </c>
      <c r="F122" s="190" t="s">
        <v>2767</v>
      </c>
      <c r="G122" s="177"/>
      <c r="H122" s="177"/>
      <c r="I122" s="180"/>
      <c r="J122" s="191">
        <f>BK122</f>
        <v>0</v>
      </c>
      <c r="K122" s="177"/>
      <c r="L122" s="182"/>
      <c r="M122" s="183"/>
      <c r="N122" s="184"/>
      <c r="O122" s="184"/>
      <c r="P122" s="185">
        <f>SUM(P123:P138)</f>
        <v>0</v>
      </c>
      <c r="Q122" s="184"/>
      <c r="R122" s="185">
        <f>SUM(R123:R138)</f>
        <v>0</v>
      </c>
      <c r="S122" s="184"/>
      <c r="T122" s="186">
        <f>SUM(T123:T138)</f>
        <v>0</v>
      </c>
      <c r="AR122" s="187" t="s">
        <v>84</v>
      </c>
      <c r="AT122" s="188" t="s">
        <v>75</v>
      </c>
      <c r="AU122" s="188" t="s">
        <v>84</v>
      </c>
      <c r="AY122" s="187" t="s">
        <v>205</v>
      </c>
      <c r="BK122" s="189">
        <f>SUM(BK123:BK138)</f>
        <v>0</v>
      </c>
    </row>
    <row r="123" spans="1:65" s="2" customFormat="1" ht="24.2" customHeight="1">
      <c r="A123" s="35"/>
      <c r="B123" s="36"/>
      <c r="C123" s="192" t="s">
        <v>84</v>
      </c>
      <c r="D123" s="192" t="s">
        <v>207</v>
      </c>
      <c r="E123" s="193" t="s">
        <v>2891</v>
      </c>
      <c r="F123" s="194" t="s">
        <v>2892</v>
      </c>
      <c r="G123" s="195" t="s">
        <v>2678</v>
      </c>
      <c r="H123" s="196">
        <v>1</v>
      </c>
      <c r="I123" s="197"/>
      <c r="J123" s="198">
        <f aca="true" t="shared" si="0" ref="J123:J138">ROUND(I123*H123,2)</f>
        <v>0</v>
      </c>
      <c r="K123" s="194" t="s">
        <v>1</v>
      </c>
      <c r="L123" s="40"/>
      <c r="M123" s="199" t="s">
        <v>1</v>
      </c>
      <c r="N123" s="200" t="s">
        <v>41</v>
      </c>
      <c r="O123" s="72"/>
      <c r="P123" s="201">
        <f aca="true" t="shared" si="1" ref="P123:P138">O123*H123</f>
        <v>0</v>
      </c>
      <c r="Q123" s="201">
        <v>0</v>
      </c>
      <c r="R123" s="201">
        <f aca="true" t="shared" si="2" ref="R123:R138">Q123*H123</f>
        <v>0</v>
      </c>
      <c r="S123" s="201">
        <v>0</v>
      </c>
      <c r="T123" s="202">
        <f aca="true" t="shared" si="3" ref="T123:T138">S123*H123</f>
        <v>0</v>
      </c>
      <c r="U123" s="35"/>
      <c r="V123" s="35"/>
      <c r="W123" s="35"/>
      <c r="X123" s="35"/>
      <c r="Y123" s="35"/>
      <c r="Z123" s="35"/>
      <c r="AA123" s="35"/>
      <c r="AB123" s="35"/>
      <c r="AC123" s="35"/>
      <c r="AD123" s="35"/>
      <c r="AE123" s="35"/>
      <c r="AR123" s="203" t="s">
        <v>211</v>
      </c>
      <c r="AT123" s="203" t="s">
        <v>207</v>
      </c>
      <c r="AU123" s="203" t="s">
        <v>86</v>
      </c>
      <c r="AY123" s="18" t="s">
        <v>205</v>
      </c>
      <c r="BE123" s="204">
        <f aca="true" t="shared" si="4" ref="BE123:BE138">IF(N123="základní",J123,0)</f>
        <v>0</v>
      </c>
      <c r="BF123" s="204">
        <f aca="true" t="shared" si="5" ref="BF123:BF138">IF(N123="snížená",J123,0)</f>
        <v>0</v>
      </c>
      <c r="BG123" s="204">
        <f aca="true" t="shared" si="6" ref="BG123:BG138">IF(N123="zákl. přenesená",J123,0)</f>
        <v>0</v>
      </c>
      <c r="BH123" s="204">
        <f aca="true" t="shared" si="7" ref="BH123:BH138">IF(N123="sníž. přenesená",J123,0)</f>
        <v>0</v>
      </c>
      <c r="BI123" s="204">
        <f aca="true" t="shared" si="8" ref="BI123:BI138">IF(N123="nulová",J123,0)</f>
        <v>0</v>
      </c>
      <c r="BJ123" s="18" t="s">
        <v>84</v>
      </c>
      <c r="BK123" s="204">
        <f aca="true" t="shared" si="9" ref="BK123:BK138">ROUND(I123*H123,2)</f>
        <v>0</v>
      </c>
      <c r="BL123" s="18" t="s">
        <v>211</v>
      </c>
      <c r="BM123" s="203" t="s">
        <v>86</v>
      </c>
    </row>
    <row r="124" spans="1:65" s="2" customFormat="1" ht="24.2" customHeight="1">
      <c r="A124" s="35"/>
      <c r="B124" s="36"/>
      <c r="C124" s="192" t="s">
        <v>86</v>
      </c>
      <c r="D124" s="192" t="s">
        <v>207</v>
      </c>
      <c r="E124" s="193" t="s">
        <v>2893</v>
      </c>
      <c r="F124" s="194" t="s">
        <v>2894</v>
      </c>
      <c r="G124" s="195" t="s">
        <v>2678</v>
      </c>
      <c r="H124" s="196">
        <v>2</v>
      </c>
      <c r="I124" s="197"/>
      <c r="J124" s="198">
        <f t="shared" si="0"/>
        <v>0</v>
      </c>
      <c r="K124" s="194" t="s">
        <v>1</v>
      </c>
      <c r="L124" s="40"/>
      <c r="M124" s="199" t="s">
        <v>1</v>
      </c>
      <c r="N124" s="200" t="s">
        <v>41</v>
      </c>
      <c r="O124" s="72"/>
      <c r="P124" s="201">
        <f t="shared" si="1"/>
        <v>0</v>
      </c>
      <c r="Q124" s="201">
        <v>0</v>
      </c>
      <c r="R124" s="201">
        <f t="shared" si="2"/>
        <v>0</v>
      </c>
      <c r="S124" s="201">
        <v>0</v>
      </c>
      <c r="T124" s="202">
        <f t="shared" si="3"/>
        <v>0</v>
      </c>
      <c r="U124" s="35"/>
      <c r="V124" s="35"/>
      <c r="W124" s="35"/>
      <c r="X124" s="35"/>
      <c r="Y124" s="35"/>
      <c r="Z124" s="35"/>
      <c r="AA124" s="35"/>
      <c r="AB124" s="35"/>
      <c r="AC124" s="35"/>
      <c r="AD124" s="35"/>
      <c r="AE124" s="35"/>
      <c r="AR124" s="203" t="s">
        <v>211</v>
      </c>
      <c r="AT124" s="203" t="s">
        <v>207</v>
      </c>
      <c r="AU124" s="203" t="s">
        <v>86</v>
      </c>
      <c r="AY124" s="18" t="s">
        <v>205</v>
      </c>
      <c r="BE124" s="204">
        <f t="shared" si="4"/>
        <v>0</v>
      </c>
      <c r="BF124" s="204">
        <f t="shared" si="5"/>
        <v>0</v>
      </c>
      <c r="BG124" s="204">
        <f t="shared" si="6"/>
        <v>0</v>
      </c>
      <c r="BH124" s="204">
        <f t="shared" si="7"/>
        <v>0</v>
      </c>
      <c r="BI124" s="204">
        <f t="shared" si="8"/>
        <v>0</v>
      </c>
      <c r="BJ124" s="18" t="s">
        <v>84</v>
      </c>
      <c r="BK124" s="204">
        <f t="shared" si="9"/>
        <v>0</v>
      </c>
      <c r="BL124" s="18" t="s">
        <v>211</v>
      </c>
      <c r="BM124" s="203" t="s">
        <v>211</v>
      </c>
    </row>
    <row r="125" spans="1:65" s="2" customFormat="1" ht="24.2" customHeight="1">
      <c r="A125" s="35"/>
      <c r="B125" s="36"/>
      <c r="C125" s="192" t="s">
        <v>218</v>
      </c>
      <c r="D125" s="192" t="s">
        <v>207</v>
      </c>
      <c r="E125" s="193" t="s">
        <v>2895</v>
      </c>
      <c r="F125" s="194" t="s">
        <v>2896</v>
      </c>
      <c r="G125" s="195" t="s">
        <v>2678</v>
      </c>
      <c r="H125" s="196">
        <v>3</v>
      </c>
      <c r="I125" s="197"/>
      <c r="J125" s="198">
        <f t="shared" si="0"/>
        <v>0</v>
      </c>
      <c r="K125" s="194" t="s">
        <v>1</v>
      </c>
      <c r="L125" s="40"/>
      <c r="M125" s="199" t="s">
        <v>1</v>
      </c>
      <c r="N125" s="200" t="s">
        <v>41</v>
      </c>
      <c r="O125" s="72"/>
      <c r="P125" s="201">
        <f t="shared" si="1"/>
        <v>0</v>
      </c>
      <c r="Q125" s="201">
        <v>0</v>
      </c>
      <c r="R125" s="201">
        <f t="shared" si="2"/>
        <v>0</v>
      </c>
      <c r="S125" s="201">
        <v>0</v>
      </c>
      <c r="T125" s="202">
        <f t="shared" si="3"/>
        <v>0</v>
      </c>
      <c r="U125" s="35"/>
      <c r="V125" s="35"/>
      <c r="W125" s="35"/>
      <c r="X125" s="35"/>
      <c r="Y125" s="35"/>
      <c r="Z125" s="35"/>
      <c r="AA125" s="35"/>
      <c r="AB125" s="35"/>
      <c r="AC125" s="35"/>
      <c r="AD125" s="35"/>
      <c r="AE125" s="35"/>
      <c r="AR125" s="203" t="s">
        <v>211</v>
      </c>
      <c r="AT125" s="203" t="s">
        <v>207</v>
      </c>
      <c r="AU125" s="203" t="s">
        <v>86</v>
      </c>
      <c r="AY125" s="18" t="s">
        <v>205</v>
      </c>
      <c r="BE125" s="204">
        <f t="shared" si="4"/>
        <v>0</v>
      </c>
      <c r="BF125" s="204">
        <f t="shared" si="5"/>
        <v>0</v>
      </c>
      <c r="BG125" s="204">
        <f t="shared" si="6"/>
        <v>0</v>
      </c>
      <c r="BH125" s="204">
        <f t="shared" si="7"/>
        <v>0</v>
      </c>
      <c r="BI125" s="204">
        <f t="shared" si="8"/>
        <v>0</v>
      </c>
      <c r="BJ125" s="18" t="s">
        <v>84</v>
      </c>
      <c r="BK125" s="204">
        <f t="shared" si="9"/>
        <v>0</v>
      </c>
      <c r="BL125" s="18" t="s">
        <v>211</v>
      </c>
      <c r="BM125" s="203" t="s">
        <v>235</v>
      </c>
    </row>
    <row r="126" spans="1:65" s="2" customFormat="1" ht="24.2" customHeight="1">
      <c r="A126" s="35"/>
      <c r="B126" s="36"/>
      <c r="C126" s="192" t="s">
        <v>211</v>
      </c>
      <c r="D126" s="192" t="s">
        <v>207</v>
      </c>
      <c r="E126" s="193" t="s">
        <v>2897</v>
      </c>
      <c r="F126" s="194" t="s">
        <v>2898</v>
      </c>
      <c r="G126" s="195" t="s">
        <v>2678</v>
      </c>
      <c r="H126" s="196">
        <v>3</v>
      </c>
      <c r="I126" s="197"/>
      <c r="J126" s="198">
        <f t="shared" si="0"/>
        <v>0</v>
      </c>
      <c r="K126" s="194" t="s">
        <v>1</v>
      </c>
      <c r="L126" s="40"/>
      <c r="M126" s="199" t="s">
        <v>1</v>
      </c>
      <c r="N126" s="200" t="s">
        <v>41</v>
      </c>
      <c r="O126" s="72"/>
      <c r="P126" s="201">
        <f t="shared" si="1"/>
        <v>0</v>
      </c>
      <c r="Q126" s="201">
        <v>0</v>
      </c>
      <c r="R126" s="201">
        <f t="shared" si="2"/>
        <v>0</v>
      </c>
      <c r="S126" s="201">
        <v>0</v>
      </c>
      <c r="T126" s="202">
        <f t="shared" si="3"/>
        <v>0</v>
      </c>
      <c r="U126" s="35"/>
      <c r="V126" s="35"/>
      <c r="W126" s="35"/>
      <c r="X126" s="35"/>
      <c r="Y126" s="35"/>
      <c r="Z126" s="35"/>
      <c r="AA126" s="35"/>
      <c r="AB126" s="35"/>
      <c r="AC126" s="35"/>
      <c r="AD126" s="35"/>
      <c r="AE126" s="35"/>
      <c r="AR126" s="203" t="s">
        <v>211</v>
      </c>
      <c r="AT126" s="203" t="s">
        <v>207</v>
      </c>
      <c r="AU126" s="203" t="s">
        <v>86</v>
      </c>
      <c r="AY126" s="18" t="s">
        <v>205</v>
      </c>
      <c r="BE126" s="204">
        <f t="shared" si="4"/>
        <v>0</v>
      </c>
      <c r="BF126" s="204">
        <f t="shared" si="5"/>
        <v>0</v>
      </c>
      <c r="BG126" s="204">
        <f t="shared" si="6"/>
        <v>0</v>
      </c>
      <c r="BH126" s="204">
        <f t="shared" si="7"/>
        <v>0</v>
      </c>
      <c r="BI126" s="204">
        <f t="shared" si="8"/>
        <v>0</v>
      </c>
      <c r="BJ126" s="18" t="s">
        <v>84</v>
      </c>
      <c r="BK126" s="204">
        <f t="shared" si="9"/>
        <v>0</v>
      </c>
      <c r="BL126" s="18" t="s">
        <v>211</v>
      </c>
      <c r="BM126" s="203" t="s">
        <v>245</v>
      </c>
    </row>
    <row r="127" spans="1:65" s="2" customFormat="1" ht="14.45" customHeight="1">
      <c r="A127" s="35"/>
      <c r="B127" s="36"/>
      <c r="C127" s="192" t="s">
        <v>204</v>
      </c>
      <c r="D127" s="192" t="s">
        <v>207</v>
      </c>
      <c r="E127" s="193" t="s">
        <v>2899</v>
      </c>
      <c r="F127" s="194" t="s">
        <v>2900</v>
      </c>
      <c r="G127" s="195" t="s">
        <v>2678</v>
      </c>
      <c r="H127" s="196">
        <v>3</v>
      </c>
      <c r="I127" s="197"/>
      <c r="J127" s="198">
        <f t="shared" si="0"/>
        <v>0</v>
      </c>
      <c r="K127" s="194" t="s">
        <v>1</v>
      </c>
      <c r="L127" s="40"/>
      <c r="M127" s="199" t="s">
        <v>1</v>
      </c>
      <c r="N127" s="200" t="s">
        <v>41</v>
      </c>
      <c r="O127" s="72"/>
      <c r="P127" s="201">
        <f t="shared" si="1"/>
        <v>0</v>
      </c>
      <c r="Q127" s="201">
        <v>0</v>
      </c>
      <c r="R127" s="201">
        <f t="shared" si="2"/>
        <v>0</v>
      </c>
      <c r="S127" s="201">
        <v>0</v>
      </c>
      <c r="T127" s="202">
        <f t="shared" si="3"/>
        <v>0</v>
      </c>
      <c r="U127" s="35"/>
      <c r="V127" s="35"/>
      <c r="W127" s="35"/>
      <c r="X127" s="35"/>
      <c r="Y127" s="35"/>
      <c r="Z127" s="35"/>
      <c r="AA127" s="35"/>
      <c r="AB127" s="35"/>
      <c r="AC127" s="35"/>
      <c r="AD127" s="35"/>
      <c r="AE127" s="35"/>
      <c r="AR127" s="203" t="s">
        <v>211</v>
      </c>
      <c r="AT127" s="203" t="s">
        <v>207</v>
      </c>
      <c r="AU127" s="203" t="s">
        <v>86</v>
      </c>
      <c r="AY127" s="18" t="s">
        <v>205</v>
      </c>
      <c r="BE127" s="204">
        <f t="shared" si="4"/>
        <v>0</v>
      </c>
      <c r="BF127" s="204">
        <f t="shared" si="5"/>
        <v>0</v>
      </c>
      <c r="BG127" s="204">
        <f t="shared" si="6"/>
        <v>0</v>
      </c>
      <c r="BH127" s="204">
        <f t="shared" si="7"/>
        <v>0</v>
      </c>
      <c r="BI127" s="204">
        <f t="shared" si="8"/>
        <v>0</v>
      </c>
      <c r="BJ127" s="18" t="s">
        <v>84</v>
      </c>
      <c r="BK127" s="204">
        <f t="shared" si="9"/>
        <v>0</v>
      </c>
      <c r="BL127" s="18" t="s">
        <v>211</v>
      </c>
      <c r="BM127" s="203" t="s">
        <v>256</v>
      </c>
    </row>
    <row r="128" spans="1:65" s="2" customFormat="1" ht="24.2" customHeight="1">
      <c r="A128" s="35"/>
      <c r="B128" s="36"/>
      <c r="C128" s="192" t="s">
        <v>235</v>
      </c>
      <c r="D128" s="192" t="s">
        <v>207</v>
      </c>
      <c r="E128" s="193" t="s">
        <v>2901</v>
      </c>
      <c r="F128" s="194" t="s">
        <v>2902</v>
      </c>
      <c r="G128" s="195" t="s">
        <v>2678</v>
      </c>
      <c r="H128" s="196">
        <v>4</v>
      </c>
      <c r="I128" s="197"/>
      <c r="J128" s="198">
        <f t="shared" si="0"/>
        <v>0</v>
      </c>
      <c r="K128" s="194" t="s">
        <v>1</v>
      </c>
      <c r="L128" s="40"/>
      <c r="M128" s="199" t="s">
        <v>1</v>
      </c>
      <c r="N128" s="200" t="s">
        <v>41</v>
      </c>
      <c r="O128" s="72"/>
      <c r="P128" s="201">
        <f t="shared" si="1"/>
        <v>0</v>
      </c>
      <c r="Q128" s="201">
        <v>0</v>
      </c>
      <c r="R128" s="201">
        <f t="shared" si="2"/>
        <v>0</v>
      </c>
      <c r="S128" s="201">
        <v>0</v>
      </c>
      <c r="T128" s="202">
        <f t="shared" si="3"/>
        <v>0</v>
      </c>
      <c r="U128" s="35"/>
      <c r="V128" s="35"/>
      <c r="W128" s="35"/>
      <c r="X128" s="35"/>
      <c r="Y128" s="35"/>
      <c r="Z128" s="35"/>
      <c r="AA128" s="35"/>
      <c r="AB128" s="35"/>
      <c r="AC128" s="35"/>
      <c r="AD128" s="35"/>
      <c r="AE128" s="35"/>
      <c r="AR128" s="203" t="s">
        <v>211</v>
      </c>
      <c r="AT128" s="203" t="s">
        <v>207</v>
      </c>
      <c r="AU128" s="203" t="s">
        <v>86</v>
      </c>
      <c r="AY128" s="18" t="s">
        <v>205</v>
      </c>
      <c r="BE128" s="204">
        <f t="shared" si="4"/>
        <v>0</v>
      </c>
      <c r="BF128" s="204">
        <f t="shared" si="5"/>
        <v>0</v>
      </c>
      <c r="BG128" s="204">
        <f t="shared" si="6"/>
        <v>0</v>
      </c>
      <c r="BH128" s="204">
        <f t="shared" si="7"/>
        <v>0</v>
      </c>
      <c r="BI128" s="204">
        <f t="shared" si="8"/>
        <v>0</v>
      </c>
      <c r="BJ128" s="18" t="s">
        <v>84</v>
      </c>
      <c r="BK128" s="204">
        <f t="shared" si="9"/>
        <v>0</v>
      </c>
      <c r="BL128" s="18" t="s">
        <v>211</v>
      </c>
      <c r="BM128" s="203" t="s">
        <v>323</v>
      </c>
    </row>
    <row r="129" spans="1:65" s="2" customFormat="1" ht="14.45" customHeight="1">
      <c r="A129" s="35"/>
      <c r="B129" s="36"/>
      <c r="C129" s="192" t="s">
        <v>240</v>
      </c>
      <c r="D129" s="192" t="s">
        <v>207</v>
      </c>
      <c r="E129" s="193" t="s">
        <v>2903</v>
      </c>
      <c r="F129" s="194" t="s">
        <v>2904</v>
      </c>
      <c r="G129" s="195" t="s">
        <v>2678</v>
      </c>
      <c r="H129" s="196">
        <v>4</v>
      </c>
      <c r="I129" s="197"/>
      <c r="J129" s="198">
        <f t="shared" si="0"/>
        <v>0</v>
      </c>
      <c r="K129" s="194" t="s">
        <v>1</v>
      </c>
      <c r="L129" s="40"/>
      <c r="M129" s="199" t="s">
        <v>1</v>
      </c>
      <c r="N129" s="200" t="s">
        <v>41</v>
      </c>
      <c r="O129" s="72"/>
      <c r="P129" s="201">
        <f t="shared" si="1"/>
        <v>0</v>
      </c>
      <c r="Q129" s="201">
        <v>0</v>
      </c>
      <c r="R129" s="201">
        <f t="shared" si="2"/>
        <v>0</v>
      </c>
      <c r="S129" s="201">
        <v>0</v>
      </c>
      <c r="T129" s="202">
        <f t="shared" si="3"/>
        <v>0</v>
      </c>
      <c r="U129" s="35"/>
      <c r="V129" s="35"/>
      <c r="W129" s="35"/>
      <c r="X129" s="35"/>
      <c r="Y129" s="35"/>
      <c r="Z129" s="35"/>
      <c r="AA129" s="35"/>
      <c r="AB129" s="35"/>
      <c r="AC129" s="35"/>
      <c r="AD129" s="35"/>
      <c r="AE129" s="35"/>
      <c r="AR129" s="203" t="s">
        <v>211</v>
      </c>
      <c r="AT129" s="203" t="s">
        <v>207</v>
      </c>
      <c r="AU129" s="203" t="s">
        <v>86</v>
      </c>
      <c r="AY129" s="18" t="s">
        <v>205</v>
      </c>
      <c r="BE129" s="204">
        <f t="shared" si="4"/>
        <v>0</v>
      </c>
      <c r="BF129" s="204">
        <f t="shared" si="5"/>
        <v>0</v>
      </c>
      <c r="BG129" s="204">
        <f t="shared" si="6"/>
        <v>0</v>
      </c>
      <c r="BH129" s="204">
        <f t="shared" si="7"/>
        <v>0</v>
      </c>
      <c r="BI129" s="204">
        <f t="shared" si="8"/>
        <v>0</v>
      </c>
      <c r="BJ129" s="18" t="s">
        <v>84</v>
      </c>
      <c r="BK129" s="204">
        <f t="shared" si="9"/>
        <v>0</v>
      </c>
      <c r="BL129" s="18" t="s">
        <v>211</v>
      </c>
      <c r="BM129" s="203" t="s">
        <v>333</v>
      </c>
    </row>
    <row r="130" spans="1:65" s="2" customFormat="1" ht="14.45" customHeight="1">
      <c r="A130" s="35"/>
      <c r="B130" s="36"/>
      <c r="C130" s="192" t="s">
        <v>245</v>
      </c>
      <c r="D130" s="192" t="s">
        <v>207</v>
      </c>
      <c r="E130" s="193" t="s">
        <v>2905</v>
      </c>
      <c r="F130" s="194" t="s">
        <v>2906</v>
      </c>
      <c r="G130" s="195" t="s">
        <v>2678</v>
      </c>
      <c r="H130" s="196">
        <v>1</v>
      </c>
      <c r="I130" s="197"/>
      <c r="J130" s="198">
        <f t="shared" si="0"/>
        <v>0</v>
      </c>
      <c r="K130" s="194" t="s">
        <v>1</v>
      </c>
      <c r="L130" s="40"/>
      <c r="M130" s="199" t="s">
        <v>1</v>
      </c>
      <c r="N130" s="200" t="s">
        <v>41</v>
      </c>
      <c r="O130" s="72"/>
      <c r="P130" s="201">
        <f t="shared" si="1"/>
        <v>0</v>
      </c>
      <c r="Q130" s="201">
        <v>0</v>
      </c>
      <c r="R130" s="201">
        <f t="shared" si="2"/>
        <v>0</v>
      </c>
      <c r="S130" s="201">
        <v>0</v>
      </c>
      <c r="T130" s="202">
        <f t="shared" si="3"/>
        <v>0</v>
      </c>
      <c r="U130" s="35"/>
      <c r="V130" s="35"/>
      <c r="W130" s="35"/>
      <c r="X130" s="35"/>
      <c r="Y130" s="35"/>
      <c r="Z130" s="35"/>
      <c r="AA130" s="35"/>
      <c r="AB130" s="35"/>
      <c r="AC130" s="35"/>
      <c r="AD130" s="35"/>
      <c r="AE130" s="35"/>
      <c r="AR130" s="203" t="s">
        <v>211</v>
      </c>
      <c r="AT130" s="203" t="s">
        <v>207</v>
      </c>
      <c r="AU130" s="203" t="s">
        <v>86</v>
      </c>
      <c r="AY130" s="18" t="s">
        <v>205</v>
      </c>
      <c r="BE130" s="204">
        <f t="shared" si="4"/>
        <v>0</v>
      </c>
      <c r="BF130" s="204">
        <f t="shared" si="5"/>
        <v>0</v>
      </c>
      <c r="BG130" s="204">
        <f t="shared" si="6"/>
        <v>0</v>
      </c>
      <c r="BH130" s="204">
        <f t="shared" si="7"/>
        <v>0</v>
      </c>
      <c r="BI130" s="204">
        <f t="shared" si="8"/>
        <v>0</v>
      </c>
      <c r="BJ130" s="18" t="s">
        <v>84</v>
      </c>
      <c r="BK130" s="204">
        <f t="shared" si="9"/>
        <v>0</v>
      </c>
      <c r="BL130" s="18" t="s">
        <v>211</v>
      </c>
      <c r="BM130" s="203" t="s">
        <v>341</v>
      </c>
    </row>
    <row r="131" spans="1:65" s="2" customFormat="1" ht="24.2" customHeight="1">
      <c r="A131" s="35"/>
      <c r="B131" s="36"/>
      <c r="C131" s="192" t="s">
        <v>249</v>
      </c>
      <c r="D131" s="192" t="s">
        <v>207</v>
      </c>
      <c r="E131" s="193" t="s">
        <v>2907</v>
      </c>
      <c r="F131" s="194" t="s">
        <v>2908</v>
      </c>
      <c r="G131" s="195" t="s">
        <v>2678</v>
      </c>
      <c r="H131" s="196">
        <v>11</v>
      </c>
      <c r="I131" s="197"/>
      <c r="J131" s="198">
        <f t="shared" si="0"/>
        <v>0</v>
      </c>
      <c r="K131" s="194" t="s">
        <v>1</v>
      </c>
      <c r="L131" s="40"/>
      <c r="M131" s="199" t="s">
        <v>1</v>
      </c>
      <c r="N131" s="200" t="s">
        <v>41</v>
      </c>
      <c r="O131" s="72"/>
      <c r="P131" s="201">
        <f t="shared" si="1"/>
        <v>0</v>
      </c>
      <c r="Q131" s="201">
        <v>0</v>
      </c>
      <c r="R131" s="201">
        <f t="shared" si="2"/>
        <v>0</v>
      </c>
      <c r="S131" s="201">
        <v>0</v>
      </c>
      <c r="T131" s="202">
        <f t="shared" si="3"/>
        <v>0</v>
      </c>
      <c r="U131" s="35"/>
      <c r="V131" s="35"/>
      <c r="W131" s="35"/>
      <c r="X131" s="35"/>
      <c r="Y131" s="35"/>
      <c r="Z131" s="35"/>
      <c r="AA131" s="35"/>
      <c r="AB131" s="35"/>
      <c r="AC131" s="35"/>
      <c r="AD131" s="35"/>
      <c r="AE131" s="35"/>
      <c r="AR131" s="203" t="s">
        <v>211</v>
      </c>
      <c r="AT131" s="203" t="s">
        <v>207</v>
      </c>
      <c r="AU131" s="203" t="s">
        <v>86</v>
      </c>
      <c r="AY131" s="18" t="s">
        <v>205</v>
      </c>
      <c r="BE131" s="204">
        <f t="shared" si="4"/>
        <v>0</v>
      </c>
      <c r="BF131" s="204">
        <f t="shared" si="5"/>
        <v>0</v>
      </c>
      <c r="BG131" s="204">
        <f t="shared" si="6"/>
        <v>0</v>
      </c>
      <c r="BH131" s="204">
        <f t="shared" si="7"/>
        <v>0</v>
      </c>
      <c r="BI131" s="204">
        <f t="shared" si="8"/>
        <v>0</v>
      </c>
      <c r="BJ131" s="18" t="s">
        <v>84</v>
      </c>
      <c r="BK131" s="204">
        <f t="shared" si="9"/>
        <v>0</v>
      </c>
      <c r="BL131" s="18" t="s">
        <v>211</v>
      </c>
      <c r="BM131" s="203" t="s">
        <v>350</v>
      </c>
    </row>
    <row r="132" spans="1:65" s="2" customFormat="1" ht="14.45" customHeight="1">
      <c r="A132" s="35"/>
      <c r="B132" s="36"/>
      <c r="C132" s="192" t="s">
        <v>256</v>
      </c>
      <c r="D132" s="192" t="s">
        <v>207</v>
      </c>
      <c r="E132" s="193" t="s">
        <v>2909</v>
      </c>
      <c r="F132" s="194" t="s">
        <v>2910</v>
      </c>
      <c r="G132" s="195" t="s">
        <v>2678</v>
      </c>
      <c r="H132" s="196">
        <v>11</v>
      </c>
      <c r="I132" s="197"/>
      <c r="J132" s="198">
        <f t="shared" si="0"/>
        <v>0</v>
      </c>
      <c r="K132" s="194" t="s">
        <v>1</v>
      </c>
      <c r="L132" s="40"/>
      <c r="M132" s="199" t="s">
        <v>1</v>
      </c>
      <c r="N132" s="200" t="s">
        <v>41</v>
      </c>
      <c r="O132" s="72"/>
      <c r="P132" s="201">
        <f t="shared" si="1"/>
        <v>0</v>
      </c>
      <c r="Q132" s="201">
        <v>0</v>
      </c>
      <c r="R132" s="201">
        <f t="shared" si="2"/>
        <v>0</v>
      </c>
      <c r="S132" s="201">
        <v>0</v>
      </c>
      <c r="T132" s="202">
        <f t="shared" si="3"/>
        <v>0</v>
      </c>
      <c r="U132" s="35"/>
      <c r="V132" s="35"/>
      <c r="W132" s="35"/>
      <c r="X132" s="35"/>
      <c r="Y132" s="35"/>
      <c r="Z132" s="35"/>
      <c r="AA132" s="35"/>
      <c r="AB132" s="35"/>
      <c r="AC132" s="35"/>
      <c r="AD132" s="35"/>
      <c r="AE132" s="35"/>
      <c r="AR132" s="203" t="s">
        <v>211</v>
      </c>
      <c r="AT132" s="203" t="s">
        <v>207</v>
      </c>
      <c r="AU132" s="203" t="s">
        <v>86</v>
      </c>
      <c r="AY132" s="18" t="s">
        <v>205</v>
      </c>
      <c r="BE132" s="204">
        <f t="shared" si="4"/>
        <v>0</v>
      </c>
      <c r="BF132" s="204">
        <f t="shared" si="5"/>
        <v>0</v>
      </c>
      <c r="BG132" s="204">
        <f t="shared" si="6"/>
        <v>0</v>
      </c>
      <c r="BH132" s="204">
        <f t="shared" si="7"/>
        <v>0</v>
      </c>
      <c r="BI132" s="204">
        <f t="shared" si="8"/>
        <v>0</v>
      </c>
      <c r="BJ132" s="18" t="s">
        <v>84</v>
      </c>
      <c r="BK132" s="204">
        <f t="shared" si="9"/>
        <v>0</v>
      </c>
      <c r="BL132" s="18" t="s">
        <v>211</v>
      </c>
      <c r="BM132" s="203" t="s">
        <v>361</v>
      </c>
    </row>
    <row r="133" spans="1:65" s="2" customFormat="1" ht="24.2" customHeight="1">
      <c r="A133" s="35"/>
      <c r="B133" s="36"/>
      <c r="C133" s="192" t="s">
        <v>263</v>
      </c>
      <c r="D133" s="192" t="s">
        <v>207</v>
      </c>
      <c r="E133" s="193" t="s">
        <v>2911</v>
      </c>
      <c r="F133" s="194" t="s">
        <v>2912</v>
      </c>
      <c r="G133" s="195" t="s">
        <v>2678</v>
      </c>
      <c r="H133" s="196">
        <v>11</v>
      </c>
      <c r="I133" s="197"/>
      <c r="J133" s="198">
        <f t="shared" si="0"/>
        <v>0</v>
      </c>
      <c r="K133" s="194" t="s">
        <v>1</v>
      </c>
      <c r="L133" s="40"/>
      <c r="M133" s="199" t="s">
        <v>1</v>
      </c>
      <c r="N133" s="200" t="s">
        <v>41</v>
      </c>
      <c r="O133" s="72"/>
      <c r="P133" s="201">
        <f t="shared" si="1"/>
        <v>0</v>
      </c>
      <c r="Q133" s="201">
        <v>0</v>
      </c>
      <c r="R133" s="201">
        <f t="shared" si="2"/>
        <v>0</v>
      </c>
      <c r="S133" s="201">
        <v>0</v>
      </c>
      <c r="T133" s="202">
        <f t="shared" si="3"/>
        <v>0</v>
      </c>
      <c r="U133" s="35"/>
      <c r="V133" s="35"/>
      <c r="W133" s="35"/>
      <c r="X133" s="35"/>
      <c r="Y133" s="35"/>
      <c r="Z133" s="35"/>
      <c r="AA133" s="35"/>
      <c r="AB133" s="35"/>
      <c r="AC133" s="35"/>
      <c r="AD133" s="35"/>
      <c r="AE133" s="35"/>
      <c r="AR133" s="203" t="s">
        <v>211</v>
      </c>
      <c r="AT133" s="203" t="s">
        <v>207</v>
      </c>
      <c r="AU133" s="203" t="s">
        <v>86</v>
      </c>
      <c r="AY133" s="18" t="s">
        <v>205</v>
      </c>
      <c r="BE133" s="204">
        <f t="shared" si="4"/>
        <v>0</v>
      </c>
      <c r="BF133" s="204">
        <f t="shared" si="5"/>
        <v>0</v>
      </c>
      <c r="BG133" s="204">
        <f t="shared" si="6"/>
        <v>0</v>
      </c>
      <c r="BH133" s="204">
        <f t="shared" si="7"/>
        <v>0</v>
      </c>
      <c r="BI133" s="204">
        <f t="shared" si="8"/>
        <v>0</v>
      </c>
      <c r="BJ133" s="18" t="s">
        <v>84</v>
      </c>
      <c r="BK133" s="204">
        <f t="shared" si="9"/>
        <v>0</v>
      </c>
      <c r="BL133" s="18" t="s">
        <v>211</v>
      </c>
      <c r="BM133" s="203" t="s">
        <v>372</v>
      </c>
    </row>
    <row r="134" spans="1:65" s="2" customFormat="1" ht="24.2" customHeight="1">
      <c r="A134" s="35"/>
      <c r="B134" s="36"/>
      <c r="C134" s="192" t="s">
        <v>323</v>
      </c>
      <c r="D134" s="192" t="s">
        <v>207</v>
      </c>
      <c r="E134" s="193" t="s">
        <v>2913</v>
      </c>
      <c r="F134" s="194" t="s">
        <v>2914</v>
      </c>
      <c r="G134" s="195" t="s">
        <v>2678</v>
      </c>
      <c r="H134" s="196">
        <v>11</v>
      </c>
      <c r="I134" s="197"/>
      <c r="J134" s="198">
        <f t="shared" si="0"/>
        <v>0</v>
      </c>
      <c r="K134" s="194" t="s">
        <v>1</v>
      </c>
      <c r="L134" s="40"/>
      <c r="M134" s="199" t="s">
        <v>1</v>
      </c>
      <c r="N134" s="200" t="s">
        <v>41</v>
      </c>
      <c r="O134" s="72"/>
      <c r="P134" s="201">
        <f t="shared" si="1"/>
        <v>0</v>
      </c>
      <c r="Q134" s="201">
        <v>0</v>
      </c>
      <c r="R134" s="201">
        <f t="shared" si="2"/>
        <v>0</v>
      </c>
      <c r="S134" s="201">
        <v>0</v>
      </c>
      <c r="T134" s="202">
        <f t="shared" si="3"/>
        <v>0</v>
      </c>
      <c r="U134" s="35"/>
      <c r="V134" s="35"/>
      <c r="W134" s="35"/>
      <c r="X134" s="35"/>
      <c r="Y134" s="35"/>
      <c r="Z134" s="35"/>
      <c r="AA134" s="35"/>
      <c r="AB134" s="35"/>
      <c r="AC134" s="35"/>
      <c r="AD134" s="35"/>
      <c r="AE134" s="35"/>
      <c r="AR134" s="203" t="s">
        <v>211</v>
      </c>
      <c r="AT134" s="203" t="s">
        <v>207</v>
      </c>
      <c r="AU134" s="203" t="s">
        <v>86</v>
      </c>
      <c r="AY134" s="18" t="s">
        <v>205</v>
      </c>
      <c r="BE134" s="204">
        <f t="shared" si="4"/>
        <v>0</v>
      </c>
      <c r="BF134" s="204">
        <f t="shared" si="5"/>
        <v>0</v>
      </c>
      <c r="BG134" s="204">
        <f t="shared" si="6"/>
        <v>0</v>
      </c>
      <c r="BH134" s="204">
        <f t="shared" si="7"/>
        <v>0</v>
      </c>
      <c r="BI134" s="204">
        <f t="shared" si="8"/>
        <v>0</v>
      </c>
      <c r="BJ134" s="18" t="s">
        <v>84</v>
      </c>
      <c r="BK134" s="204">
        <f t="shared" si="9"/>
        <v>0</v>
      </c>
      <c r="BL134" s="18" t="s">
        <v>211</v>
      </c>
      <c r="BM134" s="203" t="s">
        <v>384</v>
      </c>
    </row>
    <row r="135" spans="1:65" s="2" customFormat="1" ht="14.45" customHeight="1">
      <c r="A135" s="35"/>
      <c r="B135" s="36"/>
      <c r="C135" s="192" t="s">
        <v>329</v>
      </c>
      <c r="D135" s="192" t="s">
        <v>207</v>
      </c>
      <c r="E135" s="193" t="s">
        <v>2915</v>
      </c>
      <c r="F135" s="194" t="s">
        <v>2916</v>
      </c>
      <c r="G135" s="195" t="s">
        <v>2678</v>
      </c>
      <c r="H135" s="196">
        <v>1</v>
      </c>
      <c r="I135" s="197"/>
      <c r="J135" s="198">
        <f t="shared" si="0"/>
        <v>0</v>
      </c>
      <c r="K135" s="194" t="s">
        <v>1</v>
      </c>
      <c r="L135" s="40"/>
      <c r="M135" s="199" t="s">
        <v>1</v>
      </c>
      <c r="N135" s="200" t="s">
        <v>41</v>
      </c>
      <c r="O135" s="72"/>
      <c r="P135" s="201">
        <f t="shared" si="1"/>
        <v>0</v>
      </c>
      <c r="Q135" s="201">
        <v>0</v>
      </c>
      <c r="R135" s="201">
        <f t="shared" si="2"/>
        <v>0</v>
      </c>
      <c r="S135" s="201">
        <v>0</v>
      </c>
      <c r="T135" s="202">
        <f t="shared" si="3"/>
        <v>0</v>
      </c>
      <c r="U135" s="35"/>
      <c r="V135" s="35"/>
      <c r="W135" s="35"/>
      <c r="X135" s="35"/>
      <c r="Y135" s="35"/>
      <c r="Z135" s="35"/>
      <c r="AA135" s="35"/>
      <c r="AB135" s="35"/>
      <c r="AC135" s="35"/>
      <c r="AD135" s="35"/>
      <c r="AE135" s="35"/>
      <c r="AR135" s="203" t="s">
        <v>211</v>
      </c>
      <c r="AT135" s="203" t="s">
        <v>207</v>
      </c>
      <c r="AU135" s="203" t="s">
        <v>86</v>
      </c>
      <c r="AY135" s="18" t="s">
        <v>205</v>
      </c>
      <c r="BE135" s="204">
        <f t="shared" si="4"/>
        <v>0</v>
      </c>
      <c r="BF135" s="204">
        <f t="shared" si="5"/>
        <v>0</v>
      </c>
      <c r="BG135" s="204">
        <f t="shared" si="6"/>
        <v>0</v>
      </c>
      <c r="BH135" s="204">
        <f t="shared" si="7"/>
        <v>0</v>
      </c>
      <c r="BI135" s="204">
        <f t="shared" si="8"/>
        <v>0</v>
      </c>
      <c r="BJ135" s="18" t="s">
        <v>84</v>
      </c>
      <c r="BK135" s="204">
        <f t="shared" si="9"/>
        <v>0</v>
      </c>
      <c r="BL135" s="18" t="s">
        <v>211</v>
      </c>
      <c r="BM135" s="203" t="s">
        <v>393</v>
      </c>
    </row>
    <row r="136" spans="1:65" s="2" customFormat="1" ht="14.45" customHeight="1">
      <c r="A136" s="35"/>
      <c r="B136" s="36"/>
      <c r="C136" s="192" t="s">
        <v>333</v>
      </c>
      <c r="D136" s="192" t="s">
        <v>207</v>
      </c>
      <c r="E136" s="193" t="s">
        <v>2917</v>
      </c>
      <c r="F136" s="194" t="s">
        <v>2918</v>
      </c>
      <c r="G136" s="195" t="s">
        <v>2678</v>
      </c>
      <c r="H136" s="196">
        <v>1</v>
      </c>
      <c r="I136" s="197"/>
      <c r="J136" s="198">
        <f t="shared" si="0"/>
        <v>0</v>
      </c>
      <c r="K136" s="194" t="s">
        <v>1</v>
      </c>
      <c r="L136" s="40"/>
      <c r="M136" s="199" t="s">
        <v>1</v>
      </c>
      <c r="N136" s="200" t="s">
        <v>41</v>
      </c>
      <c r="O136" s="72"/>
      <c r="P136" s="201">
        <f t="shared" si="1"/>
        <v>0</v>
      </c>
      <c r="Q136" s="201">
        <v>0</v>
      </c>
      <c r="R136" s="201">
        <f t="shared" si="2"/>
        <v>0</v>
      </c>
      <c r="S136" s="201">
        <v>0</v>
      </c>
      <c r="T136" s="202">
        <f t="shared" si="3"/>
        <v>0</v>
      </c>
      <c r="U136" s="35"/>
      <c r="V136" s="35"/>
      <c r="W136" s="35"/>
      <c r="X136" s="35"/>
      <c r="Y136" s="35"/>
      <c r="Z136" s="35"/>
      <c r="AA136" s="35"/>
      <c r="AB136" s="35"/>
      <c r="AC136" s="35"/>
      <c r="AD136" s="35"/>
      <c r="AE136" s="35"/>
      <c r="AR136" s="203" t="s">
        <v>211</v>
      </c>
      <c r="AT136" s="203" t="s">
        <v>207</v>
      </c>
      <c r="AU136" s="203" t="s">
        <v>86</v>
      </c>
      <c r="AY136" s="18" t="s">
        <v>205</v>
      </c>
      <c r="BE136" s="204">
        <f t="shared" si="4"/>
        <v>0</v>
      </c>
      <c r="BF136" s="204">
        <f t="shared" si="5"/>
        <v>0</v>
      </c>
      <c r="BG136" s="204">
        <f t="shared" si="6"/>
        <v>0</v>
      </c>
      <c r="BH136" s="204">
        <f t="shared" si="7"/>
        <v>0</v>
      </c>
      <c r="BI136" s="204">
        <f t="shared" si="8"/>
        <v>0</v>
      </c>
      <c r="BJ136" s="18" t="s">
        <v>84</v>
      </c>
      <c r="BK136" s="204">
        <f t="shared" si="9"/>
        <v>0</v>
      </c>
      <c r="BL136" s="18" t="s">
        <v>211</v>
      </c>
      <c r="BM136" s="203" t="s">
        <v>401</v>
      </c>
    </row>
    <row r="137" spans="1:65" s="2" customFormat="1" ht="14.45" customHeight="1">
      <c r="A137" s="35"/>
      <c r="B137" s="36"/>
      <c r="C137" s="192" t="s">
        <v>8</v>
      </c>
      <c r="D137" s="192" t="s">
        <v>207</v>
      </c>
      <c r="E137" s="193" t="s">
        <v>2919</v>
      </c>
      <c r="F137" s="194" t="s">
        <v>2920</v>
      </c>
      <c r="G137" s="195" t="s">
        <v>2678</v>
      </c>
      <c r="H137" s="196">
        <v>11</v>
      </c>
      <c r="I137" s="197"/>
      <c r="J137" s="198">
        <f t="shared" si="0"/>
        <v>0</v>
      </c>
      <c r="K137" s="194" t="s">
        <v>1</v>
      </c>
      <c r="L137" s="40"/>
      <c r="M137" s="199" t="s">
        <v>1</v>
      </c>
      <c r="N137" s="200" t="s">
        <v>41</v>
      </c>
      <c r="O137" s="72"/>
      <c r="P137" s="201">
        <f t="shared" si="1"/>
        <v>0</v>
      </c>
      <c r="Q137" s="201">
        <v>0</v>
      </c>
      <c r="R137" s="201">
        <f t="shared" si="2"/>
        <v>0</v>
      </c>
      <c r="S137" s="201">
        <v>0</v>
      </c>
      <c r="T137" s="202">
        <f t="shared" si="3"/>
        <v>0</v>
      </c>
      <c r="U137" s="35"/>
      <c r="V137" s="35"/>
      <c r="W137" s="35"/>
      <c r="X137" s="35"/>
      <c r="Y137" s="35"/>
      <c r="Z137" s="35"/>
      <c r="AA137" s="35"/>
      <c r="AB137" s="35"/>
      <c r="AC137" s="35"/>
      <c r="AD137" s="35"/>
      <c r="AE137" s="35"/>
      <c r="AR137" s="203" t="s">
        <v>211</v>
      </c>
      <c r="AT137" s="203" t="s">
        <v>207</v>
      </c>
      <c r="AU137" s="203" t="s">
        <v>86</v>
      </c>
      <c r="AY137" s="18" t="s">
        <v>205</v>
      </c>
      <c r="BE137" s="204">
        <f t="shared" si="4"/>
        <v>0</v>
      </c>
      <c r="BF137" s="204">
        <f t="shared" si="5"/>
        <v>0</v>
      </c>
      <c r="BG137" s="204">
        <f t="shared" si="6"/>
        <v>0</v>
      </c>
      <c r="BH137" s="204">
        <f t="shared" si="7"/>
        <v>0</v>
      </c>
      <c r="BI137" s="204">
        <f t="shared" si="8"/>
        <v>0</v>
      </c>
      <c r="BJ137" s="18" t="s">
        <v>84</v>
      </c>
      <c r="BK137" s="204">
        <f t="shared" si="9"/>
        <v>0</v>
      </c>
      <c r="BL137" s="18" t="s">
        <v>211</v>
      </c>
      <c r="BM137" s="203" t="s">
        <v>632</v>
      </c>
    </row>
    <row r="138" spans="1:65" s="2" customFormat="1" ht="14.45" customHeight="1">
      <c r="A138" s="35"/>
      <c r="B138" s="36"/>
      <c r="C138" s="192" t="s">
        <v>341</v>
      </c>
      <c r="D138" s="192" t="s">
        <v>207</v>
      </c>
      <c r="E138" s="193" t="s">
        <v>2828</v>
      </c>
      <c r="F138" s="194" t="s">
        <v>2829</v>
      </c>
      <c r="G138" s="195" t="s">
        <v>2800</v>
      </c>
      <c r="H138" s="196">
        <v>1</v>
      </c>
      <c r="I138" s="197"/>
      <c r="J138" s="198">
        <f t="shared" si="0"/>
        <v>0</v>
      </c>
      <c r="K138" s="194" t="s">
        <v>1</v>
      </c>
      <c r="L138" s="40"/>
      <c r="M138" s="199" t="s">
        <v>1</v>
      </c>
      <c r="N138" s="200" t="s">
        <v>41</v>
      </c>
      <c r="O138" s="72"/>
      <c r="P138" s="201">
        <f t="shared" si="1"/>
        <v>0</v>
      </c>
      <c r="Q138" s="201">
        <v>0</v>
      </c>
      <c r="R138" s="201">
        <f t="shared" si="2"/>
        <v>0</v>
      </c>
      <c r="S138" s="201">
        <v>0</v>
      </c>
      <c r="T138" s="202">
        <f t="shared" si="3"/>
        <v>0</v>
      </c>
      <c r="U138" s="35"/>
      <c r="V138" s="35"/>
      <c r="W138" s="35"/>
      <c r="X138" s="35"/>
      <c r="Y138" s="35"/>
      <c r="Z138" s="35"/>
      <c r="AA138" s="35"/>
      <c r="AB138" s="35"/>
      <c r="AC138" s="35"/>
      <c r="AD138" s="35"/>
      <c r="AE138" s="35"/>
      <c r="AR138" s="203" t="s">
        <v>211</v>
      </c>
      <c r="AT138" s="203" t="s">
        <v>207</v>
      </c>
      <c r="AU138" s="203" t="s">
        <v>86</v>
      </c>
      <c r="AY138" s="18" t="s">
        <v>205</v>
      </c>
      <c r="BE138" s="204">
        <f t="shared" si="4"/>
        <v>0</v>
      </c>
      <c r="BF138" s="204">
        <f t="shared" si="5"/>
        <v>0</v>
      </c>
      <c r="BG138" s="204">
        <f t="shared" si="6"/>
        <v>0</v>
      </c>
      <c r="BH138" s="204">
        <f t="shared" si="7"/>
        <v>0</v>
      </c>
      <c r="BI138" s="204">
        <f t="shared" si="8"/>
        <v>0</v>
      </c>
      <c r="BJ138" s="18" t="s">
        <v>84</v>
      </c>
      <c r="BK138" s="204">
        <f t="shared" si="9"/>
        <v>0</v>
      </c>
      <c r="BL138" s="18" t="s">
        <v>211</v>
      </c>
      <c r="BM138" s="203" t="s">
        <v>643</v>
      </c>
    </row>
    <row r="139" spans="2:63" s="12" customFormat="1" ht="22.9" customHeight="1">
      <c r="B139" s="176"/>
      <c r="C139" s="177"/>
      <c r="D139" s="178" t="s">
        <v>75</v>
      </c>
      <c r="E139" s="190" t="s">
        <v>2804</v>
      </c>
      <c r="F139" s="190" t="s">
        <v>2805</v>
      </c>
      <c r="G139" s="177"/>
      <c r="H139" s="177"/>
      <c r="I139" s="180"/>
      <c r="J139" s="191">
        <f>BK139</f>
        <v>0</v>
      </c>
      <c r="K139" s="177"/>
      <c r="L139" s="182"/>
      <c r="M139" s="183"/>
      <c r="N139" s="184"/>
      <c r="O139" s="184"/>
      <c r="P139" s="185">
        <f>SUM(P140:P149)</f>
        <v>0</v>
      </c>
      <c r="Q139" s="184"/>
      <c r="R139" s="185">
        <f>SUM(R140:R149)</f>
        <v>0</v>
      </c>
      <c r="S139" s="184"/>
      <c r="T139" s="186">
        <f>SUM(T140:T149)</f>
        <v>0</v>
      </c>
      <c r="AR139" s="187" t="s">
        <v>84</v>
      </c>
      <c r="AT139" s="188" t="s">
        <v>75</v>
      </c>
      <c r="AU139" s="188" t="s">
        <v>84</v>
      </c>
      <c r="AY139" s="187" t="s">
        <v>205</v>
      </c>
      <c r="BK139" s="189">
        <f>SUM(BK140:BK149)</f>
        <v>0</v>
      </c>
    </row>
    <row r="140" spans="1:65" s="2" customFormat="1" ht="14.45" customHeight="1">
      <c r="A140" s="35"/>
      <c r="B140" s="36"/>
      <c r="C140" s="192" t="s">
        <v>355</v>
      </c>
      <c r="D140" s="192" t="s">
        <v>207</v>
      </c>
      <c r="E140" s="193" t="s">
        <v>2879</v>
      </c>
      <c r="F140" s="194" t="s">
        <v>2880</v>
      </c>
      <c r="G140" s="195" t="s">
        <v>326</v>
      </c>
      <c r="H140" s="196">
        <v>3040</v>
      </c>
      <c r="I140" s="197"/>
      <c r="J140" s="198">
        <f aca="true" t="shared" si="10" ref="J140:J149">ROUND(I140*H140,2)</f>
        <v>0</v>
      </c>
      <c r="K140" s="194" t="s">
        <v>1</v>
      </c>
      <c r="L140" s="40"/>
      <c r="M140" s="199" t="s">
        <v>1</v>
      </c>
      <c r="N140" s="200" t="s">
        <v>41</v>
      </c>
      <c r="O140" s="72"/>
      <c r="P140" s="201">
        <f aca="true" t="shared" si="11" ref="P140:P149">O140*H140</f>
        <v>0</v>
      </c>
      <c r="Q140" s="201">
        <v>0</v>
      </c>
      <c r="R140" s="201">
        <f aca="true" t="shared" si="12" ref="R140:R149">Q140*H140</f>
        <v>0</v>
      </c>
      <c r="S140" s="201">
        <v>0</v>
      </c>
      <c r="T140" s="202">
        <f aca="true" t="shared" si="13" ref="T140:T149">S140*H140</f>
        <v>0</v>
      </c>
      <c r="U140" s="35"/>
      <c r="V140" s="35"/>
      <c r="W140" s="35"/>
      <c r="X140" s="35"/>
      <c r="Y140" s="35"/>
      <c r="Z140" s="35"/>
      <c r="AA140" s="35"/>
      <c r="AB140" s="35"/>
      <c r="AC140" s="35"/>
      <c r="AD140" s="35"/>
      <c r="AE140" s="35"/>
      <c r="AR140" s="203" t="s">
        <v>211</v>
      </c>
      <c r="AT140" s="203" t="s">
        <v>207</v>
      </c>
      <c r="AU140" s="203" t="s">
        <v>86</v>
      </c>
      <c r="AY140" s="18" t="s">
        <v>205</v>
      </c>
      <c r="BE140" s="204">
        <f aca="true" t="shared" si="14" ref="BE140:BE149">IF(N140="základní",J140,0)</f>
        <v>0</v>
      </c>
      <c r="BF140" s="204">
        <f aca="true" t="shared" si="15" ref="BF140:BF149">IF(N140="snížená",J140,0)</f>
        <v>0</v>
      </c>
      <c r="BG140" s="204">
        <f aca="true" t="shared" si="16" ref="BG140:BG149">IF(N140="zákl. přenesená",J140,0)</f>
        <v>0</v>
      </c>
      <c r="BH140" s="204">
        <f aca="true" t="shared" si="17" ref="BH140:BH149">IF(N140="sníž. přenesená",J140,0)</f>
        <v>0</v>
      </c>
      <c r="BI140" s="204">
        <f aca="true" t="shared" si="18" ref="BI140:BI149">IF(N140="nulová",J140,0)</f>
        <v>0</v>
      </c>
      <c r="BJ140" s="18" t="s">
        <v>84</v>
      </c>
      <c r="BK140" s="204">
        <f aca="true" t="shared" si="19" ref="BK140:BK149">ROUND(I140*H140,2)</f>
        <v>0</v>
      </c>
      <c r="BL140" s="18" t="s">
        <v>211</v>
      </c>
      <c r="BM140" s="203" t="s">
        <v>653</v>
      </c>
    </row>
    <row r="141" spans="1:65" s="2" customFormat="1" ht="14.45" customHeight="1">
      <c r="A141" s="35"/>
      <c r="B141" s="36"/>
      <c r="C141" s="192" t="s">
        <v>361</v>
      </c>
      <c r="D141" s="192" t="s">
        <v>207</v>
      </c>
      <c r="E141" s="193" t="s">
        <v>2921</v>
      </c>
      <c r="F141" s="194" t="s">
        <v>2922</v>
      </c>
      <c r="G141" s="195" t="s">
        <v>326</v>
      </c>
      <c r="H141" s="196">
        <v>1760</v>
      </c>
      <c r="I141" s="197"/>
      <c r="J141" s="198">
        <f t="shared" si="10"/>
        <v>0</v>
      </c>
      <c r="K141" s="194" t="s">
        <v>1</v>
      </c>
      <c r="L141" s="40"/>
      <c r="M141" s="199" t="s">
        <v>1</v>
      </c>
      <c r="N141" s="200" t="s">
        <v>41</v>
      </c>
      <c r="O141" s="72"/>
      <c r="P141" s="201">
        <f t="shared" si="11"/>
        <v>0</v>
      </c>
      <c r="Q141" s="201">
        <v>0</v>
      </c>
      <c r="R141" s="201">
        <f t="shared" si="12"/>
        <v>0</v>
      </c>
      <c r="S141" s="201">
        <v>0</v>
      </c>
      <c r="T141" s="202">
        <f t="shared" si="13"/>
        <v>0</v>
      </c>
      <c r="U141" s="35"/>
      <c r="V141" s="35"/>
      <c r="W141" s="35"/>
      <c r="X141" s="35"/>
      <c r="Y141" s="35"/>
      <c r="Z141" s="35"/>
      <c r="AA141" s="35"/>
      <c r="AB141" s="35"/>
      <c r="AC141" s="35"/>
      <c r="AD141" s="35"/>
      <c r="AE141" s="35"/>
      <c r="AR141" s="203" t="s">
        <v>211</v>
      </c>
      <c r="AT141" s="203" t="s">
        <v>207</v>
      </c>
      <c r="AU141" s="203" t="s">
        <v>86</v>
      </c>
      <c r="AY141" s="18" t="s">
        <v>205</v>
      </c>
      <c r="BE141" s="204">
        <f t="shared" si="14"/>
        <v>0</v>
      </c>
      <c r="BF141" s="204">
        <f t="shared" si="15"/>
        <v>0</v>
      </c>
      <c r="BG141" s="204">
        <f t="shared" si="16"/>
        <v>0</v>
      </c>
      <c r="BH141" s="204">
        <f t="shared" si="17"/>
        <v>0</v>
      </c>
      <c r="BI141" s="204">
        <f t="shared" si="18"/>
        <v>0</v>
      </c>
      <c r="BJ141" s="18" t="s">
        <v>84</v>
      </c>
      <c r="BK141" s="204">
        <f t="shared" si="19"/>
        <v>0</v>
      </c>
      <c r="BL141" s="18" t="s">
        <v>211</v>
      </c>
      <c r="BM141" s="203" t="s">
        <v>666</v>
      </c>
    </row>
    <row r="142" spans="1:65" s="2" customFormat="1" ht="14.45" customHeight="1">
      <c r="A142" s="35"/>
      <c r="B142" s="36"/>
      <c r="C142" s="192" t="s">
        <v>361</v>
      </c>
      <c r="D142" s="192" t="s">
        <v>207</v>
      </c>
      <c r="E142" s="193" t="s">
        <v>2923</v>
      </c>
      <c r="F142" s="194" t="s">
        <v>2924</v>
      </c>
      <c r="G142" s="195" t="s">
        <v>326</v>
      </c>
      <c r="H142" s="196">
        <v>80</v>
      </c>
      <c r="I142" s="197"/>
      <c r="J142" s="198">
        <f t="shared" si="10"/>
        <v>0</v>
      </c>
      <c r="K142" s="194" t="s">
        <v>1</v>
      </c>
      <c r="L142" s="40"/>
      <c r="M142" s="199" t="s">
        <v>1</v>
      </c>
      <c r="N142" s="200" t="s">
        <v>41</v>
      </c>
      <c r="O142" s="72"/>
      <c r="P142" s="201">
        <f t="shared" si="11"/>
        <v>0</v>
      </c>
      <c r="Q142" s="201">
        <v>0</v>
      </c>
      <c r="R142" s="201">
        <f t="shared" si="12"/>
        <v>0</v>
      </c>
      <c r="S142" s="201">
        <v>0</v>
      </c>
      <c r="T142" s="202">
        <f t="shared" si="13"/>
        <v>0</v>
      </c>
      <c r="U142" s="35"/>
      <c r="V142" s="35"/>
      <c r="W142" s="35"/>
      <c r="X142" s="35"/>
      <c r="Y142" s="35"/>
      <c r="Z142" s="35"/>
      <c r="AA142" s="35"/>
      <c r="AB142" s="35"/>
      <c r="AC142" s="35"/>
      <c r="AD142" s="35"/>
      <c r="AE142" s="35"/>
      <c r="AR142" s="203" t="s">
        <v>211</v>
      </c>
      <c r="AT142" s="203" t="s">
        <v>207</v>
      </c>
      <c r="AU142" s="203" t="s">
        <v>86</v>
      </c>
      <c r="AY142" s="18" t="s">
        <v>205</v>
      </c>
      <c r="BE142" s="204">
        <f t="shared" si="14"/>
        <v>0</v>
      </c>
      <c r="BF142" s="204">
        <f t="shared" si="15"/>
        <v>0</v>
      </c>
      <c r="BG142" s="204">
        <f t="shared" si="16"/>
        <v>0</v>
      </c>
      <c r="BH142" s="204">
        <f t="shared" si="17"/>
        <v>0</v>
      </c>
      <c r="BI142" s="204">
        <f t="shared" si="18"/>
        <v>0</v>
      </c>
      <c r="BJ142" s="18" t="s">
        <v>84</v>
      </c>
      <c r="BK142" s="204">
        <f t="shared" si="19"/>
        <v>0</v>
      </c>
      <c r="BL142" s="18" t="s">
        <v>211</v>
      </c>
      <c r="BM142" s="203" t="s">
        <v>680</v>
      </c>
    </row>
    <row r="143" spans="1:65" s="2" customFormat="1" ht="14.45" customHeight="1">
      <c r="A143" s="35"/>
      <c r="B143" s="36"/>
      <c r="C143" s="192" t="s">
        <v>7</v>
      </c>
      <c r="D143" s="192" t="s">
        <v>207</v>
      </c>
      <c r="E143" s="193" t="s">
        <v>2818</v>
      </c>
      <c r="F143" s="194" t="s">
        <v>2819</v>
      </c>
      <c r="G143" s="195" t="s">
        <v>2678</v>
      </c>
      <c r="H143" s="196">
        <v>55</v>
      </c>
      <c r="I143" s="197"/>
      <c r="J143" s="198">
        <f t="shared" si="10"/>
        <v>0</v>
      </c>
      <c r="K143" s="194" t="s">
        <v>1</v>
      </c>
      <c r="L143" s="40"/>
      <c r="M143" s="199" t="s">
        <v>1</v>
      </c>
      <c r="N143" s="200" t="s">
        <v>41</v>
      </c>
      <c r="O143" s="72"/>
      <c r="P143" s="201">
        <f t="shared" si="11"/>
        <v>0</v>
      </c>
      <c r="Q143" s="201">
        <v>0</v>
      </c>
      <c r="R143" s="201">
        <f t="shared" si="12"/>
        <v>0</v>
      </c>
      <c r="S143" s="201">
        <v>0</v>
      </c>
      <c r="T143" s="202">
        <f t="shared" si="13"/>
        <v>0</v>
      </c>
      <c r="U143" s="35"/>
      <c r="V143" s="35"/>
      <c r="W143" s="35"/>
      <c r="X143" s="35"/>
      <c r="Y143" s="35"/>
      <c r="Z143" s="35"/>
      <c r="AA143" s="35"/>
      <c r="AB143" s="35"/>
      <c r="AC143" s="35"/>
      <c r="AD143" s="35"/>
      <c r="AE143" s="35"/>
      <c r="AR143" s="203" t="s">
        <v>211</v>
      </c>
      <c r="AT143" s="203" t="s">
        <v>207</v>
      </c>
      <c r="AU143" s="203" t="s">
        <v>86</v>
      </c>
      <c r="AY143" s="18" t="s">
        <v>205</v>
      </c>
      <c r="BE143" s="204">
        <f t="shared" si="14"/>
        <v>0</v>
      </c>
      <c r="BF143" s="204">
        <f t="shared" si="15"/>
        <v>0</v>
      </c>
      <c r="BG143" s="204">
        <f t="shared" si="16"/>
        <v>0</v>
      </c>
      <c r="BH143" s="204">
        <f t="shared" si="17"/>
        <v>0</v>
      </c>
      <c r="BI143" s="204">
        <f t="shared" si="18"/>
        <v>0</v>
      </c>
      <c r="BJ143" s="18" t="s">
        <v>84</v>
      </c>
      <c r="BK143" s="204">
        <f t="shared" si="19"/>
        <v>0</v>
      </c>
      <c r="BL143" s="18" t="s">
        <v>211</v>
      </c>
      <c r="BM143" s="203" t="s">
        <v>695</v>
      </c>
    </row>
    <row r="144" spans="1:65" s="2" customFormat="1" ht="14.45" customHeight="1">
      <c r="A144" s="35"/>
      <c r="B144" s="36"/>
      <c r="C144" s="192" t="s">
        <v>372</v>
      </c>
      <c r="D144" s="192" t="s">
        <v>207</v>
      </c>
      <c r="E144" s="193" t="s">
        <v>2820</v>
      </c>
      <c r="F144" s="194" t="s">
        <v>2821</v>
      </c>
      <c r="G144" s="195" t="s">
        <v>2678</v>
      </c>
      <c r="H144" s="196">
        <v>28</v>
      </c>
      <c r="I144" s="197"/>
      <c r="J144" s="198">
        <f t="shared" si="10"/>
        <v>0</v>
      </c>
      <c r="K144" s="194" t="s">
        <v>1</v>
      </c>
      <c r="L144" s="40"/>
      <c r="M144" s="199" t="s">
        <v>1</v>
      </c>
      <c r="N144" s="200" t="s">
        <v>41</v>
      </c>
      <c r="O144" s="72"/>
      <c r="P144" s="201">
        <f t="shared" si="11"/>
        <v>0</v>
      </c>
      <c r="Q144" s="201">
        <v>0</v>
      </c>
      <c r="R144" s="201">
        <f t="shared" si="12"/>
        <v>0</v>
      </c>
      <c r="S144" s="201">
        <v>0</v>
      </c>
      <c r="T144" s="202">
        <f t="shared" si="13"/>
        <v>0</v>
      </c>
      <c r="U144" s="35"/>
      <c r="V144" s="35"/>
      <c r="W144" s="35"/>
      <c r="X144" s="35"/>
      <c r="Y144" s="35"/>
      <c r="Z144" s="35"/>
      <c r="AA144" s="35"/>
      <c r="AB144" s="35"/>
      <c r="AC144" s="35"/>
      <c r="AD144" s="35"/>
      <c r="AE144" s="35"/>
      <c r="AR144" s="203" t="s">
        <v>211</v>
      </c>
      <c r="AT144" s="203" t="s">
        <v>207</v>
      </c>
      <c r="AU144" s="203" t="s">
        <v>86</v>
      </c>
      <c r="AY144" s="18" t="s">
        <v>205</v>
      </c>
      <c r="BE144" s="204">
        <f t="shared" si="14"/>
        <v>0</v>
      </c>
      <c r="BF144" s="204">
        <f t="shared" si="15"/>
        <v>0</v>
      </c>
      <c r="BG144" s="204">
        <f t="shared" si="16"/>
        <v>0</v>
      </c>
      <c r="BH144" s="204">
        <f t="shared" si="17"/>
        <v>0</v>
      </c>
      <c r="BI144" s="204">
        <f t="shared" si="18"/>
        <v>0</v>
      </c>
      <c r="BJ144" s="18" t="s">
        <v>84</v>
      </c>
      <c r="BK144" s="204">
        <f t="shared" si="19"/>
        <v>0</v>
      </c>
      <c r="BL144" s="18" t="s">
        <v>211</v>
      </c>
      <c r="BM144" s="203" t="s">
        <v>705</v>
      </c>
    </row>
    <row r="145" spans="1:65" s="2" customFormat="1" ht="14.45" customHeight="1">
      <c r="A145" s="35"/>
      <c r="B145" s="36"/>
      <c r="C145" s="192" t="s">
        <v>379</v>
      </c>
      <c r="D145" s="192" t="s">
        <v>207</v>
      </c>
      <c r="E145" s="193" t="s">
        <v>2925</v>
      </c>
      <c r="F145" s="194" t="s">
        <v>2829</v>
      </c>
      <c r="G145" s="195" t="s">
        <v>2800</v>
      </c>
      <c r="H145" s="196">
        <v>1</v>
      </c>
      <c r="I145" s="197"/>
      <c r="J145" s="198">
        <f t="shared" si="10"/>
        <v>0</v>
      </c>
      <c r="K145" s="194" t="s">
        <v>1</v>
      </c>
      <c r="L145" s="40"/>
      <c r="M145" s="199" t="s">
        <v>1</v>
      </c>
      <c r="N145" s="200" t="s">
        <v>41</v>
      </c>
      <c r="O145" s="72"/>
      <c r="P145" s="201">
        <f t="shared" si="11"/>
        <v>0</v>
      </c>
      <c r="Q145" s="201">
        <v>0</v>
      </c>
      <c r="R145" s="201">
        <f t="shared" si="12"/>
        <v>0</v>
      </c>
      <c r="S145" s="201">
        <v>0</v>
      </c>
      <c r="T145" s="202">
        <f t="shared" si="13"/>
        <v>0</v>
      </c>
      <c r="U145" s="35"/>
      <c r="V145" s="35"/>
      <c r="W145" s="35"/>
      <c r="X145" s="35"/>
      <c r="Y145" s="35"/>
      <c r="Z145" s="35"/>
      <c r="AA145" s="35"/>
      <c r="AB145" s="35"/>
      <c r="AC145" s="35"/>
      <c r="AD145" s="35"/>
      <c r="AE145" s="35"/>
      <c r="AR145" s="203" t="s">
        <v>211</v>
      </c>
      <c r="AT145" s="203" t="s">
        <v>207</v>
      </c>
      <c r="AU145" s="203" t="s">
        <v>86</v>
      </c>
      <c r="AY145" s="18" t="s">
        <v>205</v>
      </c>
      <c r="BE145" s="204">
        <f t="shared" si="14"/>
        <v>0</v>
      </c>
      <c r="BF145" s="204">
        <f t="shared" si="15"/>
        <v>0</v>
      </c>
      <c r="BG145" s="204">
        <f t="shared" si="16"/>
        <v>0</v>
      </c>
      <c r="BH145" s="204">
        <f t="shared" si="17"/>
        <v>0</v>
      </c>
      <c r="BI145" s="204">
        <f t="shared" si="18"/>
        <v>0</v>
      </c>
      <c r="BJ145" s="18" t="s">
        <v>84</v>
      </c>
      <c r="BK145" s="204">
        <f t="shared" si="19"/>
        <v>0</v>
      </c>
      <c r="BL145" s="18" t="s">
        <v>211</v>
      </c>
      <c r="BM145" s="203" t="s">
        <v>715</v>
      </c>
    </row>
    <row r="146" spans="1:65" s="2" customFormat="1" ht="14.45" customHeight="1">
      <c r="A146" s="35"/>
      <c r="B146" s="36"/>
      <c r="C146" s="192" t="s">
        <v>384</v>
      </c>
      <c r="D146" s="192" t="s">
        <v>207</v>
      </c>
      <c r="E146" s="193" t="s">
        <v>2926</v>
      </c>
      <c r="F146" s="194" t="s">
        <v>2927</v>
      </c>
      <c r="G146" s="195" t="s">
        <v>326</v>
      </c>
      <c r="H146" s="196">
        <v>60</v>
      </c>
      <c r="I146" s="197"/>
      <c r="J146" s="198">
        <f t="shared" si="10"/>
        <v>0</v>
      </c>
      <c r="K146" s="194" t="s">
        <v>1</v>
      </c>
      <c r="L146" s="40"/>
      <c r="M146" s="199" t="s">
        <v>1</v>
      </c>
      <c r="N146" s="200" t="s">
        <v>41</v>
      </c>
      <c r="O146" s="72"/>
      <c r="P146" s="201">
        <f t="shared" si="11"/>
        <v>0</v>
      </c>
      <c r="Q146" s="201">
        <v>0</v>
      </c>
      <c r="R146" s="201">
        <f t="shared" si="12"/>
        <v>0</v>
      </c>
      <c r="S146" s="201">
        <v>0</v>
      </c>
      <c r="T146" s="202">
        <f t="shared" si="13"/>
        <v>0</v>
      </c>
      <c r="U146" s="35"/>
      <c r="V146" s="35"/>
      <c r="W146" s="35"/>
      <c r="X146" s="35"/>
      <c r="Y146" s="35"/>
      <c r="Z146" s="35"/>
      <c r="AA146" s="35"/>
      <c r="AB146" s="35"/>
      <c r="AC146" s="35"/>
      <c r="AD146" s="35"/>
      <c r="AE146" s="35"/>
      <c r="AR146" s="203" t="s">
        <v>211</v>
      </c>
      <c r="AT146" s="203" t="s">
        <v>207</v>
      </c>
      <c r="AU146" s="203" t="s">
        <v>86</v>
      </c>
      <c r="AY146" s="18" t="s">
        <v>205</v>
      </c>
      <c r="BE146" s="204">
        <f t="shared" si="14"/>
        <v>0</v>
      </c>
      <c r="BF146" s="204">
        <f t="shared" si="15"/>
        <v>0</v>
      </c>
      <c r="BG146" s="204">
        <f t="shared" si="16"/>
        <v>0</v>
      </c>
      <c r="BH146" s="204">
        <f t="shared" si="17"/>
        <v>0</v>
      </c>
      <c r="BI146" s="204">
        <f t="shared" si="18"/>
        <v>0</v>
      </c>
      <c r="BJ146" s="18" t="s">
        <v>84</v>
      </c>
      <c r="BK146" s="204">
        <f t="shared" si="19"/>
        <v>0</v>
      </c>
      <c r="BL146" s="18" t="s">
        <v>211</v>
      </c>
      <c r="BM146" s="203" t="s">
        <v>725</v>
      </c>
    </row>
    <row r="147" spans="1:65" s="2" customFormat="1" ht="24.2" customHeight="1">
      <c r="A147" s="35"/>
      <c r="B147" s="36"/>
      <c r="C147" s="192" t="s">
        <v>333</v>
      </c>
      <c r="D147" s="192" t="s">
        <v>207</v>
      </c>
      <c r="E147" s="193" t="s">
        <v>2792</v>
      </c>
      <c r="F147" s="194" t="s">
        <v>2793</v>
      </c>
      <c r="G147" s="195" t="s">
        <v>2678</v>
      </c>
      <c r="H147" s="196">
        <v>7</v>
      </c>
      <c r="I147" s="197"/>
      <c r="J147" s="198">
        <f t="shared" si="10"/>
        <v>0</v>
      </c>
      <c r="K147" s="194" t="s">
        <v>1</v>
      </c>
      <c r="L147" s="40"/>
      <c r="M147" s="199" t="s">
        <v>1</v>
      </c>
      <c r="N147" s="200" t="s">
        <v>41</v>
      </c>
      <c r="O147" s="72"/>
      <c r="P147" s="201">
        <f t="shared" si="11"/>
        <v>0</v>
      </c>
      <c r="Q147" s="201">
        <v>0</v>
      </c>
      <c r="R147" s="201">
        <f t="shared" si="12"/>
        <v>0</v>
      </c>
      <c r="S147" s="201">
        <v>0</v>
      </c>
      <c r="T147" s="202">
        <f t="shared" si="13"/>
        <v>0</v>
      </c>
      <c r="U147" s="35"/>
      <c r="V147" s="35"/>
      <c r="W147" s="35"/>
      <c r="X147" s="35"/>
      <c r="Y147" s="35"/>
      <c r="Z147" s="35"/>
      <c r="AA147" s="35"/>
      <c r="AB147" s="35"/>
      <c r="AC147" s="35"/>
      <c r="AD147" s="35"/>
      <c r="AE147" s="35"/>
      <c r="AR147" s="203" t="s">
        <v>211</v>
      </c>
      <c r="AT147" s="203" t="s">
        <v>207</v>
      </c>
      <c r="AU147" s="203" t="s">
        <v>86</v>
      </c>
      <c r="AY147" s="18" t="s">
        <v>205</v>
      </c>
      <c r="BE147" s="204">
        <f t="shared" si="14"/>
        <v>0</v>
      </c>
      <c r="BF147" s="204">
        <f t="shared" si="15"/>
        <v>0</v>
      </c>
      <c r="BG147" s="204">
        <f t="shared" si="16"/>
        <v>0</v>
      </c>
      <c r="BH147" s="204">
        <f t="shared" si="17"/>
        <v>0</v>
      </c>
      <c r="BI147" s="204">
        <f t="shared" si="18"/>
        <v>0</v>
      </c>
      <c r="BJ147" s="18" t="s">
        <v>84</v>
      </c>
      <c r="BK147" s="204">
        <f t="shared" si="19"/>
        <v>0</v>
      </c>
      <c r="BL147" s="18" t="s">
        <v>211</v>
      </c>
      <c r="BM147" s="203" t="s">
        <v>740</v>
      </c>
    </row>
    <row r="148" spans="1:65" s="2" customFormat="1" ht="14.45" customHeight="1">
      <c r="A148" s="35"/>
      <c r="B148" s="36"/>
      <c r="C148" s="192" t="s">
        <v>389</v>
      </c>
      <c r="D148" s="192" t="s">
        <v>207</v>
      </c>
      <c r="E148" s="193" t="s">
        <v>2928</v>
      </c>
      <c r="F148" s="194" t="s">
        <v>2929</v>
      </c>
      <c r="G148" s="195" t="s">
        <v>2678</v>
      </c>
      <c r="H148" s="196">
        <v>2</v>
      </c>
      <c r="I148" s="197"/>
      <c r="J148" s="198">
        <f t="shared" si="10"/>
        <v>0</v>
      </c>
      <c r="K148" s="194" t="s">
        <v>1</v>
      </c>
      <c r="L148" s="40"/>
      <c r="M148" s="199" t="s">
        <v>1</v>
      </c>
      <c r="N148" s="200" t="s">
        <v>41</v>
      </c>
      <c r="O148" s="72"/>
      <c r="P148" s="201">
        <f t="shared" si="11"/>
        <v>0</v>
      </c>
      <c r="Q148" s="201">
        <v>0</v>
      </c>
      <c r="R148" s="201">
        <f t="shared" si="12"/>
        <v>0</v>
      </c>
      <c r="S148" s="201">
        <v>0</v>
      </c>
      <c r="T148" s="202">
        <f t="shared" si="13"/>
        <v>0</v>
      </c>
      <c r="U148" s="35"/>
      <c r="V148" s="35"/>
      <c r="W148" s="35"/>
      <c r="X148" s="35"/>
      <c r="Y148" s="35"/>
      <c r="Z148" s="35"/>
      <c r="AA148" s="35"/>
      <c r="AB148" s="35"/>
      <c r="AC148" s="35"/>
      <c r="AD148" s="35"/>
      <c r="AE148" s="35"/>
      <c r="AR148" s="203" t="s">
        <v>211</v>
      </c>
      <c r="AT148" s="203" t="s">
        <v>207</v>
      </c>
      <c r="AU148" s="203" t="s">
        <v>86</v>
      </c>
      <c r="AY148" s="18" t="s">
        <v>205</v>
      </c>
      <c r="BE148" s="204">
        <f t="shared" si="14"/>
        <v>0</v>
      </c>
      <c r="BF148" s="204">
        <f t="shared" si="15"/>
        <v>0</v>
      </c>
      <c r="BG148" s="204">
        <f t="shared" si="16"/>
        <v>0</v>
      </c>
      <c r="BH148" s="204">
        <f t="shared" si="17"/>
        <v>0</v>
      </c>
      <c r="BI148" s="204">
        <f t="shared" si="18"/>
        <v>0</v>
      </c>
      <c r="BJ148" s="18" t="s">
        <v>84</v>
      </c>
      <c r="BK148" s="204">
        <f t="shared" si="19"/>
        <v>0</v>
      </c>
      <c r="BL148" s="18" t="s">
        <v>211</v>
      </c>
      <c r="BM148" s="203" t="s">
        <v>751</v>
      </c>
    </row>
    <row r="149" spans="1:65" s="2" customFormat="1" ht="24.2" customHeight="1">
      <c r="A149" s="35"/>
      <c r="B149" s="36"/>
      <c r="C149" s="192" t="s">
        <v>393</v>
      </c>
      <c r="D149" s="192" t="s">
        <v>207</v>
      </c>
      <c r="E149" s="193" t="s">
        <v>2830</v>
      </c>
      <c r="F149" s="194" t="s">
        <v>2831</v>
      </c>
      <c r="G149" s="195" t="s">
        <v>2803</v>
      </c>
      <c r="H149" s="196">
        <v>36</v>
      </c>
      <c r="I149" s="197"/>
      <c r="J149" s="198">
        <f t="shared" si="10"/>
        <v>0</v>
      </c>
      <c r="K149" s="194" t="s">
        <v>1</v>
      </c>
      <c r="L149" s="40"/>
      <c r="M149" s="199" t="s">
        <v>1</v>
      </c>
      <c r="N149" s="200" t="s">
        <v>41</v>
      </c>
      <c r="O149" s="72"/>
      <c r="P149" s="201">
        <f t="shared" si="11"/>
        <v>0</v>
      </c>
      <c r="Q149" s="201">
        <v>0</v>
      </c>
      <c r="R149" s="201">
        <f t="shared" si="12"/>
        <v>0</v>
      </c>
      <c r="S149" s="201">
        <v>0</v>
      </c>
      <c r="T149" s="202">
        <f t="shared" si="13"/>
        <v>0</v>
      </c>
      <c r="U149" s="35"/>
      <c r="V149" s="35"/>
      <c r="W149" s="35"/>
      <c r="X149" s="35"/>
      <c r="Y149" s="35"/>
      <c r="Z149" s="35"/>
      <c r="AA149" s="35"/>
      <c r="AB149" s="35"/>
      <c r="AC149" s="35"/>
      <c r="AD149" s="35"/>
      <c r="AE149" s="35"/>
      <c r="AR149" s="203" t="s">
        <v>211</v>
      </c>
      <c r="AT149" s="203" t="s">
        <v>207</v>
      </c>
      <c r="AU149" s="203" t="s">
        <v>86</v>
      </c>
      <c r="AY149" s="18" t="s">
        <v>205</v>
      </c>
      <c r="BE149" s="204">
        <f t="shared" si="14"/>
        <v>0</v>
      </c>
      <c r="BF149" s="204">
        <f t="shared" si="15"/>
        <v>0</v>
      </c>
      <c r="BG149" s="204">
        <f t="shared" si="16"/>
        <v>0</v>
      </c>
      <c r="BH149" s="204">
        <f t="shared" si="17"/>
        <v>0</v>
      </c>
      <c r="BI149" s="204">
        <f t="shared" si="18"/>
        <v>0</v>
      </c>
      <c r="BJ149" s="18" t="s">
        <v>84</v>
      </c>
      <c r="BK149" s="204">
        <f t="shared" si="19"/>
        <v>0</v>
      </c>
      <c r="BL149" s="18" t="s">
        <v>211</v>
      </c>
      <c r="BM149" s="203" t="s">
        <v>764</v>
      </c>
    </row>
    <row r="150" spans="2:63" s="12" customFormat="1" ht="22.9" customHeight="1">
      <c r="B150" s="176"/>
      <c r="C150" s="177"/>
      <c r="D150" s="178" t="s">
        <v>75</v>
      </c>
      <c r="E150" s="190" t="s">
        <v>2832</v>
      </c>
      <c r="F150" s="190" t="s">
        <v>2833</v>
      </c>
      <c r="G150" s="177"/>
      <c r="H150" s="177"/>
      <c r="I150" s="180"/>
      <c r="J150" s="191">
        <f>BK150</f>
        <v>0</v>
      </c>
      <c r="K150" s="177"/>
      <c r="L150" s="182"/>
      <c r="M150" s="183"/>
      <c r="N150" s="184"/>
      <c r="O150" s="184"/>
      <c r="P150" s="185">
        <f>SUM(P151:P154)</f>
        <v>0</v>
      </c>
      <c r="Q150" s="184"/>
      <c r="R150" s="185">
        <f>SUM(R151:R154)</f>
        <v>0</v>
      </c>
      <c r="S150" s="184"/>
      <c r="T150" s="186">
        <f>SUM(T151:T154)</f>
        <v>0</v>
      </c>
      <c r="AR150" s="187" t="s">
        <v>84</v>
      </c>
      <c r="AT150" s="188" t="s">
        <v>75</v>
      </c>
      <c r="AU150" s="188" t="s">
        <v>84</v>
      </c>
      <c r="AY150" s="187" t="s">
        <v>205</v>
      </c>
      <c r="BK150" s="189">
        <f>SUM(BK151:BK154)</f>
        <v>0</v>
      </c>
    </row>
    <row r="151" spans="1:65" s="2" customFormat="1" ht="24.2" customHeight="1">
      <c r="A151" s="35"/>
      <c r="B151" s="36"/>
      <c r="C151" s="192" t="s">
        <v>397</v>
      </c>
      <c r="D151" s="192" t="s">
        <v>207</v>
      </c>
      <c r="E151" s="193" t="s">
        <v>2930</v>
      </c>
      <c r="F151" s="194" t="s">
        <v>2931</v>
      </c>
      <c r="G151" s="195" t="s">
        <v>2884</v>
      </c>
      <c r="H151" s="196">
        <v>1</v>
      </c>
      <c r="I151" s="197"/>
      <c r="J151" s="198">
        <f>ROUND(I151*H151,2)</f>
        <v>0</v>
      </c>
      <c r="K151" s="194" t="s">
        <v>1</v>
      </c>
      <c r="L151" s="40"/>
      <c r="M151" s="199" t="s">
        <v>1</v>
      </c>
      <c r="N151" s="200" t="s">
        <v>41</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211</v>
      </c>
      <c r="AT151" s="203" t="s">
        <v>207</v>
      </c>
      <c r="AU151" s="203" t="s">
        <v>86</v>
      </c>
      <c r="AY151" s="18" t="s">
        <v>205</v>
      </c>
      <c r="BE151" s="204">
        <f>IF(N151="základní",J151,0)</f>
        <v>0</v>
      </c>
      <c r="BF151" s="204">
        <f>IF(N151="snížená",J151,0)</f>
        <v>0</v>
      </c>
      <c r="BG151" s="204">
        <f>IF(N151="zákl. přenesená",J151,0)</f>
        <v>0</v>
      </c>
      <c r="BH151" s="204">
        <f>IF(N151="sníž. přenesená",J151,0)</f>
        <v>0</v>
      </c>
      <c r="BI151" s="204">
        <f>IF(N151="nulová",J151,0)</f>
        <v>0</v>
      </c>
      <c r="BJ151" s="18" t="s">
        <v>84</v>
      </c>
      <c r="BK151" s="204">
        <f>ROUND(I151*H151,2)</f>
        <v>0</v>
      </c>
      <c r="BL151" s="18" t="s">
        <v>211</v>
      </c>
      <c r="BM151" s="203" t="s">
        <v>775</v>
      </c>
    </row>
    <row r="152" spans="1:65" s="2" customFormat="1" ht="14.45" customHeight="1">
      <c r="A152" s="35"/>
      <c r="B152" s="36"/>
      <c r="C152" s="192" t="s">
        <v>401</v>
      </c>
      <c r="D152" s="192" t="s">
        <v>207</v>
      </c>
      <c r="E152" s="193" t="s">
        <v>2932</v>
      </c>
      <c r="F152" s="194" t="s">
        <v>2933</v>
      </c>
      <c r="G152" s="195" t="s">
        <v>2884</v>
      </c>
      <c r="H152" s="196">
        <v>1</v>
      </c>
      <c r="I152" s="197"/>
      <c r="J152" s="198">
        <f>ROUND(I152*H152,2)</f>
        <v>0</v>
      </c>
      <c r="K152" s="194" t="s">
        <v>1</v>
      </c>
      <c r="L152" s="40"/>
      <c r="M152" s="199" t="s">
        <v>1</v>
      </c>
      <c r="N152" s="200" t="s">
        <v>41</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211</v>
      </c>
      <c r="AT152" s="203" t="s">
        <v>207</v>
      </c>
      <c r="AU152" s="203" t="s">
        <v>86</v>
      </c>
      <c r="AY152" s="18" t="s">
        <v>205</v>
      </c>
      <c r="BE152" s="204">
        <f>IF(N152="základní",J152,0)</f>
        <v>0</v>
      </c>
      <c r="BF152" s="204">
        <f>IF(N152="snížená",J152,0)</f>
        <v>0</v>
      </c>
      <c r="BG152" s="204">
        <f>IF(N152="zákl. přenesená",J152,0)</f>
        <v>0</v>
      </c>
      <c r="BH152" s="204">
        <f>IF(N152="sníž. přenesená",J152,0)</f>
        <v>0</v>
      </c>
      <c r="BI152" s="204">
        <f>IF(N152="nulová",J152,0)</f>
        <v>0</v>
      </c>
      <c r="BJ152" s="18" t="s">
        <v>84</v>
      </c>
      <c r="BK152" s="204">
        <f>ROUND(I152*H152,2)</f>
        <v>0</v>
      </c>
      <c r="BL152" s="18" t="s">
        <v>211</v>
      </c>
      <c r="BM152" s="203" t="s">
        <v>783</v>
      </c>
    </row>
    <row r="153" spans="1:65" s="2" customFormat="1" ht="14.45" customHeight="1">
      <c r="A153" s="35"/>
      <c r="B153" s="36"/>
      <c r="C153" s="192" t="s">
        <v>405</v>
      </c>
      <c r="D153" s="192" t="s">
        <v>207</v>
      </c>
      <c r="E153" s="193" t="s">
        <v>2934</v>
      </c>
      <c r="F153" s="194" t="s">
        <v>2845</v>
      </c>
      <c r="G153" s="195" t="s">
        <v>2884</v>
      </c>
      <c r="H153" s="196">
        <v>1</v>
      </c>
      <c r="I153" s="197"/>
      <c r="J153" s="198">
        <f>ROUND(I153*H153,2)</f>
        <v>0</v>
      </c>
      <c r="K153" s="194" t="s">
        <v>1</v>
      </c>
      <c r="L153" s="40"/>
      <c r="M153" s="199" t="s">
        <v>1</v>
      </c>
      <c r="N153" s="200" t="s">
        <v>41</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211</v>
      </c>
      <c r="AT153" s="203" t="s">
        <v>207</v>
      </c>
      <c r="AU153" s="203" t="s">
        <v>86</v>
      </c>
      <c r="AY153" s="18" t="s">
        <v>205</v>
      </c>
      <c r="BE153" s="204">
        <f>IF(N153="základní",J153,0)</f>
        <v>0</v>
      </c>
      <c r="BF153" s="204">
        <f>IF(N153="snížená",J153,0)</f>
        <v>0</v>
      </c>
      <c r="BG153" s="204">
        <f>IF(N153="zákl. přenesená",J153,0)</f>
        <v>0</v>
      </c>
      <c r="BH153" s="204">
        <f>IF(N153="sníž. přenesená",J153,0)</f>
        <v>0</v>
      </c>
      <c r="BI153" s="204">
        <f>IF(N153="nulová",J153,0)</f>
        <v>0</v>
      </c>
      <c r="BJ153" s="18" t="s">
        <v>84</v>
      </c>
      <c r="BK153" s="204">
        <f>ROUND(I153*H153,2)</f>
        <v>0</v>
      </c>
      <c r="BL153" s="18" t="s">
        <v>211</v>
      </c>
      <c r="BM153" s="203" t="s">
        <v>797</v>
      </c>
    </row>
    <row r="154" spans="1:65" s="2" customFormat="1" ht="14.45" customHeight="1">
      <c r="A154" s="35"/>
      <c r="B154" s="36"/>
      <c r="C154" s="192" t="s">
        <v>632</v>
      </c>
      <c r="D154" s="192" t="s">
        <v>207</v>
      </c>
      <c r="E154" s="193" t="s">
        <v>2935</v>
      </c>
      <c r="F154" s="194" t="s">
        <v>2936</v>
      </c>
      <c r="G154" s="195" t="s">
        <v>2678</v>
      </c>
      <c r="H154" s="196">
        <v>1</v>
      </c>
      <c r="I154" s="197"/>
      <c r="J154" s="198">
        <f>ROUND(I154*H154,2)</f>
        <v>0</v>
      </c>
      <c r="K154" s="194" t="s">
        <v>1</v>
      </c>
      <c r="L154" s="40"/>
      <c r="M154" s="225" t="s">
        <v>1</v>
      </c>
      <c r="N154" s="226" t="s">
        <v>41</v>
      </c>
      <c r="O154" s="212"/>
      <c r="P154" s="227">
        <f>O154*H154</f>
        <v>0</v>
      </c>
      <c r="Q154" s="227">
        <v>0</v>
      </c>
      <c r="R154" s="227">
        <f>Q154*H154</f>
        <v>0</v>
      </c>
      <c r="S154" s="227">
        <v>0</v>
      </c>
      <c r="T154" s="228">
        <f>S154*H154</f>
        <v>0</v>
      </c>
      <c r="U154" s="35"/>
      <c r="V154" s="35"/>
      <c r="W154" s="35"/>
      <c r="X154" s="35"/>
      <c r="Y154" s="35"/>
      <c r="Z154" s="35"/>
      <c r="AA154" s="35"/>
      <c r="AB154" s="35"/>
      <c r="AC154" s="35"/>
      <c r="AD154" s="35"/>
      <c r="AE154" s="35"/>
      <c r="AR154" s="203" t="s">
        <v>211</v>
      </c>
      <c r="AT154" s="203" t="s">
        <v>207</v>
      </c>
      <c r="AU154" s="203" t="s">
        <v>86</v>
      </c>
      <c r="AY154" s="18" t="s">
        <v>205</v>
      </c>
      <c r="BE154" s="204">
        <f>IF(N154="základní",J154,0)</f>
        <v>0</v>
      </c>
      <c r="BF154" s="204">
        <f>IF(N154="snížená",J154,0)</f>
        <v>0</v>
      </c>
      <c r="BG154" s="204">
        <f>IF(N154="zákl. přenesená",J154,0)</f>
        <v>0</v>
      </c>
      <c r="BH154" s="204">
        <f>IF(N154="sníž. přenesená",J154,0)</f>
        <v>0</v>
      </c>
      <c r="BI154" s="204">
        <f>IF(N154="nulová",J154,0)</f>
        <v>0</v>
      </c>
      <c r="BJ154" s="18" t="s">
        <v>84</v>
      </c>
      <c r="BK154" s="204">
        <f>ROUND(I154*H154,2)</f>
        <v>0</v>
      </c>
      <c r="BL154" s="18" t="s">
        <v>211</v>
      </c>
      <c r="BM154" s="203" t="s">
        <v>806</v>
      </c>
    </row>
    <row r="155" spans="1:31" s="2" customFormat="1" ht="6.95" customHeight="1">
      <c r="A155" s="35"/>
      <c r="B155" s="55"/>
      <c r="C155" s="56"/>
      <c r="D155" s="56"/>
      <c r="E155" s="56"/>
      <c r="F155" s="56"/>
      <c r="G155" s="56"/>
      <c r="H155" s="56"/>
      <c r="I155" s="56"/>
      <c r="J155" s="56"/>
      <c r="K155" s="56"/>
      <c r="L155" s="40"/>
      <c r="M155" s="35"/>
      <c r="O155" s="35"/>
      <c r="P155" s="35"/>
      <c r="Q155" s="35"/>
      <c r="R155" s="35"/>
      <c r="S155" s="35"/>
      <c r="T155" s="35"/>
      <c r="U155" s="35"/>
      <c r="V155" s="35"/>
      <c r="W155" s="35"/>
      <c r="X155" s="35"/>
      <c r="Y155" s="35"/>
      <c r="Z155" s="35"/>
      <c r="AA155" s="35"/>
      <c r="AB155" s="35"/>
      <c r="AC155" s="35"/>
      <c r="AD155" s="35"/>
      <c r="AE155" s="35"/>
    </row>
  </sheetData>
  <sheetProtection algorithmName="SHA-512" hashValue="FUNhcTuCHPBUycTGw3e9syFhGoEm7P0xTROdMjXesbHWCldDeYtuppv0lIKu0pIl3E4brXnhTTl8ZiZS9ugPWg==" saltValue="fDMx39vCuEo9DAoqgAQO5GJnw+H1Xq8ZRbzohSS2FCOSzlg5uewapFH3mWGgoC1I2GWOr6jAa7VYTvMkTHcaUg==" spinCount="100000" sheet="1" objects="1" scenarios="1" formatColumns="0" formatRows="0" autoFilter="0"/>
  <autoFilter ref="C119:K15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BARBORAKYSK08D7\barborakyskova</dc:creator>
  <cp:keywords/>
  <dc:description/>
  <cp:lastModifiedBy>Kaspřáková Hana</cp:lastModifiedBy>
  <dcterms:created xsi:type="dcterms:W3CDTF">2021-05-06T10:51:54Z</dcterms:created>
  <dcterms:modified xsi:type="dcterms:W3CDTF">2021-05-11T07:53:23Z</dcterms:modified>
  <cp:category/>
  <cp:version/>
  <cp:contentType/>
  <cp:contentStatus/>
</cp:coreProperties>
</file>